
<file path=[Content_Types].xml><?xml version="1.0" encoding="utf-8"?>
<Types xmlns="http://schemas.openxmlformats.org/package/2006/content-types"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/>
  <mc:AlternateContent xmlns:mc="http://schemas.openxmlformats.org/markup-compatibility/2006">
    <mc:Choice Requires="x15">
      <x15ac:absPath xmlns:x15ac="http://schemas.microsoft.com/office/spreadsheetml/2010/11/ac" url="E:\Banana รุ่น5\Template2021 Somsak 2564\"/>
    </mc:Choice>
  </mc:AlternateContent>
  <xr:revisionPtr revIDLastSave="0" documentId="13_ncr:1_{C7CFF31E-FFFA-4899-A9EC-4DFE24855AFD}" xr6:coauthVersionLast="46" xr6:coauthVersionMax="46" xr10:uidLastSave="{00000000-0000-0000-0000-000000000000}"/>
  <bookViews>
    <workbookView xWindow="1245" yWindow="450" windowWidth="19125" windowHeight="10140" activeTab="4" xr2:uid="{00000000-000D-0000-FFFF-FFFF00000000}"/>
  </bookViews>
  <sheets>
    <sheet name="Price" sheetId="1" r:id="rId1"/>
    <sheet name="Sheet1" sheetId="2" r:id="rId2"/>
    <sheet name="ASKต้นฉบับFin" sheetId="3" r:id="rId3"/>
    <sheet name="CPNต้นฉบับ" sheetId="4" r:id="rId4"/>
    <sheet name="CPALL 2-2-64" sheetId="5" r:id="rId5"/>
  </sheets>
  <externalReferences>
    <externalReference r:id="rId6"/>
  </externalReferences>
  <calcPr calcId="191029"/>
  <extLst>
    <ext uri="GoogleSheetsCustomDataVersion1">
      <go:sheetsCustomData xmlns:go="http://customooxmlschemas.google.com/" r:id="rId8" roundtripDataSignature="AMtx7mjT6DUWM23WsEp3/1sfOMe7YbdjeA=="/>
    </ext>
  </extLst>
</workbook>
</file>

<file path=xl/calcChain.xml><?xml version="1.0" encoding="utf-8"?>
<calcChain xmlns="http://schemas.openxmlformats.org/spreadsheetml/2006/main">
  <c r="M618" i="5" l="1"/>
  <c r="L750" i="5" l="1"/>
  <c r="M728" i="5"/>
  <c r="O728" i="5" s="1"/>
  <c r="J728" i="5"/>
  <c r="I728" i="5"/>
  <c r="L727" i="5"/>
  <c r="K727" i="5"/>
  <c r="M726" i="5"/>
  <c r="O726" i="5" s="1"/>
  <c r="J726" i="5"/>
  <c r="I726" i="5"/>
  <c r="L725" i="5"/>
  <c r="K725" i="5"/>
  <c r="M724" i="5"/>
  <c r="O724" i="5" s="1"/>
  <c r="J724" i="5"/>
  <c r="I724" i="5"/>
  <c r="M721" i="5"/>
  <c r="O721" i="5" s="1"/>
  <c r="L721" i="5"/>
  <c r="L728" i="5" s="1"/>
  <c r="K721" i="5"/>
  <c r="K728" i="5" s="1"/>
  <c r="J721" i="5"/>
  <c r="I721" i="5"/>
  <c r="M720" i="5"/>
  <c r="L720" i="5"/>
  <c r="K720" i="5"/>
  <c r="J720" i="5"/>
  <c r="J727" i="5" s="1"/>
  <c r="I720" i="5"/>
  <c r="I727" i="5" s="1"/>
  <c r="M719" i="5"/>
  <c r="O719" i="5" s="1"/>
  <c r="L719" i="5"/>
  <c r="L726" i="5" s="1"/>
  <c r="K719" i="5"/>
  <c r="K726" i="5" s="1"/>
  <c r="J719" i="5"/>
  <c r="I719" i="5"/>
  <c r="M718" i="5"/>
  <c r="L718" i="5"/>
  <c r="K718" i="5"/>
  <c r="J718" i="5"/>
  <c r="J725" i="5" s="1"/>
  <c r="I718" i="5"/>
  <c r="I725" i="5" s="1"/>
  <c r="M717" i="5"/>
  <c r="O717" i="5" s="1"/>
  <c r="L717" i="5"/>
  <c r="L724" i="5" s="1"/>
  <c r="K717" i="5"/>
  <c r="K724" i="5" s="1"/>
  <c r="J717" i="5"/>
  <c r="J729" i="5" s="1"/>
  <c r="I717" i="5"/>
  <c r="I729" i="5" s="1"/>
  <c r="O714" i="5"/>
  <c r="O713" i="5"/>
  <c r="O712" i="5"/>
  <c r="O711" i="5"/>
  <c r="O710" i="5"/>
  <c r="O707" i="5"/>
  <c r="O706" i="5"/>
  <c r="O705" i="5"/>
  <c r="O704" i="5"/>
  <c r="O703" i="5"/>
  <c r="O702" i="5"/>
  <c r="O701" i="5"/>
  <c r="O700" i="5"/>
  <c r="O699" i="5"/>
  <c r="M692" i="5"/>
  <c r="N691" i="5"/>
  <c r="L688" i="5"/>
  <c r="M687" i="5"/>
  <c r="M688" i="5" s="1"/>
  <c r="K684" i="5"/>
  <c r="L683" i="5"/>
  <c r="J680" i="5"/>
  <c r="K679" i="5"/>
  <c r="K680" i="5" s="1"/>
  <c r="K682" i="5" s="1"/>
  <c r="I676" i="5"/>
  <c r="J675" i="5"/>
  <c r="J676" i="5" s="1"/>
  <c r="H672" i="5"/>
  <c r="I671" i="5"/>
  <c r="J671" i="5" s="1"/>
  <c r="G668" i="5"/>
  <c r="H667" i="5"/>
  <c r="I667" i="5" s="1"/>
  <c r="I668" i="5" s="1"/>
  <c r="F664" i="5"/>
  <c r="G663" i="5"/>
  <c r="E660" i="5"/>
  <c r="F659" i="5"/>
  <c r="G659" i="5" s="1"/>
  <c r="G660" i="5" s="1"/>
  <c r="D656" i="5"/>
  <c r="E655" i="5"/>
  <c r="E656" i="5" s="1"/>
  <c r="E658" i="5" s="1"/>
  <c r="C652" i="5"/>
  <c r="D651" i="5"/>
  <c r="D652" i="5" s="1"/>
  <c r="B648" i="5"/>
  <c r="C647" i="5"/>
  <c r="C648" i="5" s="1"/>
  <c r="C650" i="5" s="1"/>
  <c r="N631" i="5"/>
  <c r="N622" i="5" s="1"/>
  <c r="M624" i="5"/>
  <c r="L624" i="5"/>
  <c r="K624" i="5"/>
  <c r="J624" i="5"/>
  <c r="I624" i="5"/>
  <c r="H624" i="5"/>
  <c r="G624" i="5"/>
  <c r="F624" i="5"/>
  <c r="E624" i="5"/>
  <c r="D624" i="5"/>
  <c r="C624" i="5"/>
  <c r="B624" i="5"/>
  <c r="M622" i="5"/>
  <c r="O622" i="5" s="1"/>
  <c r="L622" i="5"/>
  <c r="K622" i="5"/>
  <c r="J622" i="5"/>
  <c r="I622" i="5"/>
  <c r="H622" i="5"/>
  <c r="G622" i="5"/>
  <c r="F622" i="5"/>
  <c r="E622" i="5"/>
  <c r="D622" i="5"/>
  <c r="C622" i="5"/>
  <c r="B622" i="5"/>
  <c r="O621" i="5"/>
  <c r="N607" i="5"/>
  <c r="M607" i="5"/>
  <c r="L607" i="5"/>
  <c r="K607" i="5"/>
  <c r="J607" i="5"/>
  <c r="I607" i="5"/>
  <c r="H607" i="5"/>
  <c r="G607" i="5"/>
  <c r="F607" i="5"/>
  <c r="E607" i="5"/>
  <c r="D607" i="5"/>
  <c r="C607" i="5"/>
  <c r="B607" i="5"/>
  <c r="N606" i="5"/>
  <c r="M606" i="5"/>
  <c r="L606" i="5"/>
  <c r="K606" i="5"/>
  <c r="J606" i="5"/>
  <c r="I606" i="5"/>
  <c r="H606" i="5"/>
  <c r="G606" i="5"/>
  <c r="F606" i="5"/>
  <c r="E606" i="5"/>
  <c r="D606" i="5"/>
  <c r="C606" i="5"/>
  <c r="B606" i="5"/>
  <c r="N605" i="5"/>
  <c r="M605" i="5"/>
  <c r="L605" i="5"/>
  <c r="K605" i="5"/>
  <c r="J605" i="5"/>
  <c r="I605" i="5"/>
  <c r="H605" i="5"/>
  <c r="G605" i="5"/>
  <c r="F605" i="5"/>
  <c r="E605" i="5"/>
  <c r="D605" i="5"/>
  <c r="C605" i="5"/>
  <c r="B605" i="5"/>
  <c r="N604" i="5"/>
  <c r="M604" i="5"/>
  <c r="L604" i="5"/>
  <c r="K604" i="5"/>
  <c r="J604" i="5"/>
  <c r="I604" i="5"/>
  <c r="H604" i="5"/>
  <c r="G604" i="5"/>
  <c r="F604" i="5"/>
  <c r="E604" i="5"/>
  <c r="D604" i="5"/>
  <c r="C604" i="5"/>
  <c r="B604" i="5"/>
  <c r="N602" i="5"/>
  <c r="M602" i="5"/>
  <c r="L602" i="5"/>
  <c r="K602" i="5"/>
  <c r="J602" i="5"/>
  <c r="I602" i="5"/>
  <c r="H602" i="5"/>
  <c r="G602" i="5"/>
  <c r="F602" i="5"/>
  <c r="E602" i="5"/>
  <c r="D602" i="5"/>
  <c r="C602" i="5"/>
  <c r="B602" i="5"/>
  <c r="N601" i="5"/>
  <c r="M601" i="5"/>
  <c r="L601" i="5"/>
  <c r="K601" i="5"/>
  <c r="J601" i="5"/>
  <c r="I601" i="5"/>
  <c r="H601" i="5"/>
  <c r="G601" i="5"/>
  <c r="F601" i="5"/>
  <c r="E601" i="5"/>
  <c r="D601" i="5"/>
  <c r="C601" i="5"/>
  <c r="B601" i="5"/>
  <c r="N600" i="5"/>
  <c r="M600" i="5"/>
  <c r="L600" i="5"/>
  <c r="K600" i="5"/>
  <c r="J600" i="5"/>
  <c r="I600" i="5"/>
  <c r="H600" i="5"/>
  <c r="G600" i="5"/>
  <c r="F600" i="5"/>
  <c r="E600" i="5"/>
  <c r="D600" i="5"/>
  <c r="C600" i="5"/>
  <c r="B600" i="5"/>
  <c r="N599" i="5"/>
  <c r="M599" i="5"/>
  <c r="L599" i="5"/>
  <c r="K599" i="5"/>
  <c r="J599" i="5"/>
  <c r="I599" i="5"/>
  <c r="H599" i="5"/>
  <c r="G599" i="5"/>
  <c r="F599" i="5"/>
  <c r="E599" i="5"/>
  <c r="D599" i="5"/>
  <c r="C599" i="5"/>
  <c r="B599" i="5"/>
  <c r="N597" i="5"/>
  <c r="M597" i="5"/>
  <c r="L597" i="5"/>
  <c r="K597" i="5"/>
  <c r="J597" i="5"/>
  <c r="I597" i="5"/>
  <c r="H597" i="5"/>
  <c r="G597" i="5"/>
  <c r="F597" i="5"/>
  <c r="E597" i="5"/>
  <c r="D597" i="5"/>
  <c r="C597" i="5"/>
  <c r="B597" i="5"/>
  <c r="N596" i="5"/>
  <c r="M596" i="5"/>
  <c r="L596" i="5"/>
  <c r="K596" i="5"/>
  <c r="J596" i="5"/>
  <c r="I596" i="5"/>
  <c r="H596" i="5"/>
  <c r="G596" i="5"/>
  <c r="F596" i="5"/>
  <c r="E596" i="5"/>
  <c r="D596" i="5"/>
  <c r="C596" i="5"/>
  <c r="B596" i="5"/>
  <c r="N595" i="5"/>
  <c r="M595" i="5"/>
  <c r="L595" i="5"/>
  <c r="K595" i="5"/>
  <c r="J595" i="5"/>
  <c r="I595" i="5"/>
  <c r="H595" i="5"/>
  <c r="G595" i="5"/>
  <c r="F595" i="5"/>
  <c r="E595" i="5"/>
  <c r="D595" i="5"/>
  <c r="C595" i="5"/>
  <c r="B595" i="5"/>
  <c r="N594" i="5"/>
  <c r="M594" i="5"/>
  <c r="L594" i="5"/>
  <c r="K594" i="5"/>
  <c r="J594" i="5"/>
  <c r="I594" i="5"/>
  <c r="H594" i="5"/>
  <c r="G594" i="5"/>
  <c r="F594" i="5"/>
  <c r="E594" i="5"/>
  <c r="D594" i="5"/>
  <c r="C594" i="5"/>
  <c r="B594" i="5"/>
  <c r="F592" i="5"/>
  <c r="N587" i="5"/>
  <c r="M587" i="5"/>
  <c r="L587" i="5"/>
  <c r="K587" i="5"/>
  <c r="J587" i="5"/>
  <c r="I587" i="5"/>
  <c r="H587" i="5"/>
  <c r="G587" i="5"/>
  <c r="F587" i="5"/>
  <c r="E587" i="5"/>
  <c r="D587" i="5"/>
  <c r="C587" i="5"/>
  <c r="B587" i="5"/>
  <c r="N586" i="5"/>
  <c r="M586" i="5"/>
  <c r="L586" i="5"/>
  <c r="K586" i="5"/>
  <c r="J586" i="5"/>
  <c r="I586" i="5"/>
  <c r="H586" i="5"/>
  <c r="G586" i="5"/>
  <c r="F586" i="5"/>
  <c r="E586" i="5"/>
  <c r="D586" i="5"/>
  <c r="C586" i="5"/>
  <c r="B586" i="5"/>
  <c r="N585" i="5"/>
  <c r="M585" i="5"/>
  <c r="L585" i="5"/>
  <c r="K585" i="5"/>
  <c r="J585" i="5"/>
  <c r="I585" i="5"/>
  <c r="H585" i="5"/>
  <c r="G585" i="5"/>
  <c r="F585" i="5"/>
  <c r="E585" i="5"/>
  <c r="D585" i="5"/>
  <c r="C585" i="5"/>
  <c r="B585" i="5"/>
  <c r="N584" i="5"/>
  <c r="M584" i="5"/>
  <c r="L584" i="5"/>
  <c r="K584" i="5"/>
  <c r="J584" i="5"/>
  <c r="I584" i="5"/>
  <c r="H584" i="5"/>
  <c r="G584" i="5"/>
  <c r="F584" i="5"/>
  <c r="E584" i="5"/>
  <c r="D584" i="5"/>
  <c r="C584" i="5"/>
  <c r="B584" i="5"/>
  <c r="N582" i="5"/>
  <c r="N592" i="5" s="1"/>
  <c r="M582" i="5"/>
  <c r="M592" i="5" s="1"/>
  <c r="L582" i="5"/>
  <c r="L592" i="5" s="1"/>
  <c r="K582" i="5"/>
  <c r="K592" i="5" s="1"/>
  <c r="J582" i="5"/>
  <c r="J592" i="5" s="1"/>
  <c r="I582" i="5"/>
  <c r="I592" i="5" s="1"/>
  <c r="H582" i="5"/>
  <c r="H592" i="5" s="1"/>
  <c r="G582" i="5"/>
  <c r="G592" i="5" s="1"/>
  <c r="F582" i="5"/>
  <c r="E582" i="5"/>
  <c r="E592" i="5" s="1"/>
  <c r="D582" i="5"/>
  <c r="D592" i="5" s="1"/>
  <c r="C582" i="5"/>
  <c r="C592" i="5" s="1"/>
  <c r="B582" i="5"/>
  <c r="B592" i="5" s="1"/>
  <c r="N581" i="5"/>
  <c r="N591" i="5" s="1"/>
  <c r="M581" i="5"/>
  <c r="M591" i="5" s="1"/>
  <c r="L581" i="5"/>
  <c r="L591" i="5" s="1"/>
  <c r="K581" i="5"/>
  <c r="K591" i="5" s="1"/>
  <c r="J581" i="5"/>
  <c r="J591" i="5" s="1"/>
  <c r="I581" i="5"/>
  <c r="I591" i="5" s="1"/>
  <c r="H581" i="5"/>
  <c r="H591" i="5" s="1"/>
  <c r="G581" i="5"/>
  <c r="G591" i="5" s="1"/>
  <c r="F581" i="5"/>
  <c r="F591" i="5" s="1"/>
  <c r="E581" i="5"/>
  <c r="E591" i="5" s="1"/>
  <c r="D581" i="5"/>
  <c r="D591" i="5" s="1"/>
  <c r="C581" i="5"/>
  <c r="C591" i="5" s="1"/>
  <c r="B581" i="5"/>
  <c r="B591" i="5" s="1"/>
  <c r="N580" i="5"/>
  <c r="N590" i="5" s="1"/>
  <c r="M580" i="5"/>
  <c r="M590" i="5" s="1"/>
  <c r="L580" i="5"/>
  <c r="L590" i="5" s="1"/>
  <c r="K580" i="5"/>
  <c r="K590" i="5" s="1"/>
  <c r="J580" i="5"/>
  <c r="J590" i="5" s="1"/>
  <c r="I580" i="5"/>
  <c r="I590" i="5" s="1"/>
  <c r="H580" i="5"/>
  <c r="H590" i="5" s="1"/>
  <c r="G580" i="5"/>
  <c r="G590" i="5" s="1"/>
  <c r="F580" i="5"/>
  <c r="F590" i="5" s="1"/>
  <c r="E580" i="5"/>
  <c r="E590" i="5" s="1"/>
  <c r="D580" i="5"/>
  <c r="D590" i="5" s="1"/>
  <c r="C580" i="5"/>
  <c r="C590" i="5" s="1"/>
  <c r="B580" i="5"/>
  <c r="B590" i="5" s="1"/>
  <c r="N579" i="5"/>
  <c r="N589" i="5" s="1"/>
  <c r="M579" i="5"/>
  <c r="M589" i="5" s="1"/>
  <c r="L579" i="5"/>
  <c r="L589" i="5" s="1"/>
  <c r="K579" i="5"/>
  <c r="K589" i="5" s="1"/>
  <c r="J579" i="5"/>
  <c r="J589" i="5" s="1"/>
  <c r="I579" i="5"/>
  <c r="I589" i="5" s="1"/>
  <c r="H579" i="5"/>
  <c r="H589" i="5" s="1"/>
  <c r="G579" i="5"/>
  <c r="G589" i="5" s="1"/>
  <c r="F579" i="5"/>
  <c r="F589" i="5" s="1"/>
  <c r="E579" i="5"/>
  <c r="E589" i="5" s="1"/>
  <c r="D579" i="5"/>
  <c r="D589" i="5" s="1"/>
  <c r="C579" i="5"/>
  <c r="C589" i="5" s="1"/>
  <c r="B579" i="5"/>
  <c r="B589" i="5" s="1"/>
  <c r="D575" i="5"/>
  <c r="N570" i="5"/>
  <c r="M570" i="5"/>
  <c r="L570" i="5"/>
  <c r="K570" i="5"/>
  <c r="K576" i="5" s="1"/>
  <c r="J570" i="5"/>
  <c r="I570" i="5"/>
  <c r="H570" i="5"/>
  <c r="G570" i="5"/>
  <c r="G576" i="5" s="1"/>
  <c r="F570" i="5"/>
  <c r="F576" i="5" s="1"/>
  <c r="E570" i="5"/>
  <c r="D570" i="5"/>
  <c r="C570" i="5"/>
  <c r="C576" i="5" s="1"/>
  <c r="B570" i="5"/>
  <c r="N569" i="5"/>
  <c r="M569" i="5"/>
  <c r="L569" i="5"/>
  <c r="L575" i="5" s="1"/>
  <c r="K569" i="5"/>
  <c r="J569" i="5"/>
  <c r="I569" i="5"/>
  <c r="H569" i="5"/>
  <c r="H575" i="5" s="1"/>
  <c r="G569" i="5"/>
  <c r="F569" i="5"/>
  <c r="E569" i="5"/>
  <c r="D569" i="5"/>
  <c r="C569" i="5"/>
  <c r="C575" i="5" s="1"/>
  <c r="B569" i="5"/>
  <c r="N568" i="5"/>
  <c r="M568" i="5"/>
  <c r="M574" i="5" s="1"/>
  <c r="L568" i="5"/>
  <c r="K568" i="5"/>
  <c r="J568" i="5"/>
  <c r="I568" i="5"/>
  <c r="I574" i="5" s="1"/>
  <c r="H568" i="5"/>
  <c r="G568" i="5"/>
  <c r="F568" i="5"/>
  <c r="E568" i="5"/>
  <c r="E574" i="5" s="1"/>
  <c r="D568" i="5"/>
  <c r="C568" i="5"/>
  <c r="B568" i="5"/>
  <c r="N567" i="5"/>
  <c r="N573" i="5" s="1"/>
  <c r="M567" i="5"/>
  <c r="M573" i="5" s="1"/>
  <c r="L567" i="5"/>
  <c r="K567" i="5"/>
  <c r="J567" i="5"/>
  <c r="J573" i="5" s="1"/>
  <c r="I567" i="5"/>
  <c r="H567" i="5"/>
  <c r="G567" i="5"/>
  <c r="F567" i="5"/>
  <c r="F573" i="5" s="1"/>
  <c r="E567" i="5"/>
  <c r="D567" i="5"/>
  <c r="C567" i="5"/>
  <c r="B567" i="5"/>
  <c r="B573" i="5" s="1"/>
  <c r="N565" i="5"/>
  <c r="M565" i="5"/>
  <c r="L565" i="5"/>
  <c r="K565" i="5"/>
  <c r="J565" i="5"/>
  <c r="I565" i="5"/>
  <c r="H565" i="5"/>
  <c r="G565" i="5"/>
  <c r="F565" i="5"/>
  <c r="E565" i="5"/>
  <c r="D565" i="5"/>
  <c r="C565" i="5"/>
  <c r="B565" i="5"/>
  <c r="N564" i="5"/>
  <c r="M564" i="5"/>
  <c r="L564" i="5"/>
  <c r="K564" i="5"/>
  <c r="J564" i="5"/>
  <c r="I564" i="5"/>
  <c r="H564" i="5"/>
  <c r="G564" i="5"/>
  <c r="F564" i="5"/>
  <c r="E564" i="5"/>
  <c r="D564" i="5"/>
  <c r="C564" i="5"/>
  <c r="B564" i="5"/>
  <c r="N563" i="5"/>
  <c r="M563" i="5"/>
  <c r="L563" i="5"/>
  <c r="K563" i="5"/>
  <c r="J563" i="5"/>
  <c r="I563" i="5"/>
  <c r="H563" i="5"/>
  <c r="G563" i="5"/>
  <c r="F563" i="5"/>
  <c r="E563" i="5"/>
  <c r="D563" i="5"/>
  <c r="C563" i="5"/>
  <c r="B563" i="5"/>
  <c r="N562" i="5"/>
  <c r="M562" i="5"/>
  <c r="L562" i="5"/>
  <c r="K562" i="5"/>
  <c r="J562" i="5"/>
  <c r="I562" i="5"/>
  <c r="H562" i="5"/>
  <c r="G562" i="5"/>
  <c r="F562" i="5"/>
  <c r="E562" i="5"/>
  <c r="D562" i="5"/>
  <c r="C562" i="5"/>
  <c r="B562" i="5"/>
  <c r="N560" i="5"/>
  <c r="M560" i="5"/>
  <c r="L560" i="5"/>
  <c r="K560" i="5"/>
  <c r="J560" i="5"/>
  <c r="I560" i="5"/>
  <c r="H560" i="5"/>
  <c r="G560" i="5"/>
  <c r="F560" i="5"/>
  <c r="E560" i="5"/>
  <c r="D560" i="5"/>
  <c r="C560" i="5"/>
  <c r="B560" i="5"/>
  <c r="N559" i="5"/>
  <c r="M559" i="5"/>
  <c r="L559" i="5"/>
  <c r="K559" i="5"/>
  <c r="J559" i="5"/>
  <c r="I559" i="5"/>
  <c r="H559" i="5"/>
  <c r="G559" i="5"/>
  <c r="F559" i="5"/>
  <c r="E559" i="5"/>
  <c r="D559" i="5"/>
  <c r="C559" i="5"/>
  <c r="B559" i="5"/>
  <c r="N558" i="5"/>
  <c r="M558" i="5"/>
  <c r="L558" i="5"/>
  <c r="K558" i="5"/>
  <c r="J558" i="5"/>
  <c r="I558" i="5"/>
  <c r="H558" i="5"/>
  <c r="G558" i="5"/>
  <c r="F558" i="5"/>
  <c r="E558" i="5"/>
  <c r="D558" i="5"/>
  <c r="C558" i="5"/>
  <c r="B558" i="5"/>
  <c r="N557" i="5"/>
  <c r="M557" i="5"/>
  <c r="L557" i="5"/>
  <c r="K557" i="5"/>
  <c r="J557" i="5"/>
  <c r="I557" i="5"/>
  <c r="H557" i="5"/>
  <c r="G557" i="5"/>
  <c r="F557" i="5"/>
  <c r="E557" i="5"/>
  <c r="D557" i="5"/>
  <c r="C557" i="5"/>
  <c r="B557" i="5"/>
  <c r="N554" i="5"/>
  <c r="M554" i="5"/>
  <c r="L554" i="5"/>
  <c r="K554" i="5"/>
  <c r="J554" i="5"/>
  <c r="I554" i="5"/>
  <c r="H554" i="5"/>
  <c r="G554" i="5"/>
  <c r="F554" i="5"/>
  <c r="E554" i="5"/>
  <c r="D554" i="5"/>
  <c r="C554" i="5"/>
  <c r="O554" i="5" s="1"/>
  <c r="B554" i="5"/>
  <c r="N553" i="5"/>
  <c r="M553" i="5"/>
  <c r="L553" i="5"/>
  <c r="K553" i="5"/>
  <c r="J553" i="5"/>
  <c r="I553" i="5"/>
  <c r="H553" i="5"/>
  <c r="G553" i="5"/>
  <c r="F553" i="5"/>
  <c r="E553" i="5"/>
  <c r="D553" i="5"/>
  <c r="C553" i="5"/>
  <c r="B553" i="5"/>
  <c r="N552" i="5"/>
  <c r="M552" i="5"/>
  <c r="L552" i="5"/>
  <c r="K552" i="5"/>
  <c r="J552" i="5"/>
  <c r="I552" i="5"/>
  <c r="H552" i="5"/>
  <c r="G552" i="5"/>
  <c r="F552" i="5"/>
  <c r="E552" i="5"/>
  <c r="D552" i="5"/>
  <c r="C552" i="5"/>
  <c r="B552" i="5"/>
  <c r="N551" i="5"/>
  <c r="M551" i="5"/>
  <c r="L551" i="5"/>
  <c r="K551" i="5"/>
  <c r="J551" i="5"/>
  <c r="I551" i="5"/>
  <c r="H551" i="5"/>
  <c r="G551" i="5"/>
  <c r="F551" i="5"/>
  <c r="E551" i="5"/>
  <c r="D551" i="5"/>
  <c r="C551" i="5"/>
  <c r="B551" i="5"/>
  <c r="N545" i="5"/>
  <c r="M545" i="5"/>
  <c r="L545" i="5"/>
  <c r="K545" i="5"/>
  <c r="J545" i="5"/>
  <c r="I545" i="5"/>
  <c r="H545" i="5"/>
  <c r="G545" i="5"/>
  <c r="F545" i="5"/>
  <c r="E545" i="5"/>
  <c r="D545" i="5"/>
  <c r="C545" i="5"/>
  <c r="B545" i="5"/>
  <c r="N544" i="5"/>
  <c r="M544" i="5"/>
  <c r="L544" i="5"/>
  <c r="K544" i="5"/>
  <c r="J544" i="5"/>
  <c r="I544" i="5"/>
  <c r="H544" i="5"/>
  <c r="G544" i="5"/>
  <c r="F544" i="5"/>
  <c r="E544" i="5"/>
  <c r="D544" i="5"/>
  <c r="C544" i="5"/>
  <c r="B544" i="5"/>
  <c r="N543" i="5"/>
  <c r="M543" i="5"/>
  <c r="L543" i="5"/>
  <c r="K543" i="5"/>
  <c r="J543" i="5"/>
  <c r="I543" i="5"/>
  <c r="H543" i="5"/>
  <c r="G543" i="5"/>
  <c r="F543" i="5"/>
  <c r="E543" i="5"/>
  <c r="D543" i="5"/>
  <c r="C543" i="5"/>
  <c r="B543" i="5"/>
  <c r="N542" i="5"/>
  <c r="M542" i="5"/>
  <c r="L542" i="5"/>
  <c r="K542" i="5"/>
  <c r="J542" i="5"/>
  <c r="I542" i="5"/>
  <c r="H542" i="5"/>
  <c r="G542" i="5"/>
  <c r="F542" i="5"/>
  <c r="E542" i="5"/>
  <c r="D542" i="5"/>
  <c r="C542" i="5"/>
  <c r="B542" i="5"/>
  <c r="N538" i="5"/>
  <c r="M538" i="5"/>
  <c r="L538" i="5"/>
  <c r="K538" i="5"/>
  <c r="J538" i="5"/>
  <c r="I538" i="5"/>
  <c r="H538" i="5"/>
  <c r="G538" i="5"/>
  <c r="F538" i="5"/>
  <c r="E538" i="5"/>
  <c r="D538" i="5"/>
  <c r="C538" i="5"/>
  <c r="B538" i="5"/>
  <c r="N537" i="5"/>
  <c r="M537" i="5"/>
  <c r="L537" i="5"/>
  <c r="K537" i="5"/>
  <c r="J537" i="5"/>
  <c r="I537" i="5"/>
  <c r="H537" i="5"/>
  <c r="G537" i="5"/>
  <c r="F537" i="5"/>
  <c r="E537" i="5"/>
  <c r="D537" i="5"/>
  <c r="C537" i="5"/>
  <c r="B537" i="5"/>
  <c r="N536" i="5"/>
  <c r="M536" i="5"/>
  <c r="L536" i="5"/>
  <c r="K536" i="5"/>
  <c r="J536" i="5"/>
  <c r="I536" i="5"/>
  <c r="H536" i="5"/>
  <c r="G536" i="5"/>
  <c r="F536" i="5"/>
  <c r="E536" i="5"/>
  <c r="D536" i="5"/>
  <c r="C536" i="5"/>
  <c r="B536" i="5"/>
  <c r="N535" i="5"/>
  <c r="M535" i="5"/>
  <c r="M539" i="5" s="1"/>
  <c r="L535" i="5"/>
  <c r="K535" i="5"/>
  <c r="J535" i="5"/>
  <c r="I535" i="5"/>
  <c r="I539" i="5" s="1"/>
  <c r="H535" i="5"/>
  <c r="G535" i="5"/>
  <c r="F535" i="5"/>
  <c r="E535" i="5"/>
  <c r="E539" i="5" s="1"/>
  <c r="D535" i="5"/>
  <c r="C535" i="5"/>
  <c r="B535" i="5"/>
  <c r="H525" i="5"/>
  <c r="N524" i="5"/>
  <c r="M524" i="5"/>
  <c r="L524" i="5"/>
  <c r="K524" i="5"/>
  <c r="J524" i="5"/>
  <c r="I524" i="5"/>
  <c r="H524" i="5"/>
  <c r="G524" i="5"/>
  <c r="F524" i="5"/>
  <c r="E524" i="5"/>
  <c r="D524" i="5"/>
  <c r="C524" i="5"/>
  <c r="B524" i="5"/>
  <c r="N523" i="5"/>
  <c r="M523" i="5"/>
  <c r="L523" i="5"/>
  <c r="K523" i="5"/>
  <c r="J523" i="5"/>
  <c r="I523" i="5"/>
  <c r="H523" i="5"/>
  <c r="G523" i="5"/>
  <c r="F523" i="5"/>
  <c r="E523" i="5"/>
  <c r="D523" i="5"/>
  <c r="C523" i="5"/>
  <c r="B523" i="5"/>
  <c r="N522" i="5"/>
  <c r="M522" i="5"/>
  <c r="L522" i="5"/>
  <c r="K522" i="5"/>
  <c r="J522" i="5"/>
  <c r="I522" i="5"/>
  <c r="H522" i="5"/>
  <c r="G522" i="5"/>
  <c r="F522" i="5"/>
  <c r="E522" i="5"/>
  <c r="D522" i="5"/>
  <c r="C522" i="5"/>
  <c r="B522" i="5"/>
  <c r="N521" i="5"/>
  <c r="M521" i="5"/>
  <c r="L521" i="5"/>
  <c r="K521" i="5"/>
  <c r="K525" i="5" s="1"/>
  <c r="J521" i="5"/>
  <c r="I521" i="5"/>
  <c r="H521" i="5"/>
  <c r="G521" i="5"/>
  <c r="F521" i="5"/>
  <c r="E521" i="5"/>
  <c r="D521" i="5"/>
  <c r="C521" i="5"/>
  <c r="C525" i="5" s="1"/>
  <c r="B521" i="5"/>
  <c r="N501" i="5"/>
  <c r="N493" i="5"/>
  <c r="M493" i="5"/>
  <c r="L493" i="5"/>
  <c r="K493" i="5"/>
  <c r="J493" i="5"/>
  <c r="I493" i="5"/>
  <c r="H493" i="5"/>
  <c r="G493" i="5"/>
  <c r="F493" i="5"/>
  <c r="E493" i="5"/>
  <c r="D493" i="5"/>
  <c r="C493" i="5"/>
  <c r="C494" i="5" s="1"/>
  <c r="B493" i="5"/>
  <c r="N492" i="5"/>
  <c r="M492" i="5"/>
  <c r="L492" i="5"/>
  <c r="K492" i="5"/>
  <c r="J492" i="5"/>
  <c r="I492" i="5"/>
  <c r="H492" i="5"/>
  <c r="G492" i="5"/>
  <c r="F492" i="5"/>
  <c r="E492" i="5"/>
  <c r="D492" i="5"/>
  <c r="C492" i="5"/>
  <c r="B492" i="5"/>
  <c r="N491" i="5"/>
  <c r="M491" i="5"/>
  <c r="L491" i="5"/>
  <c r="K491" i="5"/>
  <c r="J491" i="5"/>
  <c r="I491" i="5"/>
  <c r="H491" i="5"/>
  <c r="G491" i="5"/>
  <c r="F491" i="5"/>
  <c r="E491" i="5"/>
  <c r="D491" i="5"/>
  <c r="C491" i="5"/>
  <c r="B491" i="5"/>
  <c r="N490" i="5"/>
  <c r="M490" i="5"/>
  <c r="L490" i="5"/>
  <c r="K490" i="5"/>
  <c r="K494" i="5" s="1"/>
  <c r="J490" i="5"/>
  <c r="J494" i="5" s="1"/>
  <c r="I490" i="5"/>
  <c r="H490" i="5"/>
  <c r="G490" i="5"/>
  <c r="F490" i="5"/>
  <c r="F494" i="5" s="1"/>
  <c r="E490" i="5"/>
  <c r="D490" i="5"/>
  <c r="C490" i="5"/>
  <c r="B490" i="5"/>
  <c r="B494" i="5" s="1"/>
  <c r="N485" i="5"/>
  <c r="M485" i="5"/>
  <c r="L485" i="5"/>
  <c r="K485" i="5"/>
  <c r="J485" i="5"/>
  <c r="I485" i="5"/>
  <c r="H485" i="5"/>
  <c r="G485" i="5"/>
  <c r="F485" i="5"/>
  <c r="E485" i="5"/>
  <c r="D485" i="5"/>
  <c r="C485" i="5"/>
  <c r="C486" i="5" s="1"/>
  <c r="B485" i="5"/>
  <c r="N484" i="5"/>
  <c r="M484" i="5"/>
  <c r="L484" i="5"/>
  <c r="K484" i="5"/>
  <c r="J484" i="5"/>
  <c r="I484" i="5"/>
  <c r="H484" i="5"/>
  <c r="G484" i="5"/>
  <c r="F484" i="5"/>
  <c r="E484" i="5"/>
  <c r="D484" i="5"/>
  <c r="C484" i="5"/>
  <c r="B484" i="5"/>
  <c r="N483" i="5"/>
  <c r="M483" i="5"/>
  <c r="L483" i="5"/>
  <c r="K483" i="5"/>
  <c r="J483" i="5"/>
  <c r="I483" i="5"/>
  <c r="H483" i="5"/>
  <c r="G483" i="5"/>
  <c r="F483" i="5"/>
  <c r="E483" i="5"/>
  <c r="D483" i="5"/>
  <c r="C483" i="5"/>
  <c r="B483" i="5"/>
  <c r="N482" i="5"/>
  <c r="M482" i="5"/>
  <c r="L482" i="5"/>
  <c r="K482" i="5"/>
  <c r="J482" i="5"/>
  <c r="J486" i="5" s="1"/>
  <c r="I482" i="5"/>
  <c r="H482" i="5"/>
  <c r="G482" i="5"/>
  <c r="F482" i="5"/>
  <c r="F486" i="5" s="1"/>
  <c r="E482" i="5"/>
  <c r="D482" i="5"/>
  <c r="C482" i="5"/>
  <c r="B482" i="5"/>
  <c r="B486" i="5" s="1"/>
  <c r="N477" i="5"/>
  <c r="M477" i="5"/>
  <c r="L477" i="5"/>
  <c r="K477" i="5"/>
  <c r="J477" i="5"/>
  <c r="I477" i="5"/>
  <c r="H477" i="5"/>
  <c r="G477" i="5"/>
  <c r="F477" i="5"/>
  <c r="E477" i="5"/>
  <c r="D477" i="5"/>
  <c r="C477" i="5"/>
  <c r="B477" i="5"/>
  <c r="N476" i="5"/>
  <c r="M476" i="5"/>
  <c r="L476" i="5"/>
  <c r="K476" i="5"/>
  <c r="J476" i="5"/>
  <c r="I476" i="5"/>
  <c r="H476" i="5"/>
  <c r="G476" i="5"/>
  <c r="F476" i="5"/>
  <c r="E476" i="5"/>
  <c r="D476" i="5"/>
  <c r="C476" i="5"/>
  <c r="B476" i="5"/>
  <c r="N475" i="5"/>
  <c r="N478" i="5" s="1"/>
  <c r="M475" i="5"/>
  <c r="L475" i="5"/>
  <c r="K475" i="5"/>
  <c r="J475" i="5"/>
  <c r="I475" i="5"/>
  <c r="H475" i="5"/>
  <c r="G475" i="5"/>
  <c r="F475" i="5"/>
  <c r="E475" i="5"/>
  <c r="D475" i="5"/>
  <c r="C475" i="5"/>
  <c r="B475" i="5"/>
  <c r="N474" i="5"/>
  <c r="M474" i="5"/>
  <c r="L474" i="5"/>
  <c r="K474" i="5"/>
  <c r="K478" i="5" s="1"/>
  <c r="J474" i="5"/>
  <c r="I474" i="5"/>
  <c r="H474" i="5"/>
  <c r="G474" i="5"/>
  <c r="G478" i="5" s="1"/>
  <c r="F474" i="5"/>
  <c r="E474" i="5"/>
  <c r="D474" i="5"/>
  <c r="C474" i="5"/>
  <c r="C478" i="5" s="1"/>
  <c r="B474" i="5"/>
  <c r="N460" i="5"/>
  <c r="M460" i="5"/>
  <c r="L460" i="5"/>
  <c r="K460" i="5"/>
  <c r="J460" i="5"/>
  <c r="I460" i="5"/>
  <c r="H460" i="5"/>
  <c r="G460" i="5"/>
  <c r="F460" i="5"/>
  <c r="E460" i="5"/>
  <c r="D460" i="5"/>
  <c r="C460" i="5"/>
  <c r="B460" i="5"/>
  <c r="N459" i="5"/>
  <c r="M459" i="5"/>
  <c r="L459" i="5"/>
  <c r="K459" i="5"/>
  <c r="J459" i="5"/>
  <c r="I459" i="5"/>
  <c r="H459" i="5"/>
  <c r="G459" i="5"/>
  <c r="F459" i="5"/>
  <c r="E459" i="5"/>
  <c r="D459" i="5"/>
  <c r="C459" i="5"/>
  <c r="B459" i="5"/>
  <c r="N458" i="5"/>
  <c r="M458" i="5"/>
  <c r="L458" i="5"/>
  <c r="K458" i="5"/>
  <c r="J458" i="5"/>
  <c r="I458" i="5"/>
  <c r="H458" i="5"/>
  <c r="G458" i="5"/>
  <c r="F458" i="5"/>
  <c r="E458" i="5"/>
  <c r="D458" i="5"/>
  <c r="C458" i="5"/>
  <c r="B458" i="5"/>
  <c r="N457" i="5"/>
  <c r="M457" i="5"/>
  <c r="L457" i="5"/>
  <c r="K457" i="5"/>
  <c r="J457" i="5"/>
  <c r="I457" i="5"/>
  <c r="H457" i="5"/>
  <c r="G457" i="5"/>
  <c r="F457" i="5"/>
  <c r="E457" i="5"/>
  <c r="D457" i="5"/>
  <c r="C457" i="5"/>
  <c r="B457" i="5"/>
  <c r="G453" i="5"/>
  <c r="C453" i="5"/>
  <c r="D452" i="5"/>
  <c r="M451" i="5"/>
  <c r="I451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447" i="5"/>
  <c r="N446" i="5"/>
  <c r="M446" i="5"/>
  <c r="L446" i="5"/>
  <c r="L452" i="5" s="1"/>
  <c r="K446" i="5"/>
  <c r="J446" i="5"/>
  <c r="I446" i="5"/>
  <c r="H446" i="5"/>
  <c r="G446" i="5"/>
  <c r="F446" i="5"/>
  <c r="E446" i="5"/>
  <c r="D446" i="5"/>
  <c r="C446" i="5"/>
  <c r="B446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445" i="5"/>
  <c r="N444" i="5"/>
  <c r="N450" i="5" s="1"/>
  <c r="M444" i="5"/>
  <c r="L444" i="5"/>
  <c r="K444" i="5"/>
  <c r="J444" i="5"/>
  <c r="I444" i="5"/>
  <c r="H444" i="5"/>
  <c r="G444" i="5"/>
  <c r="F444" i="5"/>
  <c r="E444" i="5"/>
  <c r="D444" i="5"/>
  <c r="C444" i="5"/>
  <c r="B444" i="5"/>
  <c r="N440" i="5"/>
  <c r="M440" i="5"/>
  <c r="M468" i="5" s="1"/>
  <c r="L440" i="5"/>
  <c r="L468" i="5" s="1"/>
  <c r="K440" i="5"/>
  <c r="J440" i="5"/>
  <c r="I440" i="5"/>
  <c r="I468" i="5" s="1"/>
  <c r="H440" i="5"/>
  <c r="H468" i="5" s="1"/>
  <c r="G440" i="5"/>
  <c r="F440" i="5"/>
  <c r="E440" i="5"/>
  <c r="E468" i="5" s="1"/>
  <c r="D440" i="5"/>
  <c r="D468" i="5" s="1"/>
  <c r="C440" i="5"/>
  <c r="B440" i="5"/>
  <c r="N439" i="5"/>
  <c r="N467" i="5" s="1"/>
  <c r="M439" i="5"/>
  <c r="M467" i="5" s="1"/>
  <c r="L439" i="5"/>
  <c r="K439" i="5"/>
  <c r="J439" i="5"/>
  <c r="J467" i="5" s="1"/>
  <c r="I439" i="5"/>
  <c r="I467" i="5" s="1"/>
  <c r="H439" i="5"/>
  <c r="G439" i="5"/>
  <c r="F439" i="5"/>
  <c r="F467" i="5" s="1"/>
  <c r="E439" i="5"/>
  <c r="E467" i="5" s="1"/>
  <c r="D439" i="5"/>
  <c r="C439" i="5"/>
  <c r="B439" i="5"/>
  <c r="B467" i="5" s="1"/>
  <c r="N438" i="5"/>
  <c r="M438" i="5"/>
  <c r="L438" i="5"/>
  <c r="K438" i="5"/>
  <c r="K466" i="5" s="1"/>
  <c r="J438" i="5"/>
  <c r="J466" i="5" s="1"/>
  <c r="I438" i="5"/>
  <c r="H438" i="5"/>
  <c r="G438" i="5"/>
  <c r="G466" i="5" s="1"/>
  <c r="F438" i="5"/>
  <c r="E438" i="5"/>
  <c r="D438" i="5"/>
  <c r="C438" i="5"/>
  <c r="C466" i="5" s="1"/>
  <c r="B438" i="5"/>
  <c r="B466" i="5" s="1"/>
  <c r="N437" i="5"/>
  <c r="M437" i="5"/>
  <c r="L437" i="5"/>
  <c r="L465" i="5" s="1"/>
  <c r="K437" i="5"/>
  <c r="J437" i="5"/>
  <c r="I437" i="5"/>
  <c r="H437" i="5"/>
  <c r="H465" i="5" s="1"/>
  <c r="G437" i="5"/>
  <c r="F437" i="5"/>
  <c r="E437" i="5"/>
  <c r="D437" i="5"/>
  <c r="D465" i="5" s="1"/>
  <c r="C437" i="5"/>
  <c r="B437" i="5"/>
  <c r="N433" i="5"/>
  <c r="N618" i="5" s="1"/>
  <c r="M433" i="5"/>
  <c r="M625" i="5" s="1"/>
  <c r="L433" i="5"/>
  <c r="K433" i="5"/>
  <c r="K618" i="5" s="1"/>
  <c r="K625" i="5" s="1"/>
  <c r="J433" i="5"/>
  <c r="J618" i="5" s="1"/>
  <c r="J625" i="5" s="1"/>
  <c r="I433" i="5"/>
  <c r="I618" i="5" s="1"/>
  <c r="I625" i="5" s="1"/>
  <c r="H433" i="5"/>
  <c r="G433" i="5"/>
  <c r="G618" i="5" s="1"/>
  <c r="G625" i="5" s="1"/>
  <c r="F433" i="5"/>
  <c r="F618" i="5" s="1"/>
  <c r="F625" i="5" s="1"/>
  <c r="E433" i="5"/>
  <c r="E618" i="5" s="1"/>
  <c r="E625" i="5" s="1"/>
  <c r="D433" i="5"/>
  <c r="C433" i="5"/>
  <c r="C618" i="5" s="1"/>
  <c r="B433" i="5"/>
  <c r="B618" i="5" s="1"/>
  <c r="B625" i="5" s="1"/>
  <c r="N432" i="5"/>
  <c r="M432" i="5"/>
  <c r="L432" i="5"/>
  <c r="K432" i="5"/>
  <c r="J432" i="5"/>
  <c r="I432" i="5"/>
  <c r="H432" i="5"/>
  <c r="G432" i="5"/>
  <c r="F432" i="5"/>
  <c r="E432" i="5"/>
  <c r="D432" i="5"/>
  <c r="C432" i="5"/>
  <c r="B432" i="5"/>
  <c r="N431" i="5"/>
  <c r="M431" i="5"/>
  <c r="L431" i="5"/>
  <c r="K431" i="5"/>
  <c r="J431" i="5"/>
  <c r="I431" i="5"/>
  <c r="H431" i="5"/>
  <c r="G431" i="5"/>
  <c r="F431" i="5"/>
  <c r="E431" i="5"/>
  <c r="D431" i="5"/>
  <c r="C431" i="5"/>
  <c r="B431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430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427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426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425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424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420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419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418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417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414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413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412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411" i="5"/>
  <c r="N408" i="5"/>
  <c r="N407" i="5"/>
  <c r="N402" i="5"/>
  <c r="N401" i="5"/>
  <c r="N396" i="5"/>
  <c r="N395" i="5"/>
  <c r="N390" i="5"/>
  <c r="M390" i="5"/>
  <c r="L390" i="5"/>
  <c r="K390" i="5"/>
  <c r="J390" i="5"/>
  <c r="I390" i="5"/>
  <c r="H390" i="5"/>
  <c r="H391" i="5" s="1"/>
  <c r="G390" i="5"/>
  <c r="F390" i="5"/>
  <c r="E390" i="5"/>
  <c r="D390" i="5"/>
  <c r="D391" i="5" s="1"/>
  <c r="C390" i="5"/>
  <c r="B390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389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388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387" i="5"/>
  <c r="N384" i="5"/>
  <c r="M384" i="5"/>
  <c r="L384" i="5"/>
  <c r="K384" i="5"/>
  <c r="J384" i="5"/>
  <c r="I384" i="5"/>
  <c r="H384" i="5"/>
  <c r="H385" i="5" s="1"/>
  <c r="G384" i="5"/>
  <c r="G385" i="5" s="1"/>
  <c r="F384" i="5"/>
  <c r="E384" i="5"/>
  <c r="D384" i="5"/>
  <c r="C384" i="5"/>
  <c r="C385" i="5" s="1"/>
  <c r="B384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383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382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381" i="5"/>
  <c r="N378" i="5"/>
  <c r="M378" i="5"/>
  <c r="M415" i="5" s="1"/>
  <c r="L378" i="5"/>
  <c r="K378" i="5"/>
  <c r="J378" i="5"/>
  <c r="I378" i="5"/>
  <c r="I415" i="5" s="1"/>
  <c r="H378" i="5"/>
  <c r="G378" i="5"/>
  <c r="F378" i="5"/>
  <c r="E378" i="5"/>
  <c r="E337" i="5" s="1"/>
  <c r="D378" i="5"/>
  <c r="D385" i="5" s="1"/>
  <c r="C378" i="5"/>
  <c r="B378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377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376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375" i="5"/>
  <c r="D373" i="5"/>
  <c r="N372" i="5"/>
  <c r="M372" i="5"/>
  <c r="L372" i="5"/>
  <c r="L373" i="5" s="1"/>
  <c r="K372" i="5"/>
  <c r="J372" i="5"/>
  <c r="I372" i="5"/>
  <c r="H372" i="5"/>
  <c r="H373" i="5" s="1"/>
  <c r="G372" i="5"/>
  <c r="F372" i="5"/>
  <c r="E372" i="5"/>
  <c r="D372" i="5"/>
  <c r="C372" i="5"/>
  <c r="C373" i="5" s="1"/>
  <c r="B372" i="5"/>
  <c r="N371" i="5"/>
  <c r="M371" i="5"/>
  <c r="L371" i="5"/>
  <c r="K371" i="5"/>
  <c r="J371" i="5"/>
  <c r="I371" i="5"/>
  <c r="G371" i="5"/>
  <c r="F371" i="5"/>
  <c r="E371" i="5"/>
  <c r="D371" i="5"/>
  <c r="C371" i="5"/>
  <c r="B371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370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369" i="5"/>
  <c r="N367" i="5"/>
  <c r="J367" i="5"/>
  <c r="F367" i="5"/>
  <c r="B367" i="5"/>
  <c r="N366" i="5"/>
  <c r="M366" i="5"/>
  <c r="L366" i="5"/>
  <c r="L367" i="5" s="1"/>
  <c r="K366" i="5"/>
  <c r="K367" i="5" s="1"/>
  <c r="J366" i="5"/>
  <c r="I366" i="5"/>
  <c r="H366" i="5"/>
  <c r="H367" i="5" s="1"/>
  <c r="G366" i="5"/>
  <c r="G367" i="5" s="1"/>
  <c r="F366" i="5"/>
  <c r="E366" i="5"/>
  <c r="D366" i="5"/>
  <c r="D367" i="5" s="1"/>
  <c r="C366" i="5"/>
  <c r="C367" i="5" s="1"/>
  <c r="B366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365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364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363" i="5"/>
  <c r="L361" i="5"/>
  <c r="H361" i="5"/>
  <c r="N360" i="5"/>
  <c r="N361" i="5" s="1"/>
  <c r="M360" i="5"/>
  <c r="L360" i="5"/>
  <c r="K360" i="5"/>
  <c r="K361" i="5" s="1"/>
  <c r="J360" i="5"/>
  <c r="J361" i="5" s="1"/>
  <c r="I360" i="5"/>
  <c r="I361" i="5" s="1"/>
  <c r="H360" i="5"/>
  <c r="G360" i="5"/>
  <c r="G361" i="5" s="1"/>
  <c r="F360" i="5"/>
  <c r="F361" i="5" s="1"/>
  <c r="E360" i="5"/>
  <c r="D360" i="5"/>
  <c r="C360" i="5"/>
  <c r="C361" i="5" s="1"/>
  <c r="B360" i="5"/>
  <c r="B361" i="5" s="1"/>
  <c r="N359" i="5"/>
  <c r="M359" i="5"/>
  <c r="L359" i="5"/>
  <c r="K359" i="5"/>
  <c r="J359" i="5"/>
  <c r="I359" i="5"/>
  <c r="H359" i="5"/>
  <c r="G359" i="5"/>
  <c r="F359" i="5"/>
  <c r="E359" i="5"/>
  <c r="D359" i="5"/>
  <c r="C359" i="5"/>
  <c r="B359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358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357" i="5"/>
  <c r="L355" i="5"/>
  <c r="N354" i="5"/>
  <c r="M354" i="5"/>
  <c r="L354" i="5"/>
  <c r="K354" i="5"/>
  <c r="K355" i="5" s="1"/>
  <c r="J354" i="5"/>
  <c r="I354" i="5"/>
  <c r="H354" i="5"/>
  <c r="H355" i="5" s="1"/>
  <c r="G354" i="5"/>
  <c r="G355" i="5" s="1"/>
  <c r="F354" i="5"/>
  <c r="E354" i="5"/>
  <c r="D354" i="5"/>
  <c r="D355" i="5" s="1"/>
  <c r="C354" i="5"/>
  <c r="C355" i="5" s="1"/>
  <c r="B354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353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352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351" i="5"/>
  <c r="G349" i="5"/>
  <c r="C349" i="5"/>
  <c r="B349" i="5"/>
  <c r="N348" i="5"/>
  <c r="N349" i="5" s="1"/>
  <c r="M348" i="5"/>
  <c r="L348" i="5"/>
  <c r="L349" i="5" s="1"/>
  <c r="K348" i="5"/>
  <c r="K349" i="5" s="1"/>
  <c r="J348" i="5"/>
  <c r="J349" i="5" s="1"/>
  <c r="I348" i="5"/>
  <c r="H348" i="5"/>
  <c r="H349" i="5" s="1"/>
  <c r="G348" i="5"/>
  <c r="F348" i="5"/>
  <c r="F349" i="5" s="1"/>
  <c r="E348" i="5"/>
  <c r="D348" i="5"/>
  <c r="D349" i="5" s="1"/>
  <c r="C348" i="5"/>
  <c r="B348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347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346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345" i="5"/>
  <c r="N342" i="5"/>
  <c r="N343" i="5" s="1"/>
  <c r="M342" i="5"/>
  <c r="M343" i="5" s="1"/>
  <c r="L342" i="5"/>
  <c r="K342" i="5"/>
  <c r="K343" i="5" s="1"/>
  <c r="J342" i="5"/>
  <c r="J343" i="5" s="1"/>
  <c r="I342" i="5"/>
  <c r="I343" i="5" s="1"/>
  <c r="H342" i="5"/>
  <c r="G342" i="5"/>
  <c r="G343" i="5" s="1"/>
  <c r="F342" i="5"/>
  <c r="F343" i="5" s="1"/>
  <c r="E342" i="5"/>
  <c r="E343" i="5" s="1"/>
  <c r="D342" i="5"/>
  <c r="D343" i="5" s="1"/>
  <c r="C342" i="5"/>
  <c r="C343" i="5" s="1"/>
  <c r="B342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341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340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339" i="5"/>
  <c r="N336" i="5"/>
  <c r="N337" i="5" s="1"/>
  <c r="M336" i="5"/>
  <c r="L336" i="5"/>
  <c r="L337" i="5" s="1"/>
  <c r="K336" i="5"/>
  <c r="K337" i="5" s="1"/>
  <c r="J336" i="5"/>
  <c r="J337" i="5" s="1"/>
  <c r="I336" i="5"/>
  <c r="H336" i="5"/>
  <c r="H337" i="5" s="1"/>
  <c r="G336" i="5"/>
  <c r="G337" i="5" s="1"/>
  <c r="F336" i="5"/>
  <c r="F337" i="5" s="1"/>
  <c r="E336" i="5"/>
  <c r="D336" i="5"/>
  <c r="D337" i="5" s="1"/>
  <c r="C336" i="5"/>
  <c r="C337" i="5" s="1"/>
  <c r="B336" i="5"/>
  <c r="B337" i="5" s="1"/>
  <c r="N335" i="5"/>
  <c r="M335" i="5"/>
  <c r="L335" i="5"/>
  <c r="K335" i="5"/>
  <c r="J335" i="5"/>
  <c r="I335" i="5"/>
  <c r="H335" i="5"/>
  <c r="G335" i="5"/>
  <c r="F335" i="5"/>
  <c r="E335" i="5"/>
  <c r="D335" i="5"/>
  <c r="C335" i="5"/>
  <c r="B335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334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333" i="5"/>
  <c r="G331" i="5"/>
  <c r="N330" i="5"/>
  <c r="N331" i="5" s="1"/>
  <c r="M330" i="5"/>
  <c r="M331" i="5" s="1"/>
  <c r="L330" i="5"/>
  <c r="L331" i="5" s="1"/>
  <c r="K330" i="5"/>
  <c r="K331" i="5" s="1"/>
  <c r="J330" i="5"/>
  <c r="J331" i="5" s="1"/>
  <c r="I330" i="5"/>
  <c r="I331" i="5" s="1"/>
  <c r="H330" i="5"/>
  <c r="H331" i="5" s="1"/>
  <c r="G330" i="5"/>
  <c r="F330" i="5"/>
  <c r="F331" i="5" s="1"/>
  <c r="E330" i="5"/>
  <c r="E331" i="5" s="1"/>
  <c r="D330" i="5"/>
  <c r="D331" i="5" s="1"/>
  <c r="C330" i="5"/>
  <c r="C331" i="5" s="1"/>
  <c r="B330" i="5"/>
  <c r="B331" i="5" s="1"/>
  <c r="N329" i="5"/>
  <c r="M329" i="5"/>
  <c r="L329" i="5"/>
  <c r="K329" i="5"/>
  <c r="J329" i="5"/>
  <c r="I329" i="5"/>
  <c r="H329" i="5"/>
  <c r="G329" i="5"/>
  <c r="F329" i="5"/>
  <c r="E329" i="5"/>
  <c r="D329" i="5"/>
  <c r="C329" i="5"/>
  <c r="B329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328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327" i="5"/>
  <c r="BP202" i="5"/>
  <c r="BO202" i="5"/>
  <c r="BN202" i="5"/>
  <c r="BM202" i="5"/>
  <c r="BL202" i="5"/>
  <c r="BK202" i="5"/>
  <c r="BJ202" i="5"/>
  <c r="BI202" i="5"/>
  <c r="BH202" i="5"/>
  <c r="BG202" i="5"/>
  <c r="BF202" i="5"/>
  <c r="BE202" i="5"/>
  <c r="BD202" i="5"/>
  <c r="BC202" i="5"/>
  <c r="BB202" i="5"/>
  <c r="BA202" i="5"/>
  <c r="AZ202" i="5"/>
  <c r="N500" i="5" s="1"/>
  <c r="AY202" i="5"/>
  <c r="N499" i="5" s="1"/>
  <c r="AX202" i="5"/>
  <c r="N498" i="5" s="1"/>
  <c r="AW202" i="5"/>
  <c r="M501" i="5" s="1"/>
  <c r="AV202" i="5"/>
  <c r="M500" i="5" s="1"/>
  <c r="AU202" i="5"/>
  <c r="M499" i="5" s="1"/>
  <c r="AT202" i="5"/>
  <c r="M498" i="5" s="1"/>
  <c r="AS202" i="5"/>
  <c r="L501" i="5" s="1"/>
  <c r="AR202" i="5"/>
  <c r="L500" i="5" s="1"/>
  <c r="AQ202" i="5"/>
  <c r="L499" i="5" s="1"/>
  <c r="AP202" i="5"/>
  <c r="L498" i="5" s="1"/>
  <c r="AO202" i="5"/>
  <c r="K501" i="5" s="1"/>
  <c r="AN202" i="5"/>
  <c r="K500" i="5" s="1"/>
  <c r="AM202" i="5"/>
  <c r="K499" i="5" s="1"/>
  <c r="AL202" i="5"/>
  <c r="K498" i="5" s="1"/>
  <c r="AK202" i="5"/>
  <c r="J501" i="5" s="1"/>
  <c r="AJ202" i="5"/>
  <c r="J500" i="5" s="1"/>
  <c r="AI202" i="5"/>
  <c r="J499" i="5" s="1"/>
  <c r="AH202" i="5"/>
  <c r="J498" i="5" s="1"/>
  <c r="AG202" i="5"/>
  <c r="I501" i="5" s="1"/>
  <c r="AF202" i="5"/>
  <c r="I500" i="5" s="1"/>
  <c r="AE202" i="5"/>
  <c r="I499" i="5" s="1"/>
  <c r="AD202" i="5"/>
  <c r="I498" i="5" s="1"/>
  <c r="AC202" i="5"/>
  <c r="H501" i="5" s="1"/>
  <c r="AB202" i="5"/>
  <c r="H500" i="5" s="1"/>
  <c r="AA202" i="5"/>
  <c r="H499" i="5" s="1"/>
  <c r="Z202" i="5"/>
  <c r="H498" i="5" s="1"/>
  <c r="Y202" i="5"/>
  <c r="G501" i="5" s="1"/>
  <c r="X202" i="5"/>
  <c r="G500" i="5" s="1"/>
  <c r="W202" i="5"/>
  <c r="G499" i="5" s="1"/>
  <c r="V202" i="5"/>
  <c r="G498" i="5" s="1"/>
  <c r="U202" i="5"/>
  <c r="F501" i="5" s="1"/>
  <c r="T202" i="5"/>
  <c r="F500" i="5" s="1"/>
  <c r="S202" i="5"/>
  <c r="F499" i="5" s="1"/>
  <c r="R202" i="5"/>
  <c r="F498" i="5" s="1"/>
  <c r="Q202" i="5"/>
  <c r="E501" i="5" s="1"/>
  <c r="P202" i="5"/>
  <c r="E500" i="5" s="1"/>
  <c r="O202" i="5"/>
  <c r="E499" i="5" s="1"/>
  <c r="N202" i="5"/>
  <c r="E498" i="5" s="1"/>
  <c r="M202" i="5"/>
  <c r="D501" i="5" s="1"/>
  <c r="L202" i="5"/>
  <c r="D500" i="5" s="1"/>
  <c r="K202" i="5"/>
  <c r="D499" i="5" s="1"/>
  <c r="J202" i="5"/>
  <c r="D498" i="5" s="1"/>
  <c r="I202" i="5"/>
  <c r="C501" i="5" s="1"/>
  <c r="H202" i="5"/>
  <c r="C500" i="5" s="1"/>
  <c r="G202" i="5"/>
  <c r="C499" i="5" s="1"/>
  <c r="F202" i="5"/>
  <c r="C498" i="5" s="1"/>
  <c r="E202" i="5"/>
  <c r="B501" i="5" s="1"/>
  <c r="D202" i="5"/>
  <c r="B500" i="5" s="1"/>
  <c r="C202" i="5"/>
  <c r="B499" i="5" s="1"/>
  <c r="B202" i="5"/>
  <c r="B498" i="5" s="1"/>
  <c r="AY124" i="5"/>
  <c r="N400" i="5" s="1"/>
  <c r="AX124" i="5"/>
  <c r="N399" i="5" s="1"/>
  <c r="AW124" i="5"/>
  <c r="M402" i="5" s="1"/>
  <c r="M403" i="5" s="1"/>
  <c r="AV124" i="5"/>
  <c r="M401" i="5" s="1"/>
  <c r="AU124" i="5"/>
  <c r="M400" i="5" s="1"/>
  <c r="AT124" i="5"/>
  <c r="M399" i="5" s="1"/>
  <c r="AS124" i="5"/>
  <c r="L402" i="5" s="1"/>
  <c r="L403" i="5" s="1"/>
  <c r="AR124" i="5"/>
  <c r="L401" i="5" s="1"/>
  <c r="AQ124" i="5"/>
  <c r="L400" i="5" s="1"/>
  <c r="AP124" i="5"/>
  <c r="L399" i="5" s="1"/>
  <c r="AO124" i="5"/>
  <c r="K402" i="5" s="1"/>
  <c r="K403" i="5" s="1"/>
  <c r="AN124" i="5"/>
  <c r="K401" i="5" s="1"/>
  <c r="AM124" i="5"/>
  <c r="K400" i="5" s="1"/>
  <c r="AL124" i="5"/>
  <c r="K399" i="5" s="1"/>
  <c r="AK124" i="5"/>
  <c r="J402" i="5" s="1"/>
  <c r="J403" i="5" s="1"/>
  <c r="AJ124" i="5"/>
  <c r="J401" i="5" s="1"/>
  <c r="AI124" i="5"/>
  <c r="J400" i="5" s="1"/>
  <c r="AH124" i="5"/>
  <c r="J399" i="5" s="1"/>
  <c r="AG124" i="5"/>
  <c r="I402" i="5" s="1"/>
  <c r="I403" i="5" s="1"/>
  <c r="AF124" i="5"/>
  <c r="I401" i="5" s="1"/>
  <c r="AE124" i="5"/>
  <c r="I400" i="5" s="1"/>
  <c r="AD124" i="5"/>
  <c r="I399" i="5" s="1"/>
  <c r="AC124" i="5"/>
  <c r="H402" i="5" s="1"/>
  <c r="H403" i="5" s="1"/>
  <c r="AB124" i="5"/>
  <c r="H401" i="5" s="1"/>
  <c r="AA124" i="5"/>
  <c r="H400" i="5" s="1"/>
  <c r="Z124" i="5"/>
  <c r="H399" i="5" s="1"/>
  <c r="Y124" i="5"/>
  <c r="G402" i="5" s="1"/>
  <c r="G403" i="5" s="1"/>
  <c r="X124" i="5"/>
  <c r="G401" i="5" s="1"/>
  <c r="W124" i="5"/>
  <c r="G400" i="5" s="1"/>
  <c r="V124" i="5"/>
  <c r="G399" i="5" s="1"/>
  <c r="U124" i="5"/>
  <c r="F402" i="5" s="1"/>
  <c r="F403" i="5" s="1"/>
  <c r="T124" i="5"/>
  <c r="F401" i="5" s="1"/>
  <c r="S124" i="5"/>
  <c r="F400" i="5" s="1"/>
  <c r="R124" i="5"/>
  <c r="F399" i="5" s="1"/>
  <c r="Q124" i="5"/>
  <c r="E402" i="5" s="1"/>
  <c r="E403" i="5" s="1"/>
  <c r="P124" i="5"/>
  <c r="E401" i="5" s="1"/>
  <c r="O124" i="5"/>
  <c r="E400" i="5" s="1"/>
  <c r="N124" i="5"/>
  <c r="E399" i="5" s="1"/>
  <c r="M124" i="5"/>
  <c r="D402" i="5" s="1"/>
  <c r="D403" i="5" s="1"/>
  <c r="L124" i="5"/>
  <c r="D401" i="5" s="1"/>
  <c r="K124" i="5"/>
  <c r="D400" i="5" s="1"/>
  <c r="J124" i="5"/>
  <c r="D399" i="5" s="1"/>
  <c r="I124" i="5"/>
  <c r="C402" i="5" s="1"/>
  <c r="C403" i="5" s="1"/>
  <c r="H124" i="5"/>
  <c r="C401" i="5" s="1"/>
  <c r="G124" i="5"/>
  <c r="C400" i="5" s="1"/>
  <c r="F124" i="5"/>
  <c r="C399" i="5" s="1"/>
  <c r="E124" i="5"/>
  <c r="B402" i="5" s="1"/>
  <c r="D124" i="5"/>
  <c r="B401" i="5" s="1"/>
  <c r="C124" i="5"/>
  <c r="B400" i="5" s="1"/>
  <c r="B124" i="5"/>
  <c r="B399" i="5" s="1"/>
  <c r="AY123" i="5"/>
  <c r="N394" i="5" s="1"/>
  <c r="AX123" i="5"/>
  <c r="N393" i="5" s="1"/>
  <c r="AW123" i="5"/>
  <c r="AV123" i="5"/>
  <c r="M395" i="5" s="1"/>
  <c r="AU123" i="5"/>
  <c r="M394" i="5" s="1"/>
  <c r="AT123" i="5"/>
  <c r="M393" i="5" s="1"/>
  <c r="AS123" i="5"/>
  <c r="AR123" i="5"/>
  <c r="L395" i="5" s="1"/>
  <c r="AQ123" i="5"/>
  <c r="L394" i="5" s="1"/>
  <c r="AP123" i="5"/>
  <c r="L393" i="5" s="1"/>
  <c r="AO123" i="5"/>
  <c r="K396" i="5" s="1"/>
  <c r="K397" i="5" s="1"/>
  <c r="AN123" i="5"/>
  <c r="K395" i="5" s="1"/>
  <c r="AM123" i="5"/>
  <c r="AM125" i="5" s="1"/>
  <c r="K406" i="5" s="1"/>
  <c r="AL123" i="5"/>
  <c r="K393" i="5" s="1"/>
  <c r="AK123" i="5"/>
  <c r="J396" i="5" s="1"/>
  <c r="J397" i="5" s="1"/>
  <c r="AJ123" i="5"/>
  <c r="AI123" i="5"/>
  <c r="J394" i="5" s="1"/>
  <c r="AH123" i="5"/>
  <c r="J393" i="5" s="1"/>
  <c r="AG123" i="5"/>
  <c r="AF123" i="5"/>
  <c r="AE123" i="5"/>
  <c r="I394" i="5" s="1"/>
  <c r="AD123" i="5"/>
  <c r="I393" i="5" s="1"/>
  <c r="AC123" i="5"/>
  <c r="AB123" i="5"/>
  <c r="H395" i="5" s="1"/>
  <c r="AA123" i="5"/>
  <c r="H394" i="5" s="1"/>
  <c r="Z123" i="5"/>
  <c r="H393" i="5" s="1"/>
  <c r="Y123" i="5"/>
  <c r="X123" i="5"/>
  <c r="G395" i="5" s="1"/>
  <c r="W123" i="5"/>
  <c r="G394" i="5" s="1"/>
  <c r="V123" i="5"/>
  <c r="G393" i="5" s="1"/>
  <c r="U123" i="5"/>
  <c r="F396" i="5" s="1"/>
  <c r="F397" i="5" s="1"/>
  <c r="T123" i="5"/>
  <c r="F395" i="5" s="1"/>
  <c r="S123" i="5"/>
  <c r="S125" i="5" s="1"/>
  <c r="F406" i="5" s="1"/>
  <c r="R123" i="5"/>
  <c r="F393" i="5" s="1"/>
  <c r="Q123" i="5"/>
  <c r="E396" i="5" s="1"/>
  <c r="P123" i="5"/>
  <c r="O123" i="5"/>
  <c r="E394" i="5" s="1"/>
  <c r="N123" i="5"/>
  <c r="E393" i="5" s="1"/>
  <c r="M123" i="5"/>
  <c r="L123" i="5"/>
  <c r="K123" i="5"/>
  <c r="D394" i="5" s="1"/>
  <c r="J123" i="5"/>
  <c r="D393" i="5" s="1"/>
  <c r="I123" i="5"/>
  <c r="H123" i="5"/>
  <c r="C395" i="5" s="1"/>
  <c r="G123" i="5"/>
  <c r="C394" i="5" s="1"/>
  <c r="F123" i="5"/>
  <c r="C393" i="5" s="1"/>
  <c r="E123" i="5"/>
  <c r="B396" i="5" s="1"/>
  <c r="D123" i="5"/>
  <c r="B395" i="5" s="1"/>
  <c r="C123" i="5"/>
  <c r="B394" i="5" s="1"/>
  <c r="B123" i="5"/>
  <c r="B393" i="5" s="1"/>
  <c r="L750" i="4"/>
  <c r="J727" i="4"/>
  <c r="L726" i="4"/>
  <c r="O721" i="4"/>
  <c r="M721" i="4"/>
  <c r="M728" i="4" s="1"/>
  <c r="O728" i="4" s="1"/>
  <c r="L721" i="4"/>
  <c r="L728" i="4" s="1"/>
  <c r="K721" i="4"/>
  <c r="K728" i="4" s="1"/>
  <c r="J721" i="4"/>
  <c r="J728" i="4" s="1"/>
  <c r="I721" i="4"/>
  <c r="I728" i="4" s="1"/>
  <c r="M720" i="4"/>
  <c r="O720" i="4" s="1"/>
  <c r="L720" i="4"/>
  <c r="L727" i="4" s="1"/>
  <c r="K720" i="4"/>
  <c r="K727" i="4" s="1"/>
  <c r="J720" i="4"/>
  <c r="I720" i="4"/>
  <c r="I727" i="4" s="1"/>
  <c r="M719" i="4"/>
  <c r="L719" i="4"/>
  <c r="K719" i="4"/>
  <c r="K726" i="4" s="1"/>
  <c r="J719" i="4"/>
  <c r="J726" i="4" s="1"/>
  <c r="I719" i="4"/>
  <c r="I726" i="4" s="1"/>
  <c r="M718" i="4"/>
  <c r="O718" i="4" s="1"/>
  <c r="L718" i="4"/>
  <c r="L725" i="4" s="1"/>
  <c r="K718" i="4"/>
  <c r="K725" i="4" s="1"/>
  <c r="J718" i="4"/>
  <c r="J725" i="4" s="1"/>
  <c r="I718" i="4"/>
  <c r="I725" i="4" s="1"/>
  <c r="O717" i="4"/>
  <c r="M717" i="4"/>
  <c r="L717" i="4"/>
  <c r="L724" i="4" s="1"/>
  <c r="K717" i="4"/>
  <c r="K724" i="4" s="1"/>
  <c r="J717" i="4"/>
  <c r="J724" i="4" s="1"/>
  <c r="I717" i="4"/>
  <c r="O714" i="4"/>
  <c r="O713" i="4"/>
  <c r="O712" i="4"/>
  <c r="O711" i="4"/>
  <c r="O710" i="4"/>
  <c r="O707" i="4"/>
  <c r="O706" i="4"/>
  <c r="O705" i="4"/>
  <c r="O704" i="4"/>
  <c r="O703" i="4"/>
  <c r="O702" i="4"/>
  <c r="O701" i="4"/>
  <c r="O700" i="4"/>
  <c r="O699" i="4"/>
  <c r="M692" i="4"/>
  <c r="N691" i="4"/>
  <c r="N692" i="4" s="1"/>
  <c r="L688" i="4"/>
  <c r="M687" i="4"/>
  <c r="K684" i="4"/>
  <c r="L683" i="4"/>
  <c r="M683" i="4" s="1"/>
  <c r="J680" i="4"/>
  <c r="K679" i="4"/>
  <c r="I676" i="4"/>
  <c r="L675" i="4"/>
  <c r="J675" i="4"/>
  <c r="K675" i="4" s="1"/>
  <c r="K676" i="4" s="1"/>
  <c r="H672" i="4"/>
  <c r="I671" i="4"/>
  <c r="J671" i="4" s="1"/>
  <c r="J672" i="4" s="1"/>
  <c r="G668" i="4"/>
  <c r="H670" i="4" s="1"/>
  <c r="H667" i="4"/>
  <c r="H668" i="4" s="1"/>
  <c r="F664" i="4"/>
  <c r="G663" i="4"/>
  <c r="E660" i="4"/>
  <c r="F659" i="4"/>
  <c r="F660" i="4" s="1"/>
  <c r="D656" i="4"/>
  <c r="E655" i="4"/>
  <c r="C652" i="4"/>
  <c r="D651" i="4"/>
  <c r="B648" i="4"/>
  <c r="C647" i="4"/>
  <c r="N644" i="4"/>
  <c r="N624" i="4"/>
  <c r="M624" i="4"/>
  <c r="L624" i="4"/>
  <c r="K624" i="4"/>
  <c r="J624" i="4"/>
  <c r="I624" i="4"/>
  <c r="H624" i="4"/>
  <c r="G624" i="4"/>
  <c r="F624" i="4"/>
  <c r="E624" i="4"/>
  <c r="D624" i="4"/>
  <c r="C624" i="4"/>
  <c r="B624" i="4"/>
  <c r="N622" i="4"/>
  <c r="M622" i="4"/>
  <c r="L622" i="4"/>
  <c r="K622" i="4"/>
  <c r="J622" i="4"/>
  <c r="I622" i="4"/>
  <c r="H622" i="4"/>
  <c r="G622" i="4"/>
  <c r="F622" i="4"/>
  <c r="E622" i="4"/>
  <c r="D622" i="4"/>
  <c r="C622" i="4"/>
  <c r="B622" i="4"/>
  <c r="O621" i="4"/>
  <c r="N607" i="4"/>
  <c r="M607" i="4"/>
  <c r="L607" i="4"/>
  <c r="K607" i="4"/>
  <c r="J607" i="4"/>
  <c r="I607" i="4"/>
  <c r="H607" i="4"/>
  <c r="G607" i="4"/>
  <c r="F607" i="4"/>
  <c r="E607" i="4"/>
  <c r="D607" i="4"/>
  <c r="C607" i="4"/>
  <c r="B607" i="4"/>
  <c r="N606" i="4"/>
  <c r="M606" i="4"/>
  <c r="L606" i="4"/>
  <c r="K606" i="4"/>
  <c r="J606" i="4"/>
  <c r="I606" i="4"/>
  <c r="H606" i="4"/>
  <c r="G606" i="4"/>
  <c r="F606" i="4"/>
  <c r="E606" i="4"/>
  <c r="D606" i="4"/>
  <c r="C606" i="4"/>
  <c r="B606" i="4"/>
  <c r="N605" i="4"/>
  <c r="M605" i="4"/>
  <c r="L605" i="4"/>
  <c r="K605" i="4"/>
  <c r="J605" i="4"/>
  <c r="I605" i="4"/>
  <c r="H605" i="4"/>
  <c r="G605" i="4"/>
  <c r="F605" i="4"/>
  <c r="E605" i="4"/>
  <c r="D605" i="4"/>
  <c r="C605" i="4"/>
  <c r="B605" i="4"/>
  <c r="N604" i="4"/>
  <c r="M604" i="4"/>
  <c r="L604" i="4"/>
  <c r="K604" i="4"/>
  <c r="J604" i="4"/>
  <c r="I604" i="4"/>
  <c r="H604" i="4"/>
  <c r="G604" i="4"/>
  <c r="F604" i="4"/>
  <c r="E604" i="4"/>
  <c r="D604" i="4"/>
  <c r="C604" i="4"/>
  <c r="B604" i="4"/>
  <c r="N602" i="4"/>
  <c r="M602" i="4"/>
  <c r="L602" i="4"/>
  <c r="K602" i="4"/>
  <c r="J602" i="4"/>
  <c r="I602" i="4"/>
  <c r="H602" i="4"/>
  <c r="G602" i="4"/>
  <c r="F602" i="4"/>
  <c r="E602" i="4"/>
  <c r="D602" i="4"/>
  <c r="C602" i="4"/>
  <c r="B602" i="4"/>
  <c r="N601" i="4"/>
  <c r="M601" i="4"/>
  <c r="L601" i="4"/>
  <c r="K601" i="4"/>
  <c r="J601" i="4"/>
  <c r="I601" i="4"/>
  <c r="H601" i="4"/>
  <c r="G601" i="4"/>
  <c r="F601" i="4"/>
  <c r="E601" i="4"/>
  <c r="D601" i="4"/>
  <c r="C601" i="4"/>
  <c r="B601" i="4"/>
  <c r="N600" i="4"/>
  <c r="M600" i="4"/>
  <c r="L600" i="4"/>
  <c r="K600" i="4"/>
  <c r="J600" i="4"/>
  <c r="I600" i="4"/>
  <c r="H600" i="4"/>
  <c r="G600" i="4"/>
  <c r="F600" i="4"/>
  <c r="E600" i="4"/>
  <c r="D600" i="4"/>
  <c r="C600" i="4"/>
  <c r="B600" i="4"/>
  <c r="N599" i="4"/>
  <c r="M599" i="4"/>
  <c r="L599" i="4"/>
  <c r="K599" i="4"/>
  <c r="J599" i="4"/>
  <c r="I599" i="4"/>
  <c r="H599" i="4"/>
  <c r="G599" i="4"/>
  <c r="F599" i="4"/>
  <c r="E599" i="4"/>
  <c r="D599" i="4"/>
  <c r="C599" i="4"/>
  <c r="B599" i="4"/>
  <c r="N597" i="4"/>
  <c r="M597" i="4"/>
  <c r="L597" i="4"/>
  <c r="K597" i="4"/>
  <c r="J597" i="4"/>
  <c r="I597" i="4"/>
  <c r="H597" i="4"/>
  <c r="G597" i="4"/>
  <c r="F597" i="4"/>
  <c r="E597" i="4"/>
  <c r="D597" i="4"/>
  <c r="C597" i="4"/>
  <c r="B597" i="4"/>
  <c r="N596" i="4"/>
  <c r="M596" i="4"/>
  <c r="L596" i="4"/>
  <c r="K596" i="4"/>
  <c r="J596" i="4"/>
  <c r="I596" i="4"/>
  <c r="H596" i="4"/>
  <c r="G596" i="4"/>
  <c r="F596" i="4"/>
  <c r="E596" i="4"/>
  <c r="D596" i="4"/>
  <c r="C596" i="4"/>
  <c r="B596" i="4"/>
  <c r="N595" i="4"/>
  <c r="M595" i="4"/>
  <c r="L595" i="4"/>
  <c r="K595" i="4"/>
  <c r="J595" i="4"/>
  <c r="I595" i="4"/>
  <c r="H595" i="4"/>
  <c r="G595" i="4"/>
  <c r="F595" i="4"/>
  <c r="E595" i="4"/>
  <c r="D595" i="4"/>
  <c r="C595" i="4"/>
  <c r="B595" i="4"/>
  <c r="N594" i="4"/>
  <c r="M594" i="4"/>
  <c r="L594" i="4"/>
  <c r="K594" i="4"/>
  <c r="J594" i="4"/>
  <c r="I594" i="4"/>
  <c r="H594" i="4"/>
  <c r="G594" i="4"/>
  <c r="F594" i="4"/>
  <c r="E594" i="4"/>
  <c r="D594" i="4"/>
  <c r="C594" i="4"/>
  <c r="B594" i="4"/>
  <c r="N587" i="4"/>
  <c r="M587" i="4"/>
  <c r="L587" i="4"/>
  <c r="K587" i="4"/>
  <c r="J587" i="4"/>
  <c r="I587" i="4"/>
  <c r="H587" i="4"/>
  <c r="G587" i="4"/>
  <c r="F587" i="4"/>
  <c r="E587" i="4"/>
  <c r="D587" i="4"/>
  <c r="C587" i="4"/>
  <c r="B587" i="4"/>
  <c r="N586" i="4"/>
  <c r="M586" i="4"/>
  <c r="L586" i="4"/>
  <c r="K586" i="4"/>
  <c r="J586" i="4"/>
  <c r="I586" i="4"/>
  <c r="H586" i="4"/>
  <c r="G586" i="4"/>
  <c r="F586" i="4"/>
  <c r="E586" i="4"/>
  <c r="D586" i="4"/>
  <c r="C586" i="4"/>
  <c r="B586" i="4"/>
  <c r="N585" i="4"/>
  <c r="M585" i="4"/>
  <c r="L585" i="4"/>
  <c r="K585" i="4"/>
  <c r="J585" i="4"/>
  <c r="I585" i="4"/>
  <c r="H585" i="4"/>
  <c r="G585" i="4"/>
  <c r="F585" i="4"/>
  <c r="E585" i="4"/>
  <c r="D585" i="4"/>
  <c r="C585" i="4"/>
  <c r="B585" i="4"/>
  <c r="N584" i="4"/>
  <c r="M584" i="4"/>
  <c r="L584" i="4"/>
  <c r="K584" i="4"/>
  <c r="J584" i="4"/>
  <c r="I584" i="4"/>
  <c r="H584" i="4"/>
  <c r="G584" i="4"/>
  <c r="F584" i="4"/>
  <c r="E584" i="4"/>
  <c r="D584" i="4"/>
  <c r="C584" i="4"/>
  <c r="B584" i="4"/>
  <c r="N582" i="4"/>
  <c r="N592" i="4" s="1"/>
  <c r="M582" i="4"/>
  <c r="M592" i="4" s="1"/>
  <c r="L582" i="4"/>
  <c r="L592" i="4" s="1"/>
  <c r="K582" i="4"/>
  <c r="K592" i="4" s="1"/>
  <c r="J582" i="4"/>
  <c r="J592" i="4" s="1"/>
  <c r="I582" i="4"/>
  <c r="I592" i="4" s="1"/>
  <c r="H582" i="4"/>
  <c r="H592" i="4" s="1"/>
  <c r="G582" i="4"/>
  <c r="G592" i="4" s="1"/>
  <c r="F582" i="4"/>
  <c r="F592" i="4" s="1"/>
  <c r="E582" i="4"/>
  <c r="E592" i="4" s="1"/>
  <c r="D582" i="4"/>
  <c r="D592" i="4" s="1"/>
  <c r="C582" i="4"/>
  <c r="C592" i="4" s="1"/>
  <c r="O592" i="4" s="1"/>
  <c r="B582" i="4"/>
  <c r="B592" i="4" s="1"/>
  <c r="N581" i="4"/>
  <c r="N591" i="4" s="1"/>
  <c r="M581" i="4"/>
  <c r="M591" i="4" s="1"/>
  <c r="L581" i="4"/>
  <c r="L591" i="4" s="1"/>
  <c r="K581" i="4"/>
  <c r="K591" i="4" s="1"/>
  <c r="J581" i="4"/>
  <c r="J591" i="4" s="1"/>
  <c r="I581" i="4"/>
  <c r="I591" i="4" s="1"/>
  <c r="H581" i="4"/>
  <c r="H591" i="4" s="1"/>
  <c r="G581" i="4"/>
  <c r="G591" i="4" s="1"/>
  <c r="F581" i="4"/>
  <c r="F591" i="4" s="1"/>
  <c r="E581" i="4"/>
  <c r="E591" i="4" s="1"/>
  <c r="D581" i="4"/>
  <c r="D591" i="4" s="1"/>
  <c r="C581" i="4"/>
  <c r="C591" i="4" s="1"/>
  <c r="B581" i="4"/>
  <c r="B591" i="4" s="1"/>
  <c r="N580" i="4"/>
  <c r="N590" i="4" s="1"/>
  <c r="M580" i="4"/>
  <c r="M590" i="4" s="1"/>
  <c r="L580" i="4"/>
  <c r="L590" i="4" s="1"/>
  <c r="K580" i="4"/>
  <c r="K590" i="4" s="1"/>
  <c r="J580" i="4"/>
  <c r="J590" i="4" s="1"/>
  <c r="I580" i="4"/>
  <c r="I590" i="4" s="1"/>
  <c r="H580" i="4"/>
  <c r="H590" i="4" s="1"/>
  <c r="G580" i="4"/>
  <c r="G590" i="4" s="1"/>
  <c r="F580" i="4"/>
  <c r="F590" i="4" s="1"/>
  <c r="E580" i="4"/>
  <c r="E590" i="4" s="1"/>
  <c r="D580" i="4"/>
  <c r="D590" i="4" s="1"/>
  <c r="C580" i="4"/>
  <c r="C590" i="4" s="1"/>
  <c r="B580" i="4"/>
  <c r="B590" i="4" s="1"/>
  <c r="N579" i="4"/>
  <c r="N589" i="4" s="1"/>
  <c r="M579" i="4"/>
  <c r="M589" i="4" s="1"/>
  <c r="L579" i="4"/>
  <c r="L589" i="4" s="1"/>
  <c r="K579" i="4"/>
  <c r="K589" i="4" s="1"/>
  <c r="J579" i="4"/>
  <c r="J589" i="4" s="1"/>
  <c r="I579" i="4"/>
  <c r="I589" i="4" s="1"/>
  <c r="H579" i="4"/>
  <c r="H589" i="4" s="1"/>
  <c r="G579" i="4"/>
  <c r="G589" i="4" s="1"/>
  <c r="F579" i="4"/>
  <c r="F589" i="4" s="1"/>
  <c r="E579" i="4"/>
  <c r="E589" i="4" s="1"/>
  <c r="D579" i="4"/>
  <c r="D589" i="4" s="1"/>
  <c r="C579" i="4"/>
  <c r="C589" i="4" s="1"/>
  <c r="B579" i="4"/>
  <c r="B589" i="4" s="1"/>
  <c r="N570" i="4"/>
  <c r="N576" i="4" s="1"/>
  <c r="M570" i="4"/>
  <c r="L570" i="4"/>
  <c r="K570" i="4"/>
  <c r="K576" i="4" s="1"/>
  <c r="J570" i="4"/>
  <c r="J576" i="4" s="1"/>
  <c r="I570" i="4"/>
  <c r="H570" i="4"/>
  <c r="G570" i="4"/>
  <c r="G576" i="4" s="1"/>
  <c r="F570" i="4"/>
  <c r="E570" i="4"/>
  <c r="D570" i="4"/>
  <c r="C570" i="4"/>
  <c r="C576" i="4" s="1"/>
  <c r="B570" i="4"/>
  <c r="N569" i="4"/>
  <c r="M569" i="4"/>
  <c r="L569" i="4"/>
  <c r="L575" i="4" s="1"/>
  <c r="K569" i="4"/>
  <c r="K575" i="4" s="1"/>
  <c r="J569" i="4"/>
  <c r="I569" i="4"/>
  <c r="H569" i="4"/>
  <c r="H575" i="4" s="1"/>
  <c r="G569" i="4"/>
  <c r="G575" i="4" s="1"/>
  <c r="F569" i="4"/>
  <c r="E569" i="4"/>
  <c r="D569" i="4"/>
  <c r="D575" i="4" s="1"/>
  <c r="C569" i="4"/>
  <c r="C575" i="4" s="1"/>
  <c r="B569" i="4"/>
  <c r="N568" i="4"/>
  <c r="M568" i="4"/>
  <c r="M574" i="4" s="1"/>
  <c r="L568" i="4"/>
  <c r="L574" i="4" s="1"/>
  <c r="K568" i="4"/>
  <c r="J568" i="4"/>
  <c r="I568" i="4"/>
  <c r="I574" i="4" s="1"/>
  <c r="H568" i="4"/>
  <c r="H574" i="4" s="1"/>
  <c r="G568" i="4"/>
  <c r="F568" i="4"/>
  <c r="E568" i="4"/>
  <c r="E574" i="4" s="1"/>
  <c r="D568" i="4"/>
  <c r="D574" i="4" s="1"/>
  <c r="C568" i="4"/>
  <c r="B568" i="4"/>
  <c r="N567" i="4"/>
  <c r="N573" i="4" s="1"/>
  <c r="M567" i="4"/>
  <c r="M573" i="4" s="1"/>
  <c r="L567" i="4"/>
  <c r="K567" i="4"/>
  <c r="J567" i="4"/>
  <c r="J573" i="4" s="1"/>
  <c r="I567" i="4"/>
  <c r="I573" i="4" s="1"/>
  <c r="H567" i="4"/>
  <c r="G567" i="4"/>
  <c r="F567" i="4"/>
  <c r="F573" i="4" s="1"/>
  <c r="E567" i="4"/>
  <c r="E573" i="4" s="1"/>
  <c r="D567" i="4"/>
  <c r="C567" i="4"/>
  <c r="C573" i="4" s="1"/>
  <c r="B567" i="4"/>
  <c r="B573" i="4" s="1"/>
  <c r="N565" i="4"/>
  <c r="M565" i="4"/>
  <c r="L565" i="4"/>
  <c r="K565" i="4"/>
  <c r="J565" i="4"/>
  <c r="I565" i="4"/>
  <c r="H565" i="4"/>
  <c r="G565" i="4"/>
  <c r="F565" i="4"/>
  <c r="E565" i="4"/>
  <c r="D565" i="4"/>
  <c r="C565" i="4"/>
  <c r="B565" i="4"/>
  <c r="N564" i="4"/>
  <c r="M564" i="4"/>
  <c r="L564" i="4"/>
  <c r="K564" i="4"/>
  <c r="J564" i="4"/>
  <c r="I564" i="4"/>
  <c r="H564" i="4"/>
  <c r="G564" i="4"/>
  <c r="F564" i="4"/>
  <c r="E564" i="4"/>
  <c r="D564" i="4"/>
  <c r="C564" i="4"/>
  <c r="B564" i="4"/>
  <c r="N563" i="4"/>
  <c r="M563" i="4"/>
  <c r="L563" i="4"/>
  <c r="K563" i="4"/>
  <c r="J563" i="4"/>
  <c r="I563" i="4"/>
  <c r="H563" i="4"/>
  <c r="G563" i="4"/>
  <c r="F563" i="4"/>
  <c r="E563" i="4"/>
  <c r="D563" i="4"/>
  <c r="C563" i="4"/>
  <c r="B563" i="4"/>
  <c r="N562" i="4"/>
  <c r="M562" i="4"/>
  <c r="L562" i="4"/>
  <c r="K562" i="4"/>
  <c r="J562" i="4"/>
  <c r="I562" i="4"/>
  <c r="H562" i="4"/>
  <c r="G562" i="4"/>
  <c r="F562" i="4"/>
  <c r="E562" i="4"/>
  <c r="D562" i="4"/>
  <c r="C562" i="4"/>
  <c r="B562" i="4"/>
  <c r="N560" i="4"/>
  <c r="M560" i="4"/>
  <c r="L560" i="4"/>
  <c r="K560" i="4"/>
  <c r="J560" i="4"/>
  <c r="I560" i="4"/>
  <c r="H560" i="4"/>
  <c r="G560" i="4"/>
  <c r="F560" i="4"/>
  <c r="E560" i="4"/>
  <c r="D560" i="4"/>
  <c r="C560" i="4"/>
  <c r="B560" i="4"/>
  <c r="N559" i="4"/>
  <c r="M559" i="4"/>
  <c r="L559" i="4"/>
  <c r="K559" i="4"/>
  <c r="J559" i="4"/>
  <c r="I559" i="4"/>
  <c r="H559" i="4"/>
  <c r="G559" i="4"/>
  <c r="F559" i="4"/>
  <c r="E559" i="4"/>
  <c r="D559" i="4"/>
  <c r="C559" i="4"/>
  <c r="B559" i="4"/>
  <c r="N558" i="4"/>
  <c r="M558" i="4"/>
  <c r="L558" i="4"/>
  <c r="K558" i="4"/>
  <c r="J558" i="4"/>
  <c r="I558" i="4"/>
  <c r="H558" i="4"/>
  <c r="G558" i="4"/>
  <c r="F558" i="4"/>
  <c r="E558" i="4"/>
  <c r="D558" i="4"/>
  <c r="C558" i="4"/>
  <c r="B558" i="4"/>
  <c r="N557" i="4"/>
  <c r="M557" i="4"/>
  <c r="L557" i="4"/>
  <c r="K557" i="4"/>
  <c r="J557" i="4"/>
  <c r="I557" i="4"/>
  <c r="H557" i="4"/>
  <c r="G557" i="4"/>
  <c r="F557" i="4"/>
  <c r="E557" i="4"/>
  <c r="D557" i="4"/>
  <c r="C557" i="4"/>
  <c r="B557" i="4"/>
  <c r="N554" i="4"/>
  <c r="M554" i="4"/>
  <c r="L554" i="4"/>
  <c r="K554" i="4"/>
  <c r="J554" i="4"/>
  <c r="I554" i="4"/>
  <c r="H554" i="4"/>
  <c r="G554" i="4"/>
  <c r="F554" i="4"/>
  <c r="E554" i="4"/>
  <c r="D554" i="4"/>
  <c r="C554" i="4"/>
  <c r="B554" i="4"/>
  <c r="N553" i="4"/>
  <c r="M553" i="4"/>
  <c r="L553" i="4"/>
  <c r="K553" i="4"/>
  <c r="J553" i="4"/>
  <c r="I553" i="4"/>
  <c r="H553" i="4"/>
  <c r="G553" i="4"/>
  <c r="F553" i="4"/>
  <c r="E553" i="4"/>
  <c r="D553" i="4"/>
  <c r="C553" i="4"/>
  <c r="B553" i="4"/>
  <c r="N552" i="4"/>
  <c r="M552" i="4"/>
  <c r="L552" i="4"/>
  <c r="K552" i="4"/>
  <c r="J552" i="4"/>
  <c r="I552" i="4"/>
  <c r="H552" i="4"/>
  <c r="G552" i="4"/>
  <c r="F552" i="4"/>
  <c r="E552" i="4"/>
  <c r="D552" i="4"/>
  <c r="C552" i="4"/>
  <c r="B552" i="4"/>
  <c r="N551" i="4"/>
  <c r="M551" i="4"/>
  <c r="L551" i="4"/>
  <c r="K551" i="4"/>
  <c r="J551" i="4"/>
  <c r="I551" i="4"/>
  <c r="H551" i="4"/>
  <c r="G551" i="4"/>
  <c r="F551" i="4"/>
  <c r="E551" i="4"/>
  <c r="D551" i="4"/>
  <c r="C551" i="4"/>
  <c r="B551" i="4"/>
  <c r="N545" i="4"/>
  <c r="M545" i="4"/>
  <c r="L545" i="4"/>
  <c r="K545" i="4"/>
  <c r="J545" i="4"/>
  <c r="I545" i="4"/>
  <c r="H545" i="4"/>
  <c r="G545" i="4"/>
  <c r="F545" i="4"/>
  <c r="E545" i="4"/>
  <c r="D545" i="4"/>
  <c r="C545" i="4"/>
  <c r="B545" i="4"/>
  <c r="N544" i="4"/>
  <c r="M544" i="4"/>
  <c r="L544" i="4"/>
  <c r="K544" i="4"/>
  <c r="J544" i="4"/>
  <c r="I544" i="4"/>
  <c r="H544" i="4"/>
  <c r="G544" i="4"/>
  <c r="F544" i="4"/>
  <c r="E544" i="4"/>
  <c r="D544" i="4"/>
  <c r="C544" i="4"/>
  <c r="B544" i="4"/>
  <c r="N543" i="4"/>
  <c r="M543" i="4"/>
  <c r="L543" i="4"/>
  <c r="K543" i="4"/>
  <c r="J543" i="4"/>
  <c r="I543" i="4"/>
  <c r="H543" i="4"/>
  <c r="G543" i="4"/>
  <c r="F543" i="4"/>
  <c r="E543" i="4"/>
  <c r="D543" i="4"/>
  <c r="C543" i="4"/>
  <c r="B543" i="4"/>
  <c r="N542" i="4"/>
  <c r="M542" i="4"/>
  <c r="L542" i="4"/>
  <c r="K542" i="4"/>
  <c r="J542" i="4"/>
  <c r="I542" i="4"/>
  <c r="H542" i="4"/>
  <c r="G542" i="4"/>
  <c r="F542" i="4"/>
  <c r="F546" i="4" s="1"/>
  <c r="E542" i="4"/>
  <c r="D542" i="4"/>
  <c r="C542" i="4"/>
  <c r="B542" i="4"/>
  <c r="B546" i="4" s="1"/>
  <c r="N538" i="4"/>
  <c r="M538" i="4"/>
  <c r="L538" i="4"/>
  <c r="K538" i="4"/>
  <c r="J538" i="4"/>
  <c r="I538" i="4"/>
  <c r="H538" i="4"/>
  <c r="G538" i="4"/>
  <c r="F538" i="4"/>
  <c r="E538" i="4"/>
  <c r="D538" i="4"/>
  <c r="C538" i="4"/>
  <c r="B538" i="4"/>
  <c r="N537" i="4"/>
  <c r="M537" i="4"/>
  <c r="L537" i="4"/>
  <c r="K537" i="4"/>
  <c r="J537" i="4"/>
  <c r="I537" i="4"/>
  <c r="H537" i="4"/>
  <c r="G537" i="4"/>
  <c r="F537" i="4"/>
  <c r="E537" i="4"/>
  <c r="D537" i="4"/>
  <c r="C537" i="4"/>
  <c r="B537" i="4"/>
  <c r="N536" i="4"/>
  <c r="M536" i="4"/>
  <c r="L536" i="4"/>
  <c r="K536" i="4"/>
  <c r="J536" i="4"/>
  <c r="I536" i="4"/>
  <c r="H536" i="4"/>
  <c r="G536" i="4"/>
  <c r="F536" i="4"/>
  <c r="E536" i="4"/>
  <c r="D536" i="4"/>
  <c r="C536" i="4"/>
  <c r="B536" i="4"/>
  <c r="N535" i="4"/>
  <c r="N539" i="4" s="1"/>
  <c r="M535" i="4"/>
  <c r="L535" i="4"/>
  <c r="K535" i="4"/>
  <c r="J535" i="4"/>
  <c r="J539" i="4" s="1"/>
  <c r="I535" i="4"/>
  <c r="H535" i="4"/>
  <c r="G535" i="4"/>
  <c r="F535" i="4"/>
  <c r="F539" i="4" s="1"/>
  <c r="E535" i="4"/>
  <c r="D535" i="4"/>
  <c r="C535" i="4"/>
  <c r="B535" i="4"/>
  <c r="B539" i="4" s="1"/>
  <c r="N524" i="4"/>
  <c r="M524" i="4"/>
  <c r="L524" i="4"/>
  <c r="K524" i="4"/>
  <c r="J524" i="4"/>
  <c r="I524" i="4"/>
  <c r="H524" i="4"/>
  <c r="G524" i="4"/>
  <c r="F524" i="4"/>
  <c r="E524" i="4"/>
  <c r="D524" i="4"/>
  <c r="C524" i="4"/>
  <c r="B524" i="4"/>
  <c r="N523" i="4"/>
  <c r="M523" i="4"/>
  <c r="L523" i="4"/>
  <c r="K523" i="4"/>
  <c r="J523" i="4"/>
  <c r="I523" i="4"/>
  <c r="H523" i="4"/>
  <c r="H525" i="4" s="1"/>
  <c r="G523" i="4"/>
  <c r="F523" i="4"/>
  <c r="E523" i="4"/>
  <c r="D523" i="4"/>
  <c r="D525" i="4" s="1"/>
  <c r="C523" i="4"/>
  <c r="B523" i="4"/>
  <c r="N522" i="4"/>
  <c r="M522" i="4"/>
  <c r="M525" i="4" s="1"/>
  <c r="L522" i="4"/>
  <c r="K522" i="4"/>
  <c r="J522" i="4"/>
  <c r="I522" i="4"/>
  <c r="I525" i="4" s="1"/>
  <c r="H522" i="4"/>
  <c r="G522" i="4"/>
  <c r="F522" i="4"/>
  <c r="E522" i="4"/>
  <c r="D522" i="4"/>
  <c r="C522" i="4"/>
  <c r="B522" i="4"/>
  <c r="N521" i="4"/>
  <c r="N525" i="4" s="1"/>
  <c r="M521" i="4"/>
  <c r="L521" i="4"/>
  <c r="K521" i="4"/>
  <c r="J521" i="4"/>
  <c r="J525" i="4" s="1"/>
  <c r="I521" i="4"/>
  <c r="H521" i="4"/>
  <c r="G521" i="4"/>
  <c r="F521" i="4"/>
  <c r="F525" i="4" s="1"/>
  <c r="E521" i="4"/>
  <c r="D521" i="4"/>
  <c r="C521" i="4"/>
  <c r="B521" i="4"/>
  <c r="B525" i="4" s="1"/>
  <c r="N501" i="4"/>
  <c r="N500" i="4"/>
  <c r="N493" i="4"/>
  <c r="M493" i="4"/>
  <c r="L493" i="4"/>
  <c r="K493" i="4"/>
  <c r="J493" i="4"/>
  <c r="I493" i="4"/>
  <c r="H493" i="4"/>
  <c r="G493" i="4"/>
  <c r="F493" i="4"/>
  <c r="E493" i="4"/>
  <c r="D493" i="4"/>
  <c r="C493" i="4"/>
  <c r="B493" i="4"/>
  <c r="N492" i="4"/>
  <c r="M492" i="4"/>
  <c r="L492" i="4"/>
  <c r="K492" i="4"/>
  <c r="J492" i="4"/>
  <c r="I492" i="4"/>
  <c r="H492" i="4"/>
  <c r="G492" i="4"/>
  <c r="F492" i="4"/>
  <c r="E492" i="4"/>
  <c r="D492" i="4"/>
  <c r="C492" i="4"/>
  <c r="B492" i="4"/>
  <c r="N491" i="4"/>
  <c r="M491" i="4"/>
  <c r="L491" i="4"/>
  <c r="K491" i="4"/>
  <c r="J491" i="4"/>
  <c r="I491" i="4"/>
  <c r="H491" i="4"/>
  <c r="G491" i="4"/>
  <c r="F491" i="4"/>
  <c r="E491" i="4"/>
  <c r="D491" i="4"/>
  <c r="C491" i="4"/>
  <c r="B491" i="4"/>
  <c r="N490" i="4"/>
  <c r="M490" i="4"/>
  <c r="M494" i="4" s="1"/>
  <c r="L490" i="4"/>
  <c r="K490" i="4"/>
  <c r="J490" i="4"/>
  <c r="I490" i="4"/>
  <c r="I494" i="4" s="1"/>
  <c r="H490" i="4"/>
  <c r="G490" i="4"/>
  <c r="F490" i="4"/>
  <c r="E490" i="4"/>
  <c r="E494" i="4" s="1"/>
  <c r="D490" i="4"/>
  <c r="C490" i="4"/>
  <c r="B490" i="4"/>
  <c r="N485" i="4"/>
  <c r="M485" i="4"/>
  <c r="L485" i="4"/>
  <c r="K485" i="4"/>
  <c r="J485" i="4"/>
  <c r="I485" i="4"/>
  <c r="H485" i="4"/>
  <c r="G485" i="4"/>
  <c r="F485" i="4"/>
  <c r="E485" i="4"/>
  <c r="D485" i="4"/>
  <c r="C485" i="4"/>
  <c r="B485" i="4"/>
  <c r="N484" i="4"/>
  <c r="M484" i="4"/>
  <c r="L484" i="4"/>
  <c r="K484" i="4"/>
  <c r="J484" i="4"/>
  <c r="I484" i="4"/>
  <c r="H484" i="4"/>
  <c r="G484" i="4"/>
  <c r="F484" i="4"/>
  <c r="E484" i="4"/>
  <c r="D484" i="4"/>
  <c r="C484" i="4"/>
  <c r="B484" i="4"/>
  <c r="N483" i="4"/>
  <c r="M483" i="4"/>
  <c r="L483" i="4"/>
  <c r="K483" i="4"/>
  <c r="J483" i="4"/>
  <c r="I483" i="4"/>
  <c r="H483" i="4"/>
  <c r="G483" i="4"/>
  <c r="F483" i="4"/>
  <c r="E483" i="4"/>
  <c r="D483" i="4"/>
  <c r="C483" i="4"/>
  <c r="B483" i="4"/>
  <c r="N482" i="4"/>
  <c r="M482" i="4"/>
  <c r="M486" i="4" s="1"/>
  <c r="L482" i="4"/>
  <c r="K482" i="4"/>
  <c r="J482" i="4"/>
  <c r="I482" i="4"/>
  <c r="I486" i="4" s="1"/>
  <c r="H482" i="4"/>
  <c r="G482" i="4"/>
  <c r="F482" i="4"/>
  <c r="E482" i="4"/>
  <c r="E486" i="4" s="1"/>
  <c r="D482" i="4"/>
  <c r="C482" i="4"/>
  <c r="B482" i="4"/>
  <c r="N477" i="4"/>
  <c r="M477" i="4"/>
  <c r="L477" i="4"/>
  <c r="K477" i="4"/>
  <c r="J477" i="4"/>
  <c r="I477" i="4"/>
  <c r="H477" i="4"/>
  <c r="G477" i="4"/>
  <c r="F477" i="4"/>
  <c r="E477" i="4"/>
  <c r="D477" i="4"/>
  <c r="C477" i="4"/>
  <c r="B477" i="4"/>
  <c r="N476" i="4"/>
  <c r="M476" i="4"/>
  <c r="L476" i="4"/>
  <c r="K476" i="4"/>
  <c r="J476" i="4"/>
  <c r="I476" i="4"/>
  <c r="H476" i="4"/>
  <c r="G476" i="4"/>
  <c r="F476" i="4"/>
  <c r="E476" i="4"/>
  <c r="D476" i="4"/>
  <c r="C476" i="4"/>
  <c r="B476" i="4"/>
  <c r="N475" i="4"/>
  <c r="M475" i="4"/>
  <c r="L475" i="4"/>
  <c r="K475" i="4"/>
  <c r="J475" i="4"/>
  <c r="I475" i="4"/>
  <c r="H475" i="4"/>
  <c r="G475" i="4"/>
  <c r="F475" i="4"/>
  <c r="E475" i="4"/>
  <c r="D475" i="4"/>
  <c r="C475" i="4"/>
  <c r="B475" i="4"/>
  <c r="N474" i="4"/>
  <c r="M474" i="4"/>
  <c r="M478" i="4" s="1"/>
  <c r="L474" i="4"/>
  <c r="K474" i="4"/>
  <c r="J474" i="4"/>
  <c r="I474" i="4"/>
  <c r="I478" i="4" s="1"/>
  <c r="H474" i="4"/>
  <c r="G474" i="4"/>
  <c r="F474" i="4"/>
  <c r="E474" i="4"/>
  <c r="E478" i="4" s="1"/>
  <c r="D474" i="4"/>
  <c r="C474" i="4"/>
  <c r="B474" i="4"/>
  <c r="N460" i="4"/>
  <c r="M460" i="4"/>
  <c r="L460" i="4"/>
  <c r="K460" i="4"/>
  <c r="J460" i="4"/>
  <c r="I460" i="4"/>
  <c r="H460" i="4"/>
  <c r="G460" i="4"/>
  <c r="G468" i="4" s="1"/>
  <c r="F460" i="4"/>
  <c r="E460" i="4"/>
  <c r="D460" i="4"/>
  <c r="C460" i="4"/>
  <c r="B460" i="4"/>
  <c r="N459" i="4"/>
  <c r="N461" i="4" s="1"/>
  <c r="N463" i="4" s="1"/>
  <c r="M459" i="4"/>
  <c r="L459" i="4"/>
  <c r="K459" i="4"/>
  <c r="J459" i="4"/>
  <c r="I459" i="4"/>
  <c r="H459" i="4"/>
  <c r="G459" i="4"/>
  <c r="F459" i="4"/>
  <c r="E459" i="4"/>
  <c r="D459" i="4"/>
  <c r="D467" i="4" s="1"/>
  <c r="C459" i="4"/>
  <c r="B459" i="4"/>
  <c r="N458" i="4"/>
  <c r="M458" i="4"/>
  <c r="M461" i="4" s="1"/>
  <c r="L458" i="4"/>
  <c r="K458" i="4"/>
  <c r="J458" i="4"/>
  <c r="I458" i="4"/>
  <c r="H458" i="4"/>
  <c r="G458" i="4"/>
  <c r="F458" i="4"/>
  <c r="E458" i="4"/>
  <c r="E461" i="4" s="1"/>
  <c r="D458" i="4"/>
  <c r="C458" i="4"/>
  <c r="B458" i="4"/>
  <c r="N457" i="4"/>
  <c r="N465" i="4" s="1"/>
  <c r="M457" i="4"/>
  <c r="L457" i="4"/>
  <c r="K457" i="4"/>
  <c r="J457" i="4"/>
  <c r="J461" i="4" s="1"/>
  <c r="I457" i="4"/>
  <c r="H457" i="4"/>
  <c r="G457" i="4"/>
  <c r="F457" i="4"/>
  <c r="F461" i="4" s="1"/>
  <c r="E457" i="4"/>
  <c r="D457" i="4"/>
  <c r="C457" i="4"/>
  <c r="B457" i="4"/>
  <c r="B461" i="4" s="1"/>
  <c r="N447" i="4"/>
  <c r="M447" i="4"/>
  <c r="M453" i="4" s="1"/>
  <c r="L447" i="4"/>
  <c r="K447" i="4"/>
  <c r="K453" i="4" s="1"/>
  <c r="J447" i="4"/>
  <c r="I447" i="4"/>
  <c r="H447" i="4"/>
  <c r="G447" i="4"/>
  <c r="G453" i="4" s="1"/>
  <c r="F447" i="4"/>
  <c r="E447" i="4"/>
  <c r="E453" i="4" s="1"/>
  <c r="D447" i="4"/>
  <c r="C447" i="4"/>
  <c r="C453" i="4" s="1"/>
  <c r="B447" i="4"/>
  <c r="N446" i="4"/>
  <c r="M446" i="4"/>
  <c r="M452" i="4" s="1"/>
  <c r="L446" i="4"/>
  <c r="L452" i="4" s="1"/>
  <c r="K446" i="4"/>
  <c r="J446" i="4"/>
  <c r="J452" i="4" s="1"/>
  <c r="I446" i="4"/>
  <c r="H446" i="4"/>
  <c r="H452" i="4" s="1"/>
  <c r="G446" i="4"/>
  <c r="F446" i="4"/>
  <c r="E446" i="4"/>
  <c r="D446" i="4"/>
  <c r="D452" i="4" s="1"/>
  <c r="C446" i="4"/>
  <c r="B446" i="4"/>
  <c r="B452" i="4" s="1"/>
  <c r="N445" i="4"/>
  <c r="M445" i="4"/>
  <c r="M451" i="4" s="1"/>
  <c r="L445" i="4"/>
  <c r="K445" i="4"/>
  <c r="J445" i="4"/>
  <c r="I445" i="4"/>
  <c r="I451" i="4" s="1"/>
  <c r="H445" i="4"/>
  <c r="G445" i="4"/>
  <c r="G451" i="4" s="1"/>
  <c r="F445" i="4"/>
  <c r="E445" i="4"/>
  <c r="E451" i="4" s="1"/>
  <c r="D445" i="4"/>
  <c r="C445" i="4"/>
  <c r="B445" i="4"/>
  <c r="N444" i="4"/>
  <c r="N450" i="4" s="1"/>
  <c r="M444" i="4"/>
  <c r="L444" i="4"/>
  <c r="L450" i="4" s="1"/>
  <c r="K444" i="4"/>
  <c r="J444" i="4"/>
  <c r="J450" i="4" s="1"/>
  <c r="I444" i="4"/>
  <c r="H444" i="4"/>
  <c r="H450" i="4" s="1"/>
  <c r="G444" i="4"/>
  <c r="F444" i="4"/>
  <c r="F450" i="4" s="1"/>
  <c r="E444" i="4"/>
  <c r="D444" i="4"/>
  <c r="C444" i="4"/>
  <c r="B444" i="4"/>
  <c r="N440" i="4"/>
  <c r="N468" i="4" s="1"/>
  <c r="M440" i="4"/>
  <c r="L440" i="4"/>
  <c r="K440" i="4"/>
  <c r="J440" i="4"/>
  <c r="J468" i="4" s="1"/>
  <c r="I440" i="4"/>
  <c r="H440" i="4"/>
  <c r="H468" i="4" s="1"/>
  <c r="G440" i="4"/>
  <c r="F440" i="4"/>
  <c r="F468" i="4" s="1"/>
  <c r="E440" i="4"/>
  <c r="D440" i="4"/>
  <c r="C440" i="4"/>
  <c r="B440" i="4"/>
  <c r="B468" i="4" s="1"/>
  <c r="N439" i="4"/>
  <c r="M439" i="4"/>
  <c r="M467" i="4" s="1"/>
  <c r="L439" i="4"/>
  <c r="L467" i="4" s="1"/>
  <c r="K439" i="4"/>
  <c r="K467" i="4" s="1"/>
  <c r="J439" i="4"/>
  <c r="I439" i="4"/>
  <c r="I467" i="4" s="1"/>
  <c r="H439" i="4"/>
  <c r="G439" i="4"/>
  <c r="G467" i="4" s="1"/>
  <c r="F439" i="4"/>
  <c r="E439" i="4"/>
  <c r="E467" i="4" s="1"/>
  <c r="D439" i="4"/>
  <c r="C439" i="4"/>
  <c r="C467" i="4" s="1"/>
  <c r="B439" i="4"/>
  <c r="N438" i="4"/>
  <c r="M438" i="4"/>
  <c r="L438" i="4"/>
  <c r="L466" i="4" s="1"/>
  <c r="K438" i="4"/>
  <c r="J438" i="4"/>
  <c r="J466" i="4" s="1"/>
  <c r="I438" i="4"/>
  <c r="I466" i="4" s="1"/>
  <c r="H438" i="4"/>
  <c r="H466" i="4" s="1"/>
  <c r="G438" i="4"/>
  <c r="F438" i="4"/>
  <c r="F466" i="4" s="1"/>
  <c r="E438" i="4"/>
  <c r="D438" i="4"/>
  <c r="D466" i="4" s="1"/>
  <c r="C438" i="4"/>
  <c r="B438" i="4"/>
  <c r="B466" i="4" s="1"/>
  <c r="N437" i="4"/>
  <c r="M437" i="4"/>
  <c r="M465" i="4" s="1"/>
  <c r="L437" i="4"/>
  <c r="K437" i="4"/>
  <c r="K465" i="4" s="1"/>
  <c r="J437" i="4"/>
  <c r="I437" i="4"/>
  <c r="I465" i="4" s="1"/>
  <c r="H437" i="4"/>
  <c r="G437" i="4"/>
  <c r="G465" i="4" s="1"/>
  <c r="F437" i="4"/>
  <c r="F465" i="4" s="1"/>
  <c r="E437" i="4"/>
  <c r="E465" i="4" s="1"/>
  <c r="D437" i="4"/>
  <c r="C437" i="4"/>
  <c r="C465" i="4" s="1"/>
  <c r="B437" i="4"/>
  <c r="O433" i="4"/>
  <c r="N433" i="4"/>
  <c r="N618" i="4" s="1"/>
  <c r="N625" i="4" s="1"/>
  <c r="M433" i="4"/>
  <c r="M618" i="4" s="1"/>
  <c r="M625" i="4" s="1"/>
  <c r="L433" i="4"/>
  <c r="L618" i="4" s="1"/>
  <c r="L625" i="4" s="1"/>
  <c r="K433" i="4"/>
  <c r="J433" i="4"/>
  <c r="J618" i="4" s="1"/>
  <c r="J625" i="4" s="1"/>
  <c r="I433" i="4"/>
  <c r="I618" i="4" s="1"/>
  <c r="I625" i="4" s="1"/>
  <c r="H433" i="4"/>
  <c r="H618" i="4" s="1"/>
  <c r="H625" i="4" s="1"/>
  <c r="G433" i="4"/>
  <c r="F433" i="4"/>
  <c r="F618" i="4" s="1"/>
  <c r="F625" i="4" s="1"/>
  <c r="E433" i="4"/>
  <c r="E618" i="4" s="1"/>
  <c r="E625" i="4" s="1"/>
  <c r="D433" i="4"/>
  <c r="D618" i="4" s="1"/>
  <c r="D625" i="4" s="1"/>
  <c r="C433" i="4"/>
  <c r="B433" i="4"/>
  <c r="B618" i="4" s="1"/>
  <c r="B625" i="4" s="1"/>
  <c r="N432" i="4"/>
  <c r="M432" i="4"/>
  <c r="L432" i="4"/>
  <c r="K432" i="4"/>
  <c r="J432" i="4"/>
  <c r="I432" i="4"/>
  <c r="H432" i="4"/>
  <c r="G432" i="4"/>
  <c r="F432" i="4"/>
  <c r="E432" i="4"/>
  <c r="D432" i="4"/>
  <c r="C432" i="4"/>
  <c r="B432" i="4"/>
  <c r="N431" i="4"/>
  <c r="M431" i="4"/>
  <c r="L431" i="4"/>
  <c r="K431" i="4"/>
  <c r="J431" i="4"/>
  <c r="I431" i="4"/>
  <c r="H431" i="4"/>
  <c r="G431" i="4"/>
  <c r="F431" i="4"/>
  <c r="E431" i="4"/>
  <c r="D431" i="4"/>
  <c r="C431" i="4"/>
  <c r="B431" i="4"/>
  <c r="N430" i="4"/>
  <c r="M430" i="4"/>
  <c r="L430" i="4"/>
  <c r="K430" i="4"/>
  <c r="J430" i="4"/>
  <c r="I430" i="4"/>
  <c r="H430" i="4"/>
  <c r="G430" i="4"/>
  <c r="F430" i="4"/>
  <c r="E430" i="4"/>
  <c r="D430" i="4"/>
  <c r="C430" i="4"/>
  <c r="B430" i="4"/>
  <c r="N427" i="4"/>
  <c r="M427" i="4"/>
  <c r="L427" i="4"/>
  <c r="K427" i="4"/>
  <c r="J427" i="4"/>
  <c r="I427" i="4"/>
  <c r="H427" i="4"/>
  <c r="H428" i="4" s="1"/>
  <c r="G427" i="4"/>
  <c r="F427" i="4"/>
  <c r="E427" i="4"/>
  <c r="D427" i="4"/>
  <c r="C427" i="4"/>
  <c r="B427" i="4"/>
  <c r="N426" i="4"/>
  <c r="M426" i="4"/>
  <c r="L426" i="4"/>
  <c r="K426" i="4"/>
  <c r="J426" i="4"/>
  <c r="I426" i="4"/>
  <c r="H426" i="4"/>
  <c r="G426" i="4"/>
  <c r="F426" i="4"/>
  <c r="E426" i="4"/>
  <c r="D426" i="4"/>
  <c r="C426" i="4"/>
  <c r="B426" i="4"/>
  <c r="N425" i="4"/>
  <c r="M425" i="4"/>
  <c r="L425" i="4"/>
  <c r="K425" i="4"/>
  <c r="J425" i="4"/>
  <c r="I425" i="4"/>
  <c r="H425" i="4"/>
  <c r="G425" i="4"/>
  <c r="F425" i="4"/>
  <c r="E425" i="4"/>
  <c r="D425" i="4"/>
  <c r="C425" i="4"/>
  <c r="B425" i="4"/>
  <c r="N424" i="4"/>
  <c r="M424" i="4"/>
  <c r="L424" i="4"/>
  <c r="K424" i="4"/>
  <c r="J424" i="4"/>
  <c r="I424" i="4"/>
  <c r="H424" i="4"/>
  <c r="G424" i="4"/>
  <c r="F424" i="4"/>
  <c r="E424" i="4"/>
  <c r="D424" i="4"/>
  <c r="C424" i="4"/>
  <c r="B424" i="4"/>
  <c r="N420" i="4"/>
  <c r="M420" i="4"/>
  <c r="L420" i="4"/>
  <c r="K420" i="4"/>
  <c r="J420" i="4"/>
  <c r="I420" i="4"/>
  <c r="H420" i="4"/>
  <c r="G420" i="4"/>
  <c r="F420" i="4"/>
  <c r="E420" i="4"/>
  <c r="D420" i="4"/>
  <c r="C420" i="4"/>
  <c r="C421" i="4" s="1"/>
  <c r="B420" i="4"/>
  <c r="N419" i="4"/>
  <c r="M419" i="4"/>
  <c r="L419" i="4"/>
  <c r="K419" i="4"/>
  <c r="J419" i="4"/>
  <c r="I419" i="4"/>
  <c r="H419" i="4"/>
  <c r="G419" i="4"/>
  <c r="F419" i="4"/>
  <c r="E419" i="4"/>
  <c r="D419" i="4"/>
  <c r="C419" i="4"/>
  <c r="B419" i="4"/>
  <c r="N418" i="4"/>
  <c r="M418" i="4"/>
  <c r="L418" i="4"/>
  <c r="K418" i="4"/>
  <c r="J418" i="4"/>
  <c r="I418" i="4"/>
  <c r="H418" i="4"/>
  <c r="G418" i="4"/>
  <c r="F418" i="4"/>
  <c r="E418" i="4"/>
  <c r="D418" i="4"/>
  <c r="C418" i="4"/>
  <c r="B418" i="4"/>
  <c r="N417" i="4"/>
  <c r="M417" i="4"/>
  <c r="L417" i="4"/>
  <c r="K417" i="4"/>
  <c r="J417" i="4"/>
  <c r="I417" i="4"/>
  <c r="H417" i="4"/>
  <c r="G417" i="4"/>
  <c r="F417" i="4"/>
  <c r="E417" i="4"/>
  <c r="D417" i="4"/>
  <c r="C417" i="4"/>
  <c r="B417" i="4"/>
  <c r="N414" i="4"/>
  <c r="M414" i="4"/>
  <c r="L414" i="4"/>
  <c r="K414" i="4"/>
  <c r="J414" i="4"/>
  <c r="I414" i="4"/>
  <c r="H414" i="4"/>
  <c r="G414" i="4"/>
  <c r="F414" i="4"/>
  <c r="E414" i="4"/>
  <c r="D414" i="4"/>
  <c r="C414" i="4"/>
  <c r="B414" i="4"/>
  <c r="N413" i="4"/>
  <c r="M413" i="4"/>
  <c r="L413" i="4"/>
  <c r="K413" i="4"/>
  <c r="J413" i="4"/>
  <c r="I413" i="4"/>
  <c r="H413" i="4"/>
  <c r="G413" i="4"/>
  <c r="F413" i="4"/>
  <c r="E413" i="4"/>
  <c r="D413" i="4"/>
  <c r="C413" i="4"/>
  <c r="B413" i="4"/>
  <c r="N412" i="4"/>
  <c r="M412" i="4"/>
  <c r="L412" i="4"/>
  <c r="K412" i="4"/>
  <c r="J412" i="4"/>
  <c r="I412" i="4"/>
  <c r="H412" i="4"/>
  <c r="G412" i="4"/>
  <c r="F412" i="4"/>
  <c r="E412" i="4"/>
  <c r="D412" i="4"/>
  <c r="C412" i="4"/>
  <c r="B412" i="4"/>
  <c r="N411" i="4"/>
  <c r="M411" i="4"/>
  <c r="L411" i="4"/>
  <c r="K411" i="4"/>
  <c r="J411" i="4"/>
  <c r="I411" i="4"/>
  <c r="H411" i="4"/>
  <c r="G411" i="4"/>
  <c r="F411" i="4"/>
  <c r="E411" i="4"/>
  <c r="D411" i="4"/>
  <c r="C411" i="4"/>
  <c r="B411" i="4"/>
  <c r="N407" i="4"/>
  <c r="K402" i="4"/>
  <c r="C402" i="4"/>
  <c r="C403" i="4" s="1"/>
  <c r="N401" i="4"/>
  <c r="N395" i="4"/>
  <c r="L394" i="4"/>
  <c r="J391" i="4"/>
  <c r="B391" i="4"/>
  <c r="N390" i="4"/>
  <c r="N391" i="4" s="1"/>
  <c r="M390" i="4"/>
  <c r="M391" i="4" s="1"/>
  <c r="O391" i="4" s="1"/>
  <c r="L390" i="4"/>
  <c r="K390" i="4"/>
  <c r="J390" i="4"/>
  <c r="I390" i="4"/>
  <c r="I391" i="4" s="1"/>
  <c r="H390" i="4"/>
  <c r="G390" i="4"/>
  <c r="F390" i="4"/>
  <c r="F391" i="4" s="1"/>
  <c r="E390" i="4"/>
  <c r="E391" i="4" s="1"/>
  <c r="D390" i="4"/>
  <c r="C390" i="4"/>
  <c r="B390" i="4"/>
  <c r="N389" i="4"/>
  <c r="M389" i="4"/>
  <c r="L389" i="4"/>
  <c r="K389" i="4"/>
  <c r="J389" i="4"/>
  <c r="I389" i="4"/>
  <c r="H389" i="4"/>
  <c r="G389" i="4"/>
  <c r="F389" i="4"/>
  <c r="E389" i="4"/>
  <c r="D389" i="4"/>
  <c r="C389" i="4"/>
  <c r="B389" i="4"/>
  <c r="N388" i="4"/>
  <c r="M388" i="4"/>
  <c r="L388" i="4"/>
  <c r="K388" i="4"/>
  <c r="J388" i="4"/>
  <c r="I388" i="4"/>
  <c r="H388" i="4"/>
  <c r="G388" i="4"/>
  <c r="F388" i="4"/>
  <c r="E388" i="4"/>
  <c r="D388" i="4"/>
  <c r="C388" i="4"/>
  <c r="B388" i="4"/>
  <c r="N387" i="4"/>
  <c r="M387" i="4"/>
  <c r="L387" i="4"/>
  <c r="K387" i="4"/>
  <c r="J387" i="4"/>
  <c r="I387" i="4"/>
  <c r="H387" i="4"/>
  <c r="G387" i="4"/>
  <c r="F387" i="4"/>
  <c r="E387" i="4"/>
  <c r="D387" i="4"/>
  <c r="C387" i="4"/>
  <c r="B387" i="4"/>
  <c r="F385" i="4"/>
  <c r="N384" i="4"/>
  <c r="M384" i="4"/>
  <c r="L384" i="4"/>
  <c r="K384" i="4"/>
  <c r="J384" i="4"/>
  <c r="I384" i="4"/>
  <c r="H384" i="4"/>
  <c r="G384" i="4"/>
  <c r="F384" i="4"/>
  <c r="E384" i="4"/>
  <c r="D384" i="4"/>
  <c r="C384" i="4"/>
  <c r="B384" i="4"/>
  <c r="N383" i="4"/>
  <c r="M383" i="4"/>
  <c r="L383" i="4"/>
  <c r="K383" i="4"/>
  <c r="J383" i="4"/>
  <c r="I383" i="4"/>
  <c r="H383" i="4"/>
  <c r="G383" i="4"/>
  <c r="F383" i="4"/>
  <c r="E383" i="4"/>
  <c r="D383" i="4"/>
  <c r="C383" i="4"/>
  <c r="B383" i="4"/>
  <c r="N382" i="4"/>
  <c r="M382" i="4"/>
  <c r="L382" i="4"/>
  <c r="K382" i="4"/>
  <c r="J382" i="4"/>
  <c r="I382" i="4"/>
  <c r="H382" i="4"/>
  <c r="G382" i="4"/>
  <c r="F382" i="4"/>
  <c r="E382" i="4"/>
  <c r="D382" i="4"/>
  <c r="C382" i="4"/>
  <c r="B382" i="4"/>
  <c r="N381" i="4"/>
  <c r="M381" i="4"/>
  <c r="L381" i="4"/>
  <c r="K381" i="4"/>
  <c r="J381" i="4"/>
  <c r="I381" i="4"/>
  <c r="H381" i="4"/>
  <c r="G381" i="4"/>
  <c r="F381" i="4"/>
  <c r="E381" i="4"/>
  <c r="D381" i="4"/>
  <c r="C381" i="4"/>
  <c r="B381" i="4"/>
  <c r="N378" i="4"/>
  <c r="N434" i="4" s="1"/>
  <c r="M378" i="4"/>
  <c r="M355" i="4" s="1"/>
  <c r="L378" i="4"/>
  <c r="K378" i="4"/>
  <c r="J378" i="4"/>
  <c r="J434" i="4" s="1"/>
  <c r="I378" i="4"/>
  <c r="I434" i="4" s="1"/>
  <c r="H378" i="4"/>
  <c r="H421" i="4" s="1"/>
  <c r="G378" i="4"/>
  <c r="F378" i="4"/>
  <c r="F434" i="4" s="1"/>
  <c r="E378" i="4"/>
  <c r="E337" i="4" s="1"/>
  <c r="D378" i="4"/>
  <c r="C378" i="4"/>
  <c r="B378" i="4"/>
  <c r="B434" i="4" s="1"/>
  <c r="N377" i="4"/>
  <c r="M377" i="4"/>
  <c r="L377" i="4"/>
  <c r="K377" i="4"/>
  <c r="J377" i="4"/>
  <c r="I377" i="4"/>
  <c r="H377" i="4"/>
  <c r="G377" i="4"/>
  <c r="F377" i="4"/>
  <c r="E377" i="4"/>
  <c r="D377" i="4"/>
  <c r="C377" i="4"/>
  <c r="B377" i="4"/>
  <c r="N376" i="4"/>
  <c r="M376" i="4"/>
  <c r="L376" i="4"/>
  <c r="K376" i="4"/>
  <c r="J376" i="4"/>
  <c r="I376" i="4"/>
  <c r="H376" i="4"/>
  <c r="G376" i="4"/>
  <c r="F376" i="4"/>
  <c r="E376" i="4"/>
  <c r="D376" i="4"/>
  <c r="C376" i="4"/>
  <c r="B376" i="4"/>
  <c r="N375" i="4"/>
  <c r="M375" i="4"/>
  <c r="L375" i="4"/>
  <c r="K375" i="4"/>
  <c r="J375" i="4"/>
  <c r="I375" i="4"/>
  <c r="H375" i="4"/>
  <c r="G375" i="4"/>
  <c r="F375" i="4"/>
  <c r="E375" i="4"/>
  <c r="D375" i="4"/>
  <c r="C375" i="4"/>
  <c r="B375" i="4"/>
  <c r="F373" i="4"/>
  <c r="N372" i="4"/>
  <c r="N373" i="4" s="1"/>
  <c r="M372" i="4"/>
  <c r="L372" i="4"/>
  <c r="L373" i="4" s="1"/>
  <c r="K372" i="4"/>
  <c r="J372" i="4"/>
  <c r="J373" i="4" s="1"/>
  <c r="I372" i="4"/>
  <c r="H372" i="4"/>
  <c r="H373" i="4" s="1"/>
  <c r="G372" i="4"/>
  <c r="F372" i="4"/>
  <c r="E372" i="4"/>
  <c r="D372" i="4"/>
  <c r="D373" i="4" s="1"/>
  <c r="C372" i="4"/>
  <c r="B372" i="4"/>
  <c r="N371" i="4"/>
  <c r="M371" i="4"/>
  <c r="L371" i="4"/>
  <c r="K371" i="4"/>
  <c r="J371" i="4"/>
  <c r="I371" i="4"/>
  <c r="G371" i="4"/>
  <c r="F371" i="4"/>
  <c r="E371" i="4"/>
  <c r="D371" i="4"/>
  <c r="C371" i="4"/>
  <c r="B371" i="4"/>
  <c r="N370" i="4"/>
  <c r="M370" i="4"/>
  <c r="L370" i="4"/>
  <c r="K370" i="4"/>
  <c r="J370" i="4"/>
  <c r="I370" i="4"/>
  <c r="H370" i="4"/>
  <c r="G370" i="4"/>
  <c r="F370" i="4"/>
  <c r="E370" i="4"/>
  <c r="D370" i="4"/>
  <c r="C370" i="4"/>
  <c r="B370" i="4"/>
  <c r="N369" i="4"/>
  <c r="M369" i="4"/>
  <c r="L369" i="4"/>
  <c r="K369" i="4"/>
  <c r="J369" i="4"/>
  <c r="I369" i="4"/>
  <c r="H369" i="4"/>
  <c r="G369" i="4"/>
  <c r="F369" i="4"/>
  <c r="E369" i="4"/>
  <c r="D369" i="4"/>
  <c r="C369" i="4"/>
  <c r="B369" i="4"/>
  <c r="H367" i="4"/>
  <c r="N366" i="4"/>
  <c r="N367" i="4" s="1"/>
  <c r="M366" i="4"/>
  <c r="L366" i="4"/>
  <c r="L367" i="4" s="1"/>
  <c r="K366" i="4"/>
  <c r="J366" i="4"/>
  <c r="J367" i="4" s="1"/>
  <c r="I366" i="4"/>
  <c r="H366" i="4"/>
  <c r="G366" i="4"/>
  <c r="F366" i="4"/>
  <c r="F367" i="4" s="1"/>
  <c r="E366" i="4"/>
  <c r="D366" i="4"/>
  <c r="D367" i="4" s="1"/>
  <c r="C366" i="4"/>
  <c r="B366" i="4"/>
  <c r="N365" i="4"/>
  <c r="M365" i="4"/>
  <c r="L365" i="4"/>
  <c r="K365" i="4"/>
  <c r="J365" i="4"/>
  <c r="I365" i="4"/>
  <c r="H365" i="4"/>
  <c r="G365" i="4"/>
  <c r="F365" i="4"/>
  <c r="E365" i="4"/>
  <c r="D365" i="4"/>
  <c r="C365" i="4"/>
  <c r="B365" i="4"/>
  <c r="N364" i="4"/>
  <c r="M364" i="4"/>
  <c r="L364" i="4"/>
  <c r="K364" i="4"/>
  <c r="J364" i="4"/>
  <c r="I364" i="4"/>
  <c r="H364" i="4"/>
  <c r="G364" i="4"/>
  <c r="F364" i="4"/>
  <c r="E364" i="4"/>
  <c r="D364" i="4"/>
  <c r="C364" i="4"/>
  <c r="B364" i="4"/>
  <c r="N363" i="4"/>
  <c r="M363" i="4"/>
  <c r="L363" i="4"/>
  <c r="K363" i="4"/>
  <c r="J363" i="4"/>
  <c r="I363" i="4"/>
  <c r="H363" i="4"/>
  <c r="G363" i="4"/>
  <c r="F363" i="4"/>
  <c r="E363" i="4"/>
  <c r="D363" i="4"/>
  <c r="C363" i="4"/>
  <c r="B363" i="4"/>
  <c r="N361" i="4"/>
  <c r="J361" i="4"/>
  <c r="B361" i="4"/>
  <c r="O360" i="4"/>
  <c r="N360" i="4"/>
  <c r="M360" i="4"/>
  <c r="L360" i="4"/>
  <c r="L361" i="4" s="1"/>
  <c r="K360" i="4"/>
  <c r="K361" i="4" s="1"/>
  <c r="J360" i="4"/>
  <c r="I360" i="4"/>
  <c r="H360" i="4"/>
  <c r="H361" i="4" s="1"/>
  <c r="G360" i="4"/>
  <c r="G361" i="4" s="1"/>
  <c r="F360" i="4"/>
  <c r="F361" i="4" s="1"/>
  <c r="E360" i="4"/>
  <c r="E361" i="4" s="1"/>
  <c r="D360" i="4"/>
  <c r="D361" i="4" s="1"/>
  <c r="C360" i="4"/>
  <c r="C361" i="4" s="1"/>
  <c r="B360" i="4"/>
  <c r="N359" i="4"/>
  <c r="M359" i="4"/>
  <c r="L359" i="4"/>
  <c r="K359" i="4"/>
  <c r="J359" i="4"/>
  <c r="I359" i="4"/>
  <c r="H359" i="4"/>
  <c r="G359" i="4"/>
  <c r="F359" i="4"/>
  <c r="E359" i="4"/>
  <c r="D359" i="4"/>
  <c r="C359" i="4"/>
  <c r="B359" i="4"/>
  <c r="N358" i="4"/>
  <c r="M358" i="4"/>
  <c r="L358" i="4"/>
  <c r="K358" i="4"/>
  <c r="J358" i="4"/>
  <c r="I358" i="4"/>
  <c r="H358" i="4"/>
  <c r="G358" i="4"/>
  <c r="F358" i="4"/>
  <c r="E358" i="4"/>
  <c r="D358" i="4"/>
  <c r="C358" i="4"/>
  <c r="B358" i="4"/>
  <c r="N357" i="4"/>
  <c r="M357" i="4"/>
  <c r="L357" i="4"/>
  <c r="K357" i="4"/>
  <c r="J357" i="4"/>
  <c r="I357" i="4"/>
  <c r="H357" i="4"/>
  <c r="G357" i="4"/>
  <c r="F357" i="4"/>
  <c r="E357" i="4"/>
  <c r="D357" i="4"/>
  <c r="C357" i="4"/>
  <c r="B357" i="4"/>
  <c r="N354" i="4"/>
  <c r="N355" i="4" s="1"/>
  <c r="M354" i="4"/>
  <c r="L354" i="4"/>
  <c r="L355" i="4" s="1"/>
  <c r="K354" i="4"/>
  <c r="J354" i="4"/>
  <c r="J355" i="4" s="1"/>
  <c r="I354" i="4"/>
  <c r="I355" i="4" s="1"/>
  <c r="H354" i="4"/>
  <c r="H355" i="4" s="1"/>
  <c r="G354" i="4"/>
  <c r="F354" i="4"/>
  <c r="F355" i="4" s="1"/>
  <c r="E354" i="4"/>
  <c r="D354" i="4"/>
  <c r="D355" i="4" s="1"/>
  <c r="C354" i="4"/>
  <c r="B354" i="4"/>
  <c r="B355" i="4" s="1"/>
  <c r="O355" i="4" s="1"/>
  <c r="N353" i="4"/>
  <c r="M353" i="4"/>
  <c r="L353" i="4"/>
  <c r="K353" i="4"/>
  <c r="J353" i="4"/>
  <c r="I353" i="4"/>
  <c r="H353" i="4"/>
  <c r="G353" i="4"/>
  <c r="F353" i="4"/>
  <c r="E353" i="4"/>
  <c r="D353" i="4"/>
  <c r="C353" i="4"/>
  <c r="B353" i="4"/>
  <c r="N352" i="4"/>
  <c r="M352" i="4"/>
  <c r="L352" i="4"/>
  <c r="K352" i="4"/>
  <c r="J352" i="4"/>
  <c r="I352" i="4"/>
  <c r="H352" i="4"/>
  <c r="G352" i="4"/>
  <c r="F352" i="4"/>
  <c r="E352" i="4"/>
  <c r="D352" i="4"/>
  <c r="C352" i="4"/>
  <c r="B352" i="4"/>
  <c r="N351" i="4"/>
  <c r="M351" i="4"/>
  <c r="L351" i="4"/>
  <c r="K351" i="4"/>
  <c r="J351" i="4"/>
  <c r="I351" i="4"/>
  <c r="H351" i="4"/>
  <c r="G351" i="4"/>
  <c r="F351" i="4"/>
  <c r="E351" i="4"/>
  <c r="D351" i="4"/>
  <c r="C351" i="4"/>
  <c r="B351" i="4"/>
  <c r="M349" i="4"/>
  <c r="O349" i="4" s="1"/>
  <c r="K349" i="4"/>
  <c r="N348" i="4"/>
  <c r="N349" i="4" s="1"/>
  <c r="M348" i="4"/>
  <c r="L348" i="4"/>
  <c r="L349" i="4" s="1"/>
  <c r="K348" i="4"/>
  <c r="J348" i="4"/>
  <c r="J349" i="4" s="1"/>
  <c r="I348" i="4"/>
  <c r="H348" i="4"/>
  <c r="H349" i="4" s="1"/>
  <c r="G348" i="4"/>
  <c r="F348" i="4"/>
  <c r="F349" i="4" s="1"/>
  <c r="E348" i="4"/>
  <c r="D348" i="4"/>
  <c r="D349" i="4" s="1"/>
  <c r="C348" i="4"/>
  <c r="B348" i="4"/>
  <c r="B349" i="4" s="1"/>
  <c r="N347" i="4"/>
  <c r="M347" i="4"/>
  <c r="L347" i="4"/>
  <c r="K347" i="4"/>
  <c r="J347" i="4"/>
  <c r="I347" i="4"/>
  <c r="H347" i="4"/>
  <c r="G347" i="4"/>
  <c r="F347" i="4"/>
  <c r="E347" i="4"/>
  <c r="D347" i="4"/>
  <c r="C347" i="4"/>
  <c r="B347" i="4"/>
  <c r="N346" i="4"/>
  <c r="M346" i="4"/>
  <c r="L346" i="4"/>
  <c r="K346" i="4"/>
  <c r="J346" i="4"/>
  <c r="I346" i="4"/>
  <c r="H346" i="4"/>
  <c r="G346" i="4"/>
  <c r="F346" i="4"/>
  <c r="E346" i="4"/>
  <c r="D346" i="4"/>
  <c r="C346" i="4"/>
  <c r="B346" i="4"/>
  <c r="N345" i="4"/>
  <c r="M345" i="4"/>
  <c r="L345" i="4"/>
  <c r="K345" i="4"/>
  <c r="J345" i="4"/>
  <c r="I345" i="4"/>
  <c r="H345" i="4"/>
  <c r="G345" i="4"/>
  <c r="F345" i="4"/>
  <c r="E345" i="4"/>
  <c r="D345" i="4"/>
  <c r="C345" i="4"/>
  <c r="B345" i="4"/>
  <c r="N343" i="4"/>
  <c r="K343" i="4"/>
  <c r="G343" i="4"/>
  <c r="B343" i="4"/>
  <c r="N342" i="4"/>
  <c r="M342" i="4"/>
  <c r="L342" i="4"/>
  <c r="L343" i="4" s="1"/>
  <c r="K342" i="4"/>
  <c r="J342" i="4"/>
  <c r="J343" i="4" s="1"/>
  <c r="I342" i="4"/>
  <c r="H342" i="4"/>
  <c r="H343" i="4" s="1"/>
  <c r="G342" i="4"/>
  <c r="F342" i="4"/>
  <c r="F343" i="4" s="1"/>
  <c r="E342" i="4"/>
  <c r="D342" i="4"/>
  <c r="D343" i="4" s="1"/>
  <c r="C342" i="4"/>
  <c r="B342" i="4"/>
  <c r="N341" i="4"/>
  <c r="M341" i="4"/>
  <c r="L341" i="4"/>
  <c r="K341" i="4"/>
  <c r="J341" i="4"/>
  <c r="I341" i="4"/>
  <c r="H341" i="4"/>
  <c r="G341" i="4"/>
  <c r="F341" i="4"/>
  <c r="E341" i="4"/>
  <c r="D341" i="4"/>
  <c r="C341" i="4"/>
  <c r="B341" i="4"/>
  <c r="N340" i="4"/>
  <c r="M340" i="4"/>
  <c r="L340" i="4"/>
  <c r="K340" i="4"/>
  <c r="J340" i="4"/>
  <c r="I340" i="4"/>
  <c r="H340" i="4"/>
  <c r="G340" i="4"/>
  <c r="F340" i="4"/>
  <c r="E340" i="4"/>
  <c r="D340" i="4"/>
  <c r="C340" i="4"/>
  <c r="B340" i="4"/>
  <c r="N339" i="4"/>
  <c r="M339" i="4"/>
  <c r="L339" i="4"/>
  <c r="K339" i="4"/>
  <c r="J339" i="4"/>
  <c r="I339" i="4"/>
  <c r="H339" i="4"/>
  <c r="G339" i="4"/>
  <c r="F339" i="4"/>
  <c r="E339" i="4"/>
  <c r="D339" i="4"/>
  <c r="C339" i="4"/>
  <c r="B339" i="4"/>
  <c r="K337" i="4"/>
  <c r="N336" i="4"/>
  <c r="N337" i="4" s="1"/>
  <c r="M336" i="4"/>
  <c r="M337" i="4" s="1"/>
  <c r="L336" i="4"/>
  <c r="L337" i="4" s="1"/>
  <c r="K336" i="4"/>
  <c r="J336" i="4"/>
  <c r="J337" i="4" s="1"/>
  <c r="I336" i="4"/>
  <c r="I337" i="4" s="1"/>
  <c r="H336" i="4"/>
  <c r="H337" i="4" s="1"/>
  <c r="G336" i="4"/>
  <c r="F336" i="4"/>
  <c r="F337" i="4" s="1"/>
  <c r="E336" i="4"/>
  <c r="D336" i="4"/>
  <c r="D337" i="4" s="1"/>
  <c r="C336" i="4"/>
  <c r="B336" i="4"/>
  <c r="B337" i="4" s="1"/>
  <c r="O337" i="4" s="1"/>
  <c r="N335" i="4"/>
  <c r="M335" i="4"/>
  <c r="L335" i="4"/>
  <c r="K335" i="4"/>
  <c r="J335" i="4"/>
  <c r="I335" i="4"/>
  <c r="H335" i="4"/>
  <c r="G335" i="4"/>
  <c r="F335" i="4"/>
  <c r="E335" i="4"/>
  <c r="D335" i="4"/>
  <c r="C335" i="4"/>
  <c r="B335" i="4"/>
  <c r="N334" i="4"/>
  <c r="M334" i="4"/>
  <c r="L334" i="4"/>
  <c r="K334" i="4"/>
  <c r="J334" i="4"/>
  <c r="I334" i="4"/>
  <c r="H334" i="4"/>
  <c r="G334" i="4"/>
  <c r="F334" i="4"/>
  <c r="E334" i="4"/>
  <c r="D334" i="4"/>
  <c r="C334" i="4"/>
  <c r="B334" i="4"/>
  <c r="N333" i="4"/>
  <c r="M333" i="4"/>
  <c r="L333" i="4"/>
  <c r="K333" i="4"/>
  <c r="J333" i="4"/>
  <c r="I333" i="4"/>
  <c r="H333" i="4"/>
  <c r="G333" i="4"/>
  <c r="F333" i="4"/>
  <c r="E333" i="4"/>
  <c r="D333" i="4"/>
  <c r="C333" i="4"/>
  <c r="B333" i="4"/>
  <c r="K331" i="4"/>
  <c r="G331" i="4"/>
  <c r="N330" i="4"/>
  <c r="N331" i="4" s="1"/>
  <c r="M330" i="4"/>
  <c r="L330" i="4"/>
  <c r="L331" i="4" s="1"/>
  <c r="K330" i="4"/>
  <c r="J330" i="4"/>
  <c r="J331" i="4" s="1"/>
  <c r="I330" i="4"/>
  <c r="I331" i="4" s="1"/>
  <c r="H330" i="4"/>
  <c r="H331" i="4" s="1"/>
  <c r="G330" i="4"/>
  <c r="F330" i="4"/>
  <c r="F331" i="4" s="1"/>
  <c r="E330" i="4"/>
  <c r="D330" i="4"/>
  <c r="D331" i="4" s="1"/>
  <c r="C330" i="4"/>
  <c r="C331" i="4" s="1"/>
  <c r="B330" i="4"/>
  <c r="B331" i="4" s="1"/>
  <c r="N329" i="4"/>
  <c r="M329" i="4"/>
  <c r="L329" i="4"/>
  <c r="K329" i="4"/>
  <c r="J329" i="4"/>
  <c r="I329" i="4"/>
  <c r="H329" i="4"/>
  <c r="G329" i="4"/>
  <c r="F329" i="4"/>
  <c r="E329" i="4"/>
  <c r="D329" i="4"/>
  <c r="C329" i="4"/>
  <c r="B329" i="4"/>
  <c r="N328" i="4"/>
  <c r="M328" i="4"/>
  <c r="L328" i="4"/>
  <c r="K328" i="4"/>
  <c r="J328" i="4"/>
  <c r="I328" i="4"/>
  <c r="H328" i="4"/>
  <c r="G328" i="4"/>
  <c r="F328" i="4"/>
  <c r="E328" i="4"/>
  <c r="D328" i="4"/>
  <c r="C328" i="4"/>
  <c r="B328" i="4"/>
  <c r="N327" i="4"/>
  <c r="M327" i="4"/>
  <c r="L327" i="4"/>
  <c r="K327" i="4"/>
  <c r="J327" i="4"/>
  <c r="I327" i="4"/>
  <c r="H327" i="4"/>
  <c r="G327" i="4"/>
  <c r="F327" i="4"/>
  <c r="E327" i="4"/>
  <c r="D327" i="4"/>
  <c r="C327" i="4"/>
  <c r="B327" i="4"/>
  <c r="BP202" i="4"/>
  <c r="BO202" i="4"/>
  <c r="BN202" i="4"/>
  <c r="BM202" i="4"/>
  <c r="BL202" i="4"/>
  <c r="BK202" i="4"/>
  <c r="BJ202" i="4"/>
  <c r="BI202" i="4"/>
  <c r="BH202" i="4"/>
  <c r="BG202" i="4"/>
  <c r="BF202" i="4"/>
  <c r="BE202" i="4"/>
  <c r="BD202" i="4"/>
  <c r="BC202" i="4"/>
  <c r="BB202" i="4"/>
  <c r="BA202" i="4"/>
  <c r="AZ202" i="4"/>
  <c r="AY202" i="4"/>
  <c r="N499" i="4" s="1"/>
  <c r="AX202" i="4"/>
  <c r="N498" i="4" s="1"/>
  <c r="AW202" i="4"/>
  <c r="M501" i="4" s="1"/>
  <c r="AV202" i="4"/>
  <c r="M500" i="4" s="1"/>
  <c r="AU202" i="4"/>
  <c r="M499" i="4" s="1"/>
  <c r="AT202" i="4"/>
  <c r="M498" i="4" s="1"/>
  <c r="M502" i="4" s="1"/>
  <c r="AS202" i="4"/>
  <c r="L501" i="4" s="1"/>
  <c r="AR202" i="4"/>
  <c r="L500" i="4" s="1"/>
  <c r="AQ202" i="4"/>
  <c r="L499" i="4" s="1"/>
  <c r="AP202" i="4"/>
  <c r="L498" i="4" s="1"/>
  <c r="L502" i="4" s="1"/>
  <c r="AO202" i="4"/>
  <c r="K501" i="4" s="1"/>
  <c r="AN202" i="4"/>
  <c r="K500" i="4" s="1"/>
  <c r="AM202" i="4"/>
  <c r="K499" i="4" s="1"/>
  <c r="AL202" i="4"/>
  <c r="K498" i="4" s="1"/>
  <c r="K502" i="4" s="1"/>
  <c r="AK202" i="4"/>
  <c r="J501" i="4" s="1"/>
  <c r="AJ202" i="4"/>
  <c r="J500" i="4" s="1"/>
  <c r="AI202" i="4"/>
  <c r="J499" i="4" s="1"/>
  <c r="AH202" i="4"/>
  <c r="J498" i="4" s="1"/>
  <c r="J502" i="4" s="1"/>
  <c r="AG202" i="4"/>
  <c r="I501" i="4" s="1"/>
  <c r="AF202" i="4"/>
  <c r="I500" i="4" s="1"/>
  <c r="AE202" i="4"/>
  <c r="I499" i="4" s="1"/>
  <c r="AD202" i="4"/>
  <c r="I498" i="4" s="1"/>
  <c r="I502" i="4" s="1"/>
  <c r="AC202" i="4"/>
  <c r="H501" i="4" s="1"/>
  <c r="AB202" i="4"/>
  <c r="H500" i="4" s="1"/>
  <c r="AA202" i="4"/>
  <c r="H499" i="4" s="1"/>
  <c r="Z202" i="4"/>
  <c r="H498" i="4" s="1"/>
  <c r="H502" i="4" s="1"/>
  <c r="Y202" i="4"/>
  <c r="G501" i="4" s="1"/>
  <c r="X202" i="4"/>
  <c r="G500" i="4" s="1"/>
  <c r="W202" i="4"/>
  <c r="G499" i="4" s="1"/>
  <c r="V202" i="4"/>
  <c r="G498" i="4" s="1"/>
  <c r="G502" i="4" s="1"/>
  <c r="U202" i="4"/>
  <c r="F501" i="4" s="1"/>
  <c r="T202" i="4"/>
  <c r="F500" i="4" s="1"/>
  <c r="S202" i="4"/>
  <c r="F499" i="4" s="1"/>
  <c r="R202" i="4"/>
  <c r="F498" i="4" s="1"/>
  <c r="F502" i="4" s="1"/>
  <c r="Q202" i="4"/>
  <c r="E501" i="4" s="1"/>
  <c r="P202" i="4"/>
  <c r="E500" i="4" s="1"/>
  <c r="O202" i="4"/>
  <c r="E499" i="4" s="1"/>
  <c r="N202" i="4"/>
  <c r="E498" i="4" s="1"/>
  <c r="E502" i="4" s="1"/>
  <c r="M202" i="4"/>
  <c r="D501" i="4" s="1"/>
  <c r="L202" i="4"/>
  <c r="D500" i="4" s="1"/>
  <c r="K202" i="4"/>
  <c r="D499" i="4" s="1"/>
  <c r="J202" i="4"/>
  <c r="D498" i="4" s="1"/>
  <c r="D502" i="4" s="1"/>
  <c r="I202" i="4"/>
  <c r="C501" i="4" s="1"/>
  <c r="H202" i="4"/>
  <c r="C500" i="4" s="1"/>
  <c r="G202" i="4"/>
  <c r="C499" i="4" s="1"/>
  <c r="F202" i="4"/>
  <c r="C498" i="4" s="1"/>
  <c r="C502" i="4" s="1"/>
  <c r="E202" i="4"/>
  <c r="B501" i="4" s="1"/>
  <c r="D202" i="4"/>
  <c r="B500" i="4" s="1"/>
  <c r="C202" i="4"/>
  <c r="B499" i="4" s="1"/>
  <c r="B202" i="4"/>
  <c r="B498" i="4" s="1"/>
  <c r="B502" i="4" s="1"/>
  <c r="E125" i="4"/>
  <c r="B408" i="4" s="1"/>
  <c r="AY124" i="4"/>
  <c r="AX124" i="4"/>
  <c r="N399" i="4" s="1"/>
  <c r="AW124" i="4"/>
  <c r="M402" i="4" s="1"/>
  <c r="AV124" i="4"/>
  <c r="M401" i="4" s="1"/>
  <c r="AU124" i="4"/>
  <c r="M400" i="4" s="1"/>
  <c r="AT124" i="4"/>
  <c r="M399" i="4" s="1"/>
  <c r="AS124" i="4"/>
  <c r="L402" i="4" s="1"/>
  <c r="L403" i="4" s="1"/>
  <c r="AR124" i="4"/>
  <c r="L401" i="4" s="1"/>
  <c r="AQ124" i="4"/>
  <c r="L400" i="4" s="1"/>
  <c r="AP124" i="4"/>
  <c r="L399" i="4" s="1"/>
  <c r="AO124" i="4"/>
  <c r="AN124" i="4"/>
  <c r="K401" i="4" s="1"/>
  <c r="AM124" i="4"/>
  <c r="K400" i="4" s="1"/>
  <c r="AL124" i="4"/>
  <c r="K399" i="4" s="1"/>
  <c r="AK124" i="4"/>
  <c r="J402" i="4" s="1"/>
  <c r="J403" i="4" s="1"/>
  <c r="AJ124" i="4"/>
  <c r="J401" i="4" s="1"/>
  <c r="AI124" i="4"/>
  <c r="J400" i="4" s="1"/>
  <c r="AH124" i="4"/>
  <c r="J399" i="4" s="1"/>
  <c r="AG124" i="4"/>
  <c r="I402" i="4" s="1"/>
  <c r="AF124" i="4"/>
  <c r="I401" i="4" s="1"/>
  <c r="AE124" i="4"/>
  <c r="I400" i="4" s="1"/>
  <c r="AD124" i="4"/>
  <c r="I399" i="4" s="1"/>
  <c r="AC124" i="4"/>
  <c r="H402" i="4" s="1"/>
  <c r="H403" i="4" s="1"/>
  <c r="AB124" i="4"/>
  <c r="H401" i="4" s="1"/>
  <c r="AA124" i="4"/>
  <c r="H400" i="4" s="1"/>
  <c r="Z124" i="4"/>
  <c r="H399" i="4" s="1"/>
  <c r="Y124" i="4"/>
  <c r="G402" i="4" s="1"/>
  <c r="X124" i="4"/>
  <c r="G401" i="4" s="1"/>
  <c r="W124" i="4"/>
  <c r="G400" i="4" s="1"/>
  <c r="V124" i="4"/>
  <c r="G399" i="4" s="1"/>
  <c r="U124" i="4"/>
  <c r="F402" i="4" s="1"/>
  <c r="F403" i="4" s="1"/>
  <c r="T124" i="4"/>
  <c r="F401" i="4" s="1"/>
  <c r="S124" i="4"/>
  <c r="F400" i="4" s="1"/>
  <c r="R124" i="4"/>
  <c r="F399" i="4" s="1"/>
  <c r="Q124" i="4"/>
  <c r="E402" i="4" s="1"/>
  <c r="P124" i="4"/>
  <c r="E401" i="4" s="1"/>
  <c r="O124" i="4"/>
  <c r="E400" i="4" s="1"/>
  <c r="N124" i="4"/>
  <c r="E399" i="4" s="1"/>
  <c r="M124" i="4"/>
  <c r="D402" i="4" s="1"/>
  <c r="D403" i="4" s="1"/>
  <c r="L124" i="4"/>
  <c r="D401" i="4" s="1"/>
  <c r="K124" i="4"/>
  <c r="D400" i="4" s="1"/>
  <c r="J124" i="4"/>
  <c r="D399" i="4" s="1"/>
  <c r="I124" i="4"/>
  <c r="H124" i="4"/>
  <c r="C401" i="4" s="1"/>
  <c r="G124" i="4"/>
  <c r="C400" i="4" s="1"/>
  <c r="F124" i="4"/>
  <c r="C399" i="4" s="1"/>
  <c r="E124" i="4"/>
  <c r="B402" i="4" s="1"/>
  <c r="B403" i="4" s="1"/>
  <c r="D124" i="4"/>
  <c r="B401" i="4" s="1"/>
  <c r="C124" i="4"/>
  <c r="B400" i="4" s="1"/>
  <c r="B124" i="4"/>
  <c r="B399" i="4" s="1"/>
  <c r="AY123" i="4"/>
  <c r="AY125" i="4" s="1"/>
  <c r="N408" i="4" s="1"/>
  <c r="N409" i="4" s="1"/>
  <c r="AX123" i="4"/>
  <c r="N393" i="4" s="1"/>
  <c r="AW123" i="4"/>
  <c r="M396" i="4" s="1"/>
  <c r="AV123" i="4"/>
  <c r="M395" i="4" s="1"/>
  <c r="AU123" i="4"/>
  <c r="M394" i="4" s="1"/>
  <c r="AT123" i="4"/>
  <c r="AS123" i="4"/>
  <c r="L396" i="4" s="1"/>
  <c r="L397" i="4" s="1"/>
  <c r="AR123" i="4"/>
  <c r="L395" i="4" s="1"/>
  <c r="AQ123" i="4"/>
  <c r="AQ125" i="4" s="1"/>
  <c r="L406" i="4" s="1"/>
  <c r="AP123" i="4"/>
  <c r="L393" i="4" s="1"/>
  <c r="AO123" i="4"/>
  <c r="K396" i="4" s="1"/>
  <c r="K397" i="4" s="1"/>
  <c r="AN123" i="4"/>
  <c r="AM123" i="4"/>
  <c r="K394" i="4" s="1"/>
  <c r="AL123" i="4"/>
  <c r="K393" i="4" s="1"/>
  <c r="AK123" i="4"/>
  <c r="AJ123" i="4"/>
  <c r="J395" i="4" s="1"/>
  <c r="AI123" i="4"/>
  <c r="AH123" i="4"/>
  <c r="J393" i="4" s="1"/>
  <c r="AG123" i="4"/>
  <c r="I396" i="4" s="1"/>
  <c r="I397" i="4" s="1"/>
  <c r="AF123" i="4"/>
  <c r="I395" i="4" s="1"/>
  <c r="AE123" i="4"/>
  <c r="I394" i="4" s="1"/>
  <c r="AD123" i="4"/>
  <c r="AD125" i="4" s="1"/>
  <c r="I405" i="4" s="1"/>
  <c r="AC123" i="4"/>
  <c r="H396" i="4" s="1"/>
  <c r="H397" i="4" s="1"/>
  <c r="AB123" i="4"/>
  <c r="H395" i="4" s="1"/>
  <c r="AA123" i="4"/>
  <c r="AA125" i="4" s="1"/>
  <c r="H406" i="4" s="1"/>
  <c r="Z123" i="4"/>
  <c r="H393" i="4" s="1"/>
  <c r="Y123" i="4"/>
  <c r="X123" i="4"/>
  <c r="G395" i="4" s="1"/>
  <c r="W123" i="4"/>
  <c r="G394" i="4" s="1"/>
  <c r="V123" i="4"/>
  <c r="G393" i="4" s="1"/>
  <c r="U123" i="4"/>
  <c r="F396" i="4" s="1"/>
  <c r="F397" i="4" s="1"/>
  <c r="T123" i="4"/>
  <c r="F395" i="4" s="1"/>
  <c r="S123" i="4"/>
  <c r="R123" i="4"/>
  <c r="F393" i="4" s="1"/>
  <c r="Q123" i="4"/>
  <c r="E396" i="4" s="1"/>
  <c r="E397" i="4" s="1"/>
  <c r="P123" i="4"/>
  <c r="E395" i="4" s="1"/>
  <c r="O123" i="4"/>
  <c r="E394" i="4" s="1"/>
  <c r="N123" i="4"/>
  <c r="E393" i="4" s="1"/>
  <c r="M123" i="4"/>
  <c r="D396" i="4" s="1"/>
  <c r="D397" i="4" s="1"/>
  <c r="L123" i="4"/>
  <c r="D395" i="4" s="1"/>
  <c r="K123" i="4"/>
  <c r="K125" i="4" s="1"/>
  <c r="D406" i="4" s="1"/>
  <c r="J123" i="4"/>
  <c r="D393" i="4" s="1"/>
  <c r="I123" i="4"/>
  <c r="H123" i="4"/>
  <c r="C395" i="4" s="1"/>
  <c r="G123" i="4"/>
  <c r="C394" i="4" s="1"/>
  <c r="F123" i="4"/>
  <c r="C393" i="4" s="1"/>
  <c r="E123" i="4"/>
  <c r="B396" i="4" s="1"/>
  <c r="D123" i="4"/>
  <c r="B395" i="4" s="1"/>
  <c r="C123" i="4"/>
  <c r="B123" i="4"/>
  <c r="B393" i="4" s="1"/>
  <c r="M714" i="3"/>
  <c r="O714" i="3" s="1"/>
  <c r="L714" i="3"/>
  <c r="K714" i="3"/>
  <c r="J714" i="3"/>
  <c r="I714" i="3"/>
  <c r="H714" i="3"/>
  <c r="O713" i="3"/>
  <c r="O712" i="3"/>
  <c r="N710" i="3"/>
  <c r="M710" i="3"/>
  <c r="L710" i="3"/>
  <c r="K710" i="3"/>
  <c r="J710" i="3"/>
  <c r="I710" i="3"/>
  <c r="H710" i="3"/>
  <c r="O710" i="3" s="1"/>
  <c r="O709" i="3"/>
  <c r="O708" i="3"/>
  <c r="O707" i="3"/>
  <c r="O706" i="3"/>
  <c r="O703" i="3"/>
  <c r="M703" i="3"/>
  <c r="L703" i="3"/>
  <c r="K703" i="3"/>
  <c r="J703" i="3"/>
  <c r="I703" i="3"/>
  <c r="O702" i="3"/>
  <c r="O700" i="3"/>
  <c r="O699" i="3"/>
  <c r="O698" i="3"/>
  <c r="N696" i="3"/>
  <c r="M696" i="3"/>
  <c r="O696" i="3" s="1"/>
  <c r="L696" i="3"/>
  <c r="K696" i="3"/>
  <c r="O695" i="3"/>
  <c r="O694" i="3"/>
  <c r="O693" i="3"/>
  <c r="O692" i="3"/>
  <c r="M689" i="3"/>
  <c r="L689" i="3"/>
  <c r="K689" i="3"/>
  <c r="J689" i="3"/>
  <c r="I689" i="3"/>
  <c r="H689" i="3"/>
  <c r="O688" i="3"/>
  <c r="O687" i="3"/>
  <c r="O686" i="3"/>
  <c r="O683" i="3"/>
  <c r="O682" i="3"/>
  <c r="N681" i="3"/>
  <c r="M681" i="3"/>
  <c r="O681" i="3" s="1"/>
  <c r="L681" i="3"/>
  <c r="K681" i="3"/>
  <c r="J681" i="3"/>
  <c r="I681" i="3"/>
  <c r="H681" i="3"/>
  <c r="O680" i="3"/>
  <c r="O679" i="3"/>
  <c r="N678" i="3"/>
  <c r="M678" i="3"/>
  <c r="L678" i="3"/>
  <c r="K678" i="3"/>
  <c r="J678" i="3"/>
  <c r="I678" i="3"/>
  <c r="H678" i="3"/>
  <c r="O675" i="3"/>
  <c r="N675" i="3"/>
  <c r="M674" i="3"/>
  <c r="O674" i="3" s="1"/>
  <c r="L674" i="3"/>
  <c r="K674" i="3"/>
  <c r="J674" i="3"/>
  <c r="I674" i="3"/>
  <c r="H674" i="3"/>
  <c r="O673" i="3"/>
  <c r="O672" i="3"/>
  <c r="O671" i="3"/>
  <c r="O669" i="3"/>
  <c r="N669" i="3"/>
  <c r="M668" i="3"/>
  <c r="O668" i="3" s="1"/>
  <c r="L668" i="3"/>
  <c r="K668" i="3"/>
  <c r="J668" i="3"/>
  <c r="I668" i="3"/>
  <c r="H668" i="3"/>
  <c r="O667" i="3"/>
  <c r="O666" i="3"/>
  <c r="O665" i="3"/>
  <c r="O663" i="3"/>
  <c r="N663" i="3"/>
  <c r="M662" i="3"/>
  <c r="L662" i="3"/>
  <c r="K662" i="3"/>
  <c r="J662" i="3"/>
  <c r="I662" i="3"/>
  <c r="H662" i="3"/>
  <c r="O661" i="3"/>
  <c r="O660" i="3"/>
  <c r="O659" i="3"/>
  <c r="O657" i="3"/>
  <c r="N657" i="3"/>
  <c r="M656" i="3"/>
  <c r="L656" i="3"/>
  <c r="K656" i="3"/>
  <c r="J656" i="3"/>
  <c r="I656" i="3"/>
  <c r="H656" i="3"/>
  <c r="O655" i="3"/>
  <c r="O654" i="3"/>
  <c r="O653" i="3"/>
  <c r="O651" i="3"/>
  <c r="N651" i="3"/>
  <c r="M650" i="3"/>
  <c r="O650" i="3" s="1"/>
  <c r="L650" i="3"/>
  <c r="K650" i="3"/>
  <c r="J650" i="3"/>
  <c r="I650" i="3"/>
  <c r="H650" i="3"/>
  <c r="O649" i="3"/>
  <c r="O648" i="3"/>
  <c r="O647" i="3"/>
  <c r="O645" i="3"/>
  <c r="M644" i="3"/>
  <c r="O644" i="3" s="1"/>
  <c r="L644" i="3"/>
  <c r="K644" i="3"/>
  <c r="J644" i="3"/>
  <c r="I644" i="3"/>
  <c r="H644" i="3"/>
  <c r="O643" i="3"/>
  <c r="O642" i="3"/>
  <c r="O641" i="3"/>
  <c r="M633" i="3"/>
  <c r="N632" i="3"/>
  <c r="L629" i="3"/>
  <c r="M628" i="3"/>
  <c r="M629" i="3" s="1"/>
  <c r="M631" i="3" s="1"/>
  <c r="L625" i="3"/>
  <c r="K625" i="3"/>
  <c r="L624" i="3"/>
  <c r="M624" i="3" s="1"/>
  <c r="K621" i="3"/>
  <c r="K623" i="3" s="1"/>
  <c r="J621" i="3"/>
  <c r="K620" i="3"/>
  <c r="L620" i="3" s="1"/>
  <c r="L621" i="3" s="1"/>
  <c r="L623" i="3" s="1"/>
  <c r="I617" i="3"/>
  <c r="J616" i="3"/>
  <c r="K616" i="3" s="1"/>
  <c r="L616" i="3" s="1"/>
  <c r="L617" i="3" s="1"/>
  <c r="L619" i="3" s="1"/>
  <c r="H613" i="3"/>
  <c r="I612" i="3"/>
  <c r="J612" i="3" s="1"/>
  <c r="J613" i="3" s="1"/>
  <c r="G609" i="3"/>
  <c r="H608" i="3"/>
  <c r="H609" i="3" s="1"/>
  <c r="G605" i="3"/>
  <c r="F605" i="3"/>
  <c r="G604" i="3"/>
  <c r="H604" i="3" s="1"/>
  <c r="E601" i="3"/>
  <c r="F600" i="3"/>
  <c r="F601" i="3" s="1"/>
  <c r="D597" i="3"/>
  <c r="E596" i="3"/>
  <c r="E597" i="3" s="1"/>
  <c r="C593" i="3"/>
  <c r="D592" i="3"/>
  <c r="E592" i="3" s="1"/>
  <c r="B589" i="3"/>
  <c r="C588" i="3"/>
  <c r="D588" i="3" s="1"/>
  <c r="D589" i="3" s="1"/>
  <c r="D591" i="3" s="1"/>
  <c r="N577" i="3"/>
  <c r="M570" i="3"/>
  <c r="L570" i="3"/>
  <c r="K570" i="3"/>
  <c r="J570" i="3"/>
  <c r="I570" i="3"/>
  <c r="H570" i="3"/>
  <c r="G570" i="3"/>
  <c r="F570" i="3"/>
  <c r="E570" i="3"/>
  <c r="D570" i="3"/>
  <c r="C570" i="3"/>
  <c r="B570" i="3"/>
  <c r="M568" i="3"/>
  <c r="L568" i="3"/>
  <c r="K568" i="3"/>
  <c r="J568" i="3"/>
  <c r="I568" i="3"/>
  <c r="O568" i="3" s="1"/>
  <c r="H568" i="3"/>
  <c r="G568" i="3"/>
  <c r="F568" i="3"/>
  <c r="E568" i="3"/>
  <c r="D568" i="3"/>
  <c r="C568" i="3"/>
  <c r="B568" i="3"/>
  <c r="O567" i="3"/>
  <c r="N553" i="3"/>
  <c r="M553" i="3"/>
  <c r="L553" i="3"/>
  <c r="K553" i="3"/>
  <c r="J553" i="3"/>
  <c r="I553" i="3"/>
  <c r="H553" i="3"/>
  <c r="G553" i="3"/>
  <c r="F553" i="3"/>
  <c r="E553" i="3"/>
  <c r="D553" i="3"/>
  <c r="C553" i="3"/>
  <c r="B553" i="3"/>
  <c r="N552" i="3"/>
  <c r="M552" i="3"/>
  <c r="L552" i="3"/>
  <c r="K552" i="3"/>
  <c r="J552" i="3"/>
  <c r="I552" i="3"/>
  <c r="H552" i="3"/>
  <c r="G552" i="3"/>
  <c r="F552" i="3"/>
  <c r="E552" i="3"/>
  <c r="D552" i="3"/>
  <c r="C552" i="3"/>
  <c r="B552" i="3"/>
  <c r="N551" i="3"/>
  <c r="M551" i="3"/>
  <c r="L551" i="3"/>
  <c r="K551" i="3"/>
  <c r="J551" i="3"/>
  <c r="I551" i="3"/>
  <c r="H551" i="3"/>
  <c r="G551" i="3"/>
  <c r="F551" i="3"/>
  <c r="E551" i="3"/>
  <c r="D551" i="3"/>
  <c r="C551" i="3"/>
  <c r="B551" i="3"/>
  <c r="N550" i="3"/>
  <c r="M550" i="3"/>
  <c r="L550" i="3"/>
  <c r="K550" i="3"/>
  <c r="J550" i="3"/>
  <c r="I550" i="3"/>
  <c r="H550" i="3"/>
  <c r="G550" i="3"/>
  <c r="F550" i="3"/>
  <c r="E550" i="3"/>
  <c r="D550" i="3"/>
  <c r="C550" i="3"/>
  <c r="B550" i="3"/>
  <c r="N548" i="3"/>
  <c r="M548" i="3"/>
  <c r="L548" i="3"/>
  <c r="K548" i="3"/>
  <c r="J548" i="3"/>
  <c r="I548" i="3"/>
  <c r="H548" i="3"/>
  <c r="G548" i="3"/>
  <c r="F548" i="3"/>
  <c r="E548" i="3"/>
  <c r="D548" i="3"/>
  <c r="C548" i="3"/>
  <c r="B548" i="3"/>
  <c r="N547" i="3"/>
  <c r="M547" i="3"/>
  <c r="L547" i="3"/>
  <c r="K547" i="3"/>
  <c r="J547" i="3"/>
  <c r="I547" i="3"/>
  <c r="H547" i="3"/>
  <c r="G547" i="3"/>
  <c r="F547" i="3"/>
  <c r="E547" i="3"/>
  <c r="D547" i="3"/>
  <c r="C547" i="3"/>
  <c r="B547" i="3"/>
  <c r="N546" i="3"/>
  <c r="M546" i="3"/>
  <c r="L546" i="3"/>
  <c r="K546" i="3"/>
  <c r="J546" i="3"/>
  <c r="I546" i="3"/>
  <c r="H546" i="3"/>
  <c r="G546" i="3"/>
  <c r="F546" i="3"/>
  <c r="E546" i="3"/>
  <c r="D546" i="3"/>
  <c r="C546" i="3"/>
  <c r="B546" i="3"/>
  <c r="N545" i="3"/>
  <c r="M545" i="3"/>
  <c r="L545" i="3"/>
  <c r="K545" i="3"/>
  <c r="J545" i="3"/>
  <c r="I545" i="3"/>
  <c r="H545" i="3"/>
  <c r="G545" i="3"/>
  <c r="F545" i="3"/>
  <c r="E545" i="3"/>
  <c r="D545" i="3"/>
  <c r="C545" i="3"/>
  <c r="B545" i="3"/>
  <c r="N543" i="3"/>
  <c r="M543" i="3"/>
  <c r="L543" i="3"/>
  <c r="K543" i="3"/>
  <c r="J543" i="3"/>
  <c r="I543" i="3"/>
  <c r="H543" i="3"/>
  <c r="G543" i="3"/>
  <c r="F543" i="3"/>
  <c r="E543" i="3"/>
  <c r="D543" i="3"/>
  <c r="C543" i="3"/>
  <c r="B543" i="3"/>
  <c r="N542" i="3"/>
  <c r="M542" i="3"/>
  <c r="L542" i="3"/>
  <c r="K542" i="3"/>
  <c r="J542" i="3"/>
  <c r="I542" i="3"/>
  <c r="H542" i="3"/>
  <c r="G542" i="3"/>
  <c r="F542" i="3"/>
  <c r="E542" i="3"/>
  <c r="D542" i="3"/>
  <c r="C542" i="3"/>
  <c r="B542" i="3"/>
  <c r="N541" i="3"/>
  <c r="M541" i="3"/>
  <c r="L541" i="3"/>
  <c r="K541" i="3"/>
  <c r="J541" i="3"/>
  <c r="I541" i="3"/>
  <c r="H541" i="3"/>
  <c r="G541" i="3"/>
  <c r="F541" i="3"/>
  <c r="E541" i="3"/>
  <c r="D541" i="3"/>
  <c r="C541" i="3"/>
  <c r="B541" i="3"/>
  <c r="N540" i="3"/>
  <c r="M540" i="3"/>
  <c r="L540" i="3"/>
  <c r="K540" i="3"/>
  <c r="J540" i="3"/>
  <c r="I540" i="3"/>
  <c r="H540" i="3"/>
  <c r="G540" i="3"/>
  <c r="F540" i="3"/>
  <c r="E540" i="3"/>
  <c r="D540" i="3"/>
  <c r="C540" i="3"/>
  <c r="B540" i="3"/>
  <c r="N533" i="3"/>
  <c r="M533" i="3"/>
  <c r="L533" i="3"/>
  <c r="K533" i="3"/>
  <c r="J533" i="3"/>
  <c r="I533" i="3"/>
  <c r="H533" i="3"/>
  <c r="G533" i="3"/>
  <c r="F533" i="3"/>
  <c r="E533" i="3"/>
  <c r="D533" i="3"/>
  <c r="C533" i="3"/>
  <c r="B533" i="3"/>
  <c r="N532" i="3"/>
  <c r="M532" i="3"/>
  <c r="L532" i="3"/>
  <c r="K532" i="3"/>
  <c r="J532" i="3"/>
  <c r="I532" i="3"/>
  <c r="H532" i="3"/>
  <c r="G532" i="3"/>
  <c r="F532" i="3"/>
  <c r="E532" i="3"/>
  <c r="D532" i="3"/>
  <c r="C532" i="3"/>
  <c r="B532" i="3"/>
  <c r="N531" i="3"/>
  <c r="M531" i="3"/>
  <c r="L531" i="3"/>
  <c r="K531" i="3"/>
  <c r="J531" i="3"/>
  <c r="I531" i="3"/>
  <c r="H531" i="3"/>
  <c r="G531" i="3"/>
  <c r="F531" i="3"/>
  <c r="E531" i="3"/>
  <c r="D531" i="3"/>
  <c r="C531" i="3"/>
  <c r="B531" i="3"/>
  <c r="N530" i="3"/>
  <c r="M530" i="3"/>
  <c r="L530" i="3"/>
  <c r="K530" i="3"/>
  <c r="J530" i="3"/>
  <c r="I530" i="3"/>
  <c r="H530" i="3"/>
  <c r="G530" i="3"/>
  <c r="F530" i="3"/>
  <c r="E530" i="3"/>
  <c r="D530" i="3"/>
  <c r="C530" i="3"/>
  <c r="B530" i="3"/>
  <c r="N528" i="3"/>
  <c r="N538" i="3" s="1"/>
  <c r="N522" i="3" s="1"/>
  <c r="M528" i="3"/>
  <c r="M538" i="3" s="1"/>
  <c r="L528" i="3"/>
  <c r="L538" i="3" s="1"/>
  <c r="K528" i="3"/>
  <c r="K538" i="3" s="1"/>
  <c r="J528" i="3"/>
  <c r="J538" i="3" s="1"/>
  <c r="J522" i="3" s="1"/>
  <c r="I528" i="3"/>
  <c r="I538" i="3" s="1"/>
  <c r="O538" i="3" s="1"/>
  <c r="H528" i="3"/>
  <c r="H538" i="3" s="1"/>
  <c r="G528" i="3"/>
  <c r="G538" i="3" s="1"/>
  <c r="F528" i="3"/>
  <c r="F538" i="3" s="1"/>
  <c r="F522" i="3" s="1"/>
  <c r="E528" i="3"/>
  <c r="E538" i="3" s="1"/>
  <c r="D528" i="3"/>
  <c r="D538" i="3" s="1"/>
  <c r="C528" i="3"/>
  <c r="C538" i="3" s="1"/>
  <c r="B528" i="3"/>
  <c r="B538" i="3" s="1"/>
  <c r="B522" i="3" s="1"/>
  <c r="N527" i="3"/>
  <c r="N537" i="3" s="1"/>
  <c r="M527" i="3"/>
  <c r="M537" i="3" s="1"/>
  <c r="L527" i="3"/>
  <c r="L537" i="3" s="1"/>
  <c r="K527" i="3"/>
  <c r="K537" i="3" s="1"/>
  <c r="K521" i="3" s="1"/>
  <c r="J527" i="3"/>
  <c r="J537" i="3" s="1"/>
  <c r="I527" i="3"/>
  <c r="I537" i="3" s="1"/>
  <c r="H527" i="3"/>
  <c r="H537" i="3" s="1"/>
  <c r="G527" i="3"/>
  <c r="G537" i="3" s="1"/>
  <c r="G521" i="3" s="1"/>
  <c r="F527" i="3"/>
  <c r="F537" i="3" s="1"/>
  <c r="E527" i="3"/>
  <c r="E537" i="3" s="1"/>
  <c r="D527" i="3"/>
  <c r="D537" i="3" s="1"/>
  <c r="C527" i="3"/>
  <c r="C537" i="3" s="1"/>
  <c r="C521" i="3" s="1"/>
  <c r="B527" i="3"/>
  <c r="B537" i="3" s="1"/>
  <c r="N526" i="3"/>
  <c r="N536" i="3" s="1"/>
  <c r="M526" i="3"/>
  <c r="M536" i="3" s="1"/>
  <c r="L526" i="3"/>
  <c r="L536" i="3" s="1"/>
  <c r="L520" i="3" s="1"/>
  <c r="K526" i="3"/>
  <c r="K536" i="3" s="1"/>
  <c r="J526" i="3"/>
  <c r="J536" i="3" s="1"/>
  <c r="I526" i="3"/>
  <c r="I536" i="3" s="1"/>
  <c r="H526" i="3"/>
  <c r="H536" i="3" s="1"/>
  <c r="H520" i="3" s="1"/>
  <c r="G526" i="3"/>
  <c r="G536" i="3" s="1"/>
  <c r="F526" i="3"/>
  <c r="F536" i="3" s="1"/>
  <c r="E526" i="3"/>
  <c r="E536" i="3" s="1"/>
  <c r="D526" i="3"/>
  <c r="D536" i="3" s="1"/>
  <c r="D520" i="3" s="1"/>
  <c r="C526" i="3"/>
  <c r="C536" i="3" s="1"/>
  <c r="B526" i="3"/>
  <c r="B536" i="3" s="1"/>
  <c r="N525" i="3"/>
  <c r="N535" i="3" s="1"/>
  <c r="M525" i="3"/>
  <c r="M535" i="3" s="1"/>
  <c r="M519" i="3" s="1"/>
  <c r="L525" i="3"/>
  <c r="L535" i="3" s="1"/>
  <c r="K525" i="3"/>
  <c r="K535" i="3" s="1"/>
  <c r="J525" i="3"/>
  <c r="J535" i="3" s="1"/>
  <c r="I525" i="3"/>
  <c r="I535" i="3" s="1"/>
  <c r="I519" i="3" s="1"/>
  <c r="H525" i="3"/>
  <c r="H535" i="3" s="1"/>
  <c r="G525" i="3"/>
  <c r="G535" i="3" s="1"/>
  <c r="F525" i="3"/>
  <c r="F535" i="3" s="1"/>
  <c r="E525" i="3"/>
  <c r="E535" i="3" s="1"/>
  <c r="D525" i="3"/>
  <c r="D535" i="3" s="1"/>
  <c r="C525" i="3"/>
  <c r="C535" i="3" s="1"/>
  <c r="B525" i="3"/>
  <c r="B535" i="3" s="1"/>
  <c r="G520" i="3"/>
  <c r="N516" i="3"/>
  <c r="M516" i="3"/>
  <c r="M522" i="3" s="1"/>
  <c r="L516" i="3"/>
  <c r="K516" i="3"/>
  <c r="J516" i="3"/>
  <c r="I516" i="3"/>
  <c r="I522" i="3" s="1"/>
  <c r="H516" i="3"/>
  <c r="G516" i="3"/>
  <c r="F516" i="3"/>
  <c r="E516" i="3"/>
  <c r="E522" i="3" s="1"/>
  <c r="D516" i="3"/>
  <c r="C516" i="3"/>
  <c r="B516" i="3"/>
  <c r="N515" i="3"/>
  <c r="N521" i="3" s="1"/>
  <c r="M515" i="3"/>
  <c r="L515" i="3"/>
  <c r="K515" i="3"/>
  <c r="J515" i="3"/>
  <c r="J521" i="3" s="1"/>
  <c r="I515" i="3"/>
  <c r="H515" i="3"/>
  <c r="G515" i="3"/>
  <c r="F515" i="3"/>
  <c r="F521" i="3" s="1"/>
  <c r="E515" i="3"/>
  <c r="D515" i="3"/>
  <c r="C515" i="3"/>
  <c r="B515" i="3"/>
  <c r="B521" i="3" s="1"/>
  <c r="N514" i="3"/>
  <c r="M514" i="3"/>
  <c r="L514" i="3"/>
  <c r="K514" i="3"/>
  <c r="K520" i="3" s="1"/>
  <c r="J514" i="3"/>
  <c r="I514" i="3"/>
  <c r="H514" i="3"/>
  <c r="G514" i="3"/>
  <c r="F514" i="3"/>
  <c r="E514" i="3"/>
  <c r="D514" i="3"/>
  <c r="C514" i="3"/>
  <c r="C520" i="3" s="1"/>
  <c r="B514" i="3"/>
  <c r="N513" i="3"/>
  <c r="M513" i="3"/>
  <c r="L513" i="3"/>
  <c r="L519" i="3" s="1"/>
  <c r="K513" i="3"/>
  <c r="J513" i="3"/>
  <c r="I513" i="3"/>
  <c r="H513" i="3"/>
  <c r="H519" i="3" s="1"/>
  <c r="G513" i="3"/>
  <c r="F513" i="3"/>
  <c r="E513" i="3"/>
  <c r="D513" i="3"/>
  <c r="D519" i="3" s="1"/>
  <c r="C513" i="3"/>
  <c r="B513" i="3"/>
  <c r="N511" i="3"/>
  <c r="M511" i="3"/>
  <c r="L511" i="3"/>
  <c r="K511" i="3"/>
  <c r="J511" i="3"/>
  <c r="I511" i="3"/>
  <c r="H511" i="3"/>
  <c r="G511" i="3"/>
  <c r="F511" i="3"/>
  <c r="E511" i="3"/>
  <c r="D511" i="3"/>
  <c r="C511" i="3"/>
  <c r="B511" i="3"/>
  <c r="N510" i="3"/>
  <c r="M510" i="3"/>
  <c r="L510" i="3"/>
  <c r="K510" i="3"/>
  <c r="J510" i="3"/>
  <c r="I510" i="3"/>
  <c r="H510" i="3"/>
  <c r="G510" i="3"/>
  <c r="F510" i="3"/>
  <c r="E510" i="3"/>
  <c r="D510" i="3"/>
  <c r="C510" i="3"/>
  <c r="B510" i="3"/>
  <c r="N509" i="3"/>
  <c r="M509" i="3"/>
  <c r="L509" i="3"/>
  <c r="K509" i="3"/>
  <c r="J509" i="3"/>
  <c r="I509" i="3"/>
  <c r="H509" i="3"/>
  <c r="G509" i="3"/>
  <c r="F509" i="3"/>
  <c r="E509" i="3"/>
  <c r="D509" i="3"/>
  <c r="C509" i="3"/>
  <c r="B509" i="3"/>
  <c r="N508" i="3"/>
  <c r="M508" i="3"/>
  <c r="L508" i="3"/>
  <c r="K508" i="3"/>
  <c r="J508" i="3"/>
  <c r="I508" i="3"/>
  <c r="H508" i="3"/>
  <c r="G508" i="3"/>
  <c r="F508" i="3"/>
  <c r="E508" i="3"/>
  <c r="D508" i="3"/>
  <c r="C508" i="3"/>
  <c r="B508" i="3"/>
  <c r="N506" i="3"/>
  <c r="M506" i="3"/>
  <c r="L506" i="3"/>
  <c r="K506" i="3"/>
  <c r="J506" i="3"/>
  <c r="I506" i="3"/>
  <c r="H506" i="3"/>
  <c r="G506" i="3"/>
  <c r="F506" i="3"/>
  <c r="E506" i="3"/>
  <c r="D506" i="3"/>
  <c r="C506" i="3"/>
  <c r="B506" i="3"/>
  <c r="N505" i="3"/>
  <c r="M505" i="3"/>
  <c r="L505" i="3"/>
  <c r="K505" i="3"/>
  <c r="J505" i="3"/>
  <c r="I505" i="3"/>
  <c r="H505" i="3"/>
  <c r="G505" i="3"/>
  <c r="F505" i="3"/>
  <c r="E505" i="3"/>
  <c r="D505" i="3"/>
  <c r="C505" i="3"/>
  <c r="B505" i="3"/>
  <c r="N504" i="3"/>
  <c r="M504" i="3"/>
  <c r="L504" i="3"/>
  <c r="K504" i="3"/>
  <c r="J504" i="3"/>
  <c r="I504" i="3"/>
  <c r="H504" i="3"/>
  <c r="G504" i="3"/>
  <c r="F504" i="3"/>
  <c r="E504" i="3"/>
  <c r="D504" i="3"/>
  <c r="C504" i="3"/>
  <c r="B504" i="3"/>
  <c r="N503" i="3"/>
  <c r="M503" i="3"/>
  <c r="L503" i="3"/>
  <c r="K503" i="3"/>
  <c r="J503" i="3"/>
  <c r="I503" i="3"/>
  <c r="H503" i="3"/>
  <c r="G503" i="3"/>
  <c r="F503" i="3"/>
  <c r="E503" i="3"/>
  <c r="D503" i="3"/>
  <c r="C503" i="3"/>
  <c r="B503" i="3"/>
  <c r="N500" i="3"/>
  <c r="M500" i="3"/>
  <c r="L500" i="3"/>
  <c r="K500" i="3"/>
  <c r="J500" i="3"/>
  <c r="I500" i="3"/>
  <c r="O500" i="3" s="1"/>
  <c r="H500" i="3"/>
  <c r="G500" i="3"/>
  <c r="F500" i="3"/>
  <c r="E500" i="3"/>
  <c r="D500" i="3"/>
  <c r="C500" i="3"/>
  <c r="B500" i="3"/>
  <c r="N499" i="3"/>
  <c r="M499" i="3"/>
  <c r="L499" i="3"/>
  <c r="K499" i="3"/>
  <c r="J499" i="3"/>
  <c r="I499" i="3"/>
  <c r="H499" i="3"/>
  <c r="G499" i="3"/>
  <c r="F499" i="3"/>
  <c r="E499" i="3"/>
  <c r="D499" i="3"/>
  <c r="C499" i="3"/>
  <c r="B499" i="3"/>
  <c r="N498" i="3"/>
  <c r="M498" i="3"/>
  <c r="L498" i="3"/>
  <c r="K498" i="3"/>
  <c r="J498" i="3"/>
  <c r="I498" i="3"/>
  <c r="H498" i="3"/>
  <c r="G498" i="3"/>
  <c r="F498" i="3"/>
  <c r="E498" i="3"/>
  <c r="D498" i="3"/>
  <c r="C498" i="3"/>
  <c r="B498" i="3"/>
  <c r="N497" i="3"/>
  <c r="M497" i="3"/>
  <c r="L497" i="3"/>
  <c r="K497" i="3"/>
  <c r="J497" i="3"/>
  <c r="I497" i="3"/>
  <c r="H497" i="3"/>
  <c r="G497" i="3"/>
  <c r="F497" i="3"/>
  <c r="E497" i="3"/>
  <c r="D497" i="3"/>
  <c r="C497" i="3"/>
  <c r="B497" i="3"/>
  <c r="N491" i="3"/>
  <c r="M491" i="3"/>
  <c r="L491" i="3"/>
  <c r="K491" i="3"/>
  <c r="J491" i="3"/>
  <c r="J492" i="3" s="1"/>
  <c r="I491" i="3"/>
  <c r="H491" i="3"/>
  <c r="G491" i="3"/>
  <c r="F491" i="3"/>
  <c r="F492" i="3" s="1"/>
  <c r="E491" i="3"/>
  <c r="D491" i="3"/>
  <c r="C491" i="3"/>
  <c r="B491" i="3"/>
  <c r="N490" i="3"/>
  <c r="M490" i="3"/>
  <c r="L490" i="3"/>
  <c r="K490" i="3"/>
  <c r="K492" i="3" s="1"/>
  <c r="J490" i="3"/>
  <c r="I490" i="3"/>
  <c r="H490" i="3"/>
  <c r="G490" i="3"/>
  <c r="F490" i="3"/>
  <c r="E490" i="3"/>
  <c r="D490" i="3"/>
  <c r="C490" i="3"/>
  <c r="B490" i="3"/>
  <c r="N489" i="3"/>
  <c r="M489" i="3"/>
  <c r="L489" i="3"/>
  <c r="K489" i="3"/>
  <c r="J489" i="3"/>
  <c r="I489" i="3"/>
  <c r="H489" i="3"/>
  <c r="G489" i="3"/>
  <c r="F489" i="3"/>
  <c r="E489" i="3"/>
  <c r="D489" i="3"/>
  <c r="C489" i="3"/>
  <c r="B489" i="3"/>
  <c r="N488" i="3"/>
  <c r="M488" i="3"/>
  <c r="M492" i="3" s="1"/>
  <c r="L488" i="3"/>
  <c r="K488" i="3"/>
  <c r="J488" i="3"/>
  <c r="I488" i="3"/>
  <c r="I492" i="3" s="1"/>
  <c r="H488" i="3"/>
  <c r="G488" i="3"/>
  <c r="F488" i="3"/>
  <c r="E488" i="3"/>
  <c r="E492" i="3" s="1"/>
  <c r="D488" i="3"/>
  <c r="C488" i="3"/>
  <c r="B488" i="3"/>
  <c r="N484" i="3"/>
  <c r="M484" i="3"/>
  <c r="L484" i="3"/>
  <c r="K484" i="3"/>
  <c r="J484" i="3"/>
  <c r="I484" i="3"/>
  <c r="H484" i="3"/>
  <c r="G484" i="3"/>
  <c r="F484" i="3"/>
  <c r="E484" i="3"/>
  <c r="D484" i="3"/>
  <c r="C484" i="3"/>
  <c r="B484" i="3"/>
  <c r="N483" i="3"/>
  <c r="M483" i="3"/>
  <c r="L483" i="3"/>
  <c r="K483" i="3"/>
  <c r="K485" i="3" s="1"/>
  <c r="J483" i="3"/>
  <c r="I483" i="3"/>
  <c r="H483" i="3"/>
  <c r="G483" i="3"/>
  <c r="F483" i="3"/>
  <c r="E483" i="3"/>
  <c r="D483" i="3"/>
  <c r="C483" i="3"/>
  <c r="B483" i="3"/>
  <c r="N482" i="3"/>
  <c r="M482" i="3"/>
  <c r="L482" i="3"/>
  <c r="K482" i="3"/>
  <c r="J482" i="3"/>
  <c r="I482" i="3"/>
  <c r="H482" i="3"/>
  <c r="G482" i="3"/>
  <c r="F482" i="3"/>
  <c r="E482" i="3"/>
  <c r="D482" i="3"/>
  <c r="C482" i="3"/>
  <c r="B482" i="3"/>
  <c r="N481" i="3"/>
  <c r="M481" i="3"/>
  <c r="L481" i="3"/>
  <c r="K481" i="3"/>
  <c r="J481" i="3"/>
  <c r="I481" i="3"/>
  <c r="I485" i="3" s="1"/>
  <c r="H481" i="3"/>
  <c r="G481" i="3"/>
  <c r="F481" i="3"/>
  <c r="E481" i="3"/>
  <c r="E485" i="3" s="1"/>
  <c r="D481" i="3"/>
  <c r="C481" i="3"/>
  <c r="B481" i="3"/>
  <c r="N470" i="3"/>
  <c r="M470" i="3"/>
  <c r="L470" i="3"/>
  <c r="K470" i="3"/>
  <c r="J470" i="3"/>
  <c r="I470" i="3"/>
  <c r="H470" i="3"/>
  <c r="G470" i="3"/>
  <c r="F470" i="3"/>
  <c r="E470" i="3"/>
  <c r="D470" i="3"/>
  <c r="C470" i="3"/>
  <c r="B470" i="3"/>
  <c r="N469" i="3"/>
  <c r="M469" i="3"/>
  <c r="L469" i="3"/>
  <c r="K469" i="3"/>
  <c r="J469" i="3"/>
  <c r="I469" i="3"/>
  <c r="H469" i="3"/>
  <c r="G469" i="3"/>
  <c r="F469" i="3"/>
  <c r="E469" i="3"/>
  <c r="D469" i="3"/>
  <c r="C469" i="3"/>
  <c r="B469" i="3"/>
  <c r="N468" i="3"/>
  <c r="M468" i="3"/>
  <c r="L468" i="3"/>
  <c r="K468" i="3"/>
  <c r="J468" i="3"/>
  <c r="I468" i="3"/>
  <c r="H468" i="3"/>
  <c r="G468" i="3"/>
  <c r="F468" i="3"/>
  <c r="E468" i="3"/>
  <c r="D468" i="3"/>
  <c r="C468" i="3"/>
  <c r="B468" i="3"/>
  <c r="N467" i="3"/>
  <c r="M467" i="3"/>
  <c r="L467" i="3"/>
  <c r="K467" i="3"/>
  <c r="J467" i="3"/>
  <c r="I467" i="3"/>
  <c r="H467" i="3"/>
  <c r="G467" i="3"/>
  <c r="F467" i="3"/>
  <c r="E467" i="3"/>
  <c r="E471" i="3" s="1"/>
  <c r="D467" i="3"/>
  <c r="C467" i="3"/>
  <c r="B467" i="3"/>
  <c r="N447" i="3"/>
  <c r="M447" i="3"/>
  <c r="L447" i="3"/>
  <c r="K447" i="3"/>
  <c r="J447" i="3"/>
  <c r="I447" i="3"/>
  <c r="H447" i="3"/>
  <c r="G447" i="3"/>
  <c r="F447" i="3"/>
  <c r="E447" i="3"/>
  <c r="D447" i="3"/>
  <c r="C447" i="3"/>
  <c r="B447" i="3"/>
  <c r="N446" i="3"/>
  <c r="M446" i="3"/>
  <c r="L446" i="3"/>
  <c r="K446" i="3"/>
  <c r="J446" i="3"/>
  <c r="I446" i="3"/>
  <c r="H446" i="3"/>
  <c r="G446" i="3"/>
  <c r="F446" i="3"/>
  <c r="E446" i="3"/>
  <c r="D446" i="3"/>
  <c r="C446" i="3"/>
  <c r="B446" i="3"/>
  <c r="N445" i="3"/>
  <c r="M445" i="3"/>
  <c r="L445" i="3"/>
  <c r="K445" i="3"/>
  <c r="J445" i="3"/>
  <c r="I445" i="3"/>
  <c r="H445" i="3"/>
  <c r="G445" i="3"/>
  <c r="F445" i="3"/>
  <c r="E445" i="3"/>
  <c r="D445" i="3"/>
  <c r="C445" i="3"/>
  <c r="B445" i="3"/>
  <c r="N444" i="3"/>
  <c r="M444" i="3"/>
  <c r="M448" i="3" s="1"/>
  <c r="L444" i="3"/>
  <c r="K444" i="3"/>
  <c r="J444" i="3"/>
  <c r="I444" i="3"/>
  <c r="I448" i="3" s="1"/>
  <c r="H444" i="3"/>
  <c r="G444" i="3"/>
  <c r="F444" i="3"/>
  <c r="E444" i="3"/>
  <c r="E448" i="3" s="1"/>
  <c r="D444" i="3"/>
  <c r="C444" i="3"/>
  <c r="B444" i="3"/>
  <c r="N439" i="3"/>
  <c r="M439" i="3"/>
  <c r="L439" i="3"/>
  <c r="K439" i="3"/>
  <c r="J439" i="3"/>
  <c r="I439" i="3"/>
  <c r="H439" i="3"/>
  <c r="G439" i="3"/>
  <c r="F439" i="3"/>
  <c r="E439" i="3"/>
  <c r="D439" i="3"/>
  <c r="C439" i="3"/>
  <c r="B439" i="3"/>
  <c r="N438" i="3"/>
  <c r="M438" i="3"/>
  <c r="L438" i="3"/>
  <c r="K438" i="3"/>
  <c r="J438" i="3"/>
  <c r="I438" i="3"/>
  <c r="H438" i="3"/>
  <c r="G438" i="3"/>
  <c r="F438" i="3"/>
  <c r="E438" i="3"/>
  <c r="D438" i="3"/>
  <c r="C438" i="3"/>
  <c r="B438" i="3"/>
  <c r="N437" i="3"/>
  <c r="M437" i="3"/>
  <c r="L437" i="3"/>
  <c r="K437" i="3"/>
  <c r="J437" i="3"/>
  <c r="I437" i="3"/>
  <c r="H437" i="3"/>
  <c r="G437" i="3"/>
  <c r="F437" i="3"/>
  <c r="E437" i="3"/>
  <c r="D437" i="3"/>
  <c r="C437" i="3"/>
  <c r="B437" i="3"/>
  <c r="N436" i="3"/>
  <c r="M436" i="3"/>
  <c r="M440" i="3" s="1"/>
  <c r="L436" i="3"/>
  <c r="K436" i="3"/>
  <c r="J436" i="3"/>
  <c r="I436" i="3"/>
  <c r="I440" i="3" s="1"/>
  <c r="H436" i="3"/>
  <c r="G436" i="3"/>
  <c r="F436" i="3"/>
  <c r="E436" i="3"/>
  <c r="E440" i="3" s="1"/>
  <c r="D436" i="3"/>
  <c r="C436" i="3"/>
  <c r="B436" i="3"/>
  <c r="N422" i="3"/>
  <c r="M422" i="3"/>
  <c r="L422" i="3"/>
  <c r="K422" i="3"/>
  <c r="J422" i="3"/>
  <c r="I422" i="3"/>
  <c r="H422" i="3"/>
  <c r="G422" i="3"/>
  <c r="F422" i="3"/>
  <c r="E422" i="3"/>
  <c r="D422" i="3"/>
  <c r="C422" i="3"/>
  <c r="B422" i="3"/>
  <c r="N421" i="3"/>
  <c r="M421" i="3"/>
  <c r="L421" i="3"/>
  <c r="K421" i="3"/>
  <c r="J421" i="3"/>
  <c r="I421" i="3"/>
  <c r="H421" i="3"/>
  <c r="G421" i="3"/>
  <c r="F421" i="3"/>
  <c r="E421" i="3"/>
  <c r="D421" i="3"/>
  <c r="C421" i="3"/>
  <c r="B421" i="3"/>
  <c r="N420" i="3"/>
  <c r="M420" i="3"/>
  <c r="L420" i="3"/>
  <c r="K420" i="3"/>
  <c r="J420" i="3"/>
  <c r="I420" i="3"/>
  <c r="H420" i="3"/>
  <c r="G420" i="3"/>
  <c r="F420" i="3"/>
  <c r="E420" i="3"/>
  <c r="D420" i="3"/>
  <c r="C420" i="3"/>
  <c r="B420" i="3"/>
  <c r="N419" i="3"/>
  <c r="M419" i="3"/>
  <c r="M423" i="3" s="1"/>
  <c r="L419" i="3"/>
  <c r="K419" i="3"/>
  <c r="J419" i="3"/>
  <c r="I419" i="3"/>
  <c r="I423" i="3" s="1"/>
  <c r="H419" i="3"/>
  <c r="G419" i="3"/>
  <c r="F419" i="3"/>
  <c r="E419" i="3"/>
  <c r="E423" i="3" s="1"/>
  <c r="D419" i="3"/>
  <c r="C419" i="3"/>
  <c r="B419" i="3"/>
  <c r="N415" i="3"/>
  <c r="N414" i="3"/>
  <c r="N409" i="3"/>
  <c r="M409" i="3"/>
  <c r="L409" i="3"/>
  <c r="K409" i="3"/>
  <c r="J409" i="3"/>
  <c r="I409" i="3"/>
  <c r="H409" i="3"/>
  <c r="G409" i="3"/>
  <c r="F409" i="3"/>
  <c r="E409" i="3"/>
  <c r="D409" i="3"/>
  <c r="C409" i="3"/>
  <c r="B409" i="3"/>
  <c r="N408" i="3"/>
  <c r="M408" i="3"/>
  <c r="L408" i="3"/>
  <c r="K408" i="3"/>
  <c r="J408" i="3"/>
  <c r="I408" i="3"/>
  <c r="H408" i="3"/>
  <c r="G408" i="3"/>
  <c r="F408" i="3"/>
  <c r="E408" i="3"/>
  <c r="D408" i="3"/>
  <c r="C408" i="3"/>
  <c r="B408" i="3"/>
  <c r="N407" i="3"/>
  <c r="N410" i="3" s="1"/>
  <c r="M407" i="3"/>
  <c r="L407" i="3"/>
  <c r="K407" i="3"/>
  <c r="J407" i="3"/>
  <c r="I407" i="3"/>
  <c r="H407" i="3"/>
  <c r="G407" i="3"/>
  <c r="F407" i="3"/>
  <c r="E407" i="3"/>
  <c r="D407" i="3"/>
  <c r="C407" i="3"/>
  <c r="B407" i="3"/>
  <c r="N406" i="3"/>
  <c r="M406" i="3"/>
  <c r="L406" i="3"/>
  <c r="L410" i="3" s="1"/>
  <c r="K406" i="3"/>
  <c r="J406" i="3"/>
  <c r="I406" i="3"/>
  <c r="H406" i="3"/>
  <c r="H410" i="3" s="1"/>
  <c r="G406" i="3"/>
  <c r="F406" i="3"/>
  <c r="E406" i="3"/>
  <c r="D406" i="3"/>
  <c r="D410" i="3" s="1"/>
  <c r="C406" i="3"/>
  <c r="B406" i="3"/>
  <c r="N402" i="3"/>
  <c r="M402" i="3"/>
  <c r="L402" i="3"/>
  <c r="K402" i="3"/>
  <c r="J402" i="3"/>
  <c r="I402" i="3"/>
  <c r="H402" i="3"/>
  <c r="G402" i="3"/>
  <c r="F402" i="3"/>
  <c r="E402" i="3"/>
  <c r="D402" i="3"/>
  <c r="C402" i="3"/>
  <c r="B402" i="3"/>
  <c r="N401" i="3"/>
  <c r="M401" i="3"/>
  <c r="L401" i="3"/>
  <c r="K401" i="3"/>
  <c r="J401" i="3"/>
  <c r="I401" i="3"/>
  <c r="H401" i="3"/>
  <c r="G401" i="3"/>
  <c r="F401" i="3"/>
  <c r="E401" i="3"/>
  <c r="D401" i="3"/>
  <c r="C401" i="3"/>
  <c r="B401" i="3"/>
  <c r="N400" i="3"/>
  <c r="M400" i="3"/>
  <c r="L400" i="3"/>
  <c r="K400" i="3"/>
  <c r="J400" i="3"/>
  <c r="I400" i="3"/>
  <c r="H400" i="3"/>
  <c r="G400" i="3"/>
  <c r="F400" i="3"/>
  <c r="E400" i="3"/>
  <c r="D400" i="3"/>
  <c r="C400" i="3"/>
  <c r="B400" i="3"/>
  <c r="N399" i="3"/>
  <c r="M399" i="3"/>
  <c r="L399" i="3"/>
  <c r="K399" i="3"/>
  <c r="J399" i="3"/>
  <c r="I399" i="3"/>
  <c r="H399" i="3"/>
  <c r="G399" i="3"/>
  <c r="F399" i="3"/>
  <c r="E399" i="3"/>
  <c r="D399" i="3"/>
  <c r="C399" i="3"/>
  <c r="B399" i="3"/>
  <c r="N395" i="3"/>
  <c r="M395" i="3"/>
  <c r="M430" i="3" s="1"/>
  <c r="M454" i="3" s="1"/>
  <c r="L395" i="3"/>
  <c r="L415" i="3" s="1"/>
  <c r="K395" i="3"/>
  <c r="K430" i="3" s="1"/>
  <c r="K454" i="3" s="1"/>
  <c r="J395" i="3"/>
  <c r="I395" i="3"/>
  <c r="I430" i="3" s="1"/>
  <c r="I454" i="3" s="1"/>
  <c r="H395" i="3"/>
  <c r="H415" i="3" s="1"/>
  <c r="G395" i="3"/>
  <c r="G430" i="3" s="1"/>
  <c r="G454" i="3" s="1"/>
  <c r="F395" i="3"/>
  <c r="E395" i="3"/>
  <c r="E430" i="3" s="1"/>
  <c r="E454" i="3" s="1"/>
  <c r="D395" i="3"/>
  <c r="D415" i="3" s="1"/>
  <c r="C395" i="3"/>
  <c r="C430" i="3" s="1"/>
  <c r="C454" i="3" s="1"/>
  <c r="B395" i="3"/>
  <c r="N394" i="3"/>
  <c r="N429" i="3" s="1"/>
  <c r="N453" i="3" s="1"/>
  <c r="M394" i="3"/>
  <c r="M414" i="3" s="1"/>
  <c r="L394" i="3"/>
  <c r="L429" i="3" s="1"/>
  <c r="L453" i="3" s="1"/>
  <c r="K394" i="3"/>
  <c r="J394" i="3"/>
  <c r="J429" i="3" s="1"/>
  <c r="J453" i="3" s="1"/>
  <c r="I394" i="3"/>
  <c r="I414" i="3" s="1"/>
  <c r="H394" i="3"/>
  <c r="H429" i="3" s="1"/>
  <c r="H453" i="3" s="1"/>
  <c r="G394" i="3"/>
  <c r="F394" i="3"/>
  <c r="F429" i="3" s="1"/>
  <c r="F453" i="3" s="1"/>
  <c r="E394" i="3"/>
  <c r="E414" i="3" s="1"/>
  <c r="D394" i="3"/>
  <c r="D429" i="3" s="1"/>
  <c r="D453" i="3" s="1"/>
  <c r="C394" i="3"/>
  <c r="B394" i="3"/>
  <c r="B429" i="3" s="1"/>
  <c r="B453" i="3" s="1"/>
  <c r="N393" i="3"/>
  <c r="M393" i="3"/>
  <c r="M428" i="3" s="1"/>
  <c r="M452" i="3" s="1"/>
  <c r="L393" i="3"/>
  <c r="K393" i="3"/>
  <c r="K428" i="3" s="1"/>
  <c r="K452" i="3" s="1"/>
  <c r="J393" i="3"/>
  <c r="J413" i="3" s="1"/>
  <c r="I393" i="3"/>
  <c r="I428" i="3" s="1"/>
  <c r="I452" i="3" s="1"/>
  <c r="H393" i="3"/>
  <c r="G393" i="3"/>
  <c r="G428" i="3" s="1"/>
  <c r="G452" i="3" s="1"/>
  <c r="F393" i="3"/>
  <c r="F413" i="3" s="1"/>
  <c r="E393" i="3"/>
  <c r="E428" i="3" s="1"/>
  <c r="E452" i="3" s="1"/>
  <c r="D393" i="3"/>
  <c r="C393" i="3"/>
  <c r="C428" i="3" s="1"/>
  <c r="C452" i="3" s="1"/>
  <c r="B393" i="3"/>
  <c r="B413" i="3" s="1"/>
  <c r="N392" i="3"/>
  <c r="N427" i="3" s="1"/>
  <c r="N451" i="3" s="1"/>
  <c r="M392" i="3"/>
  <c r="L392" i="3"/>
  <c r="L427" i="3" s="1"/>
  <c r="L451" i="3" s="1"/>
  <c r="K392" i="3"/>
  <c r="K412" i="3" s="1"/>
  <c r="J392" i="3"/>
  <c r="J427" i="3" s="1"/>
  <c r="J451" i="3" s="1"/>
  <c r="I392" i="3"/>
  <c r="H392" i="3"/>
  <c r="H427" i="3" s="1"/>
  <c r="H451" i="3" s="1"/>
  <c r="G392" i="3"/>
  <c r="G412" i="3" s="1"/>
  <c r="F392" i="3"/>
  <c r="F427" i="3" s="1"/>
  <c r="F451" i="3" s="1"/>
  <c r="E392" i="3"/>
  <c r="D392" i="3"/>
  <c r="D427" i="3" s="1"/>
  <c r="D451" i="3" s="1"/>
  <c r="C392" i="3"/>
  <c r="C412" i="3" s="1"/>
  <c r="B392" i="3"/>
  <c r="B427" i="3" s="1"/>
  <c r="B451" i="3" s="1"/>
  <c r="O388" i="3"/>
  <c r="N388" i="3"/>
  <c r="N564" i="3" s="1"/>
  <c r="M388" i="3"/>
  <c r="L388" i="3"/>
  <c r="L564" i="3" s="1"/>
  <c r="L571" i="3" s="1"/>
  <c r="K388" i="3"/>
  <c r="K564" i="3" s="1"/>
  <c r="K571" i="3" s="1"/>
  <c r="J388" i="3"/>
  <c r="J564" i="3" s="1"/>
  <c r="J571" i="3" s="1"/>
  <c r="I388" i="3"/>
  <c r="I564" i="3" s="1"/>
  <c r="H388" i="3"/>
  <c r="H564" i="3" s="1"/>
  <c r="H571" i="3" s="1"/>
  <c r="G388" i="3"/>
  <c r="G564" i="3" s="1"/>
  <c r="G571" i="3" s="1"/>
  <c r="F388" i="3"/>
  <c r="F564" i="3" s="1"/>
  <c r="F571" i="3" s="1"/>
  <c r="E388" i="3"/>
  <c r="E564" i="3" s="1"/>
  <c r="E571" i="3" s="1"/>
  <c r="D388" i="3"/>
  <c r="D564" i="3" s="1"/>
  <c r="D571" i="3" s="1"/>
  <c r="C388" i="3"/>
  <c r="C564" i="3" s="1"/>
  <c r="C571" i="3" s="1"/>
  <c r="B388" i="3"/>
  <c r="B564" i="3" s="1"/>
  <c r="B571" i="3" s="1"/>
  <c r="N387" i="3"/>
  <c r="M387" i="3"/>
  <c r="L387" i="3"/>
  <c r="K387" i="3"/>
  <c r="J387" i="3"/>
  <c r="I387" i="3"/>
  <c r="H387" i="3"/>
  <c r="G387" i="3"/>
  <c r="F387" i="3"/>
  <c r="E387" i="3"/>
  <c r="D387" i="3"/>
  <c r="C387" i="3"/>
  <c r="B387" i="3"/>
  <c r="N386" i="3"/>
  <c r="M386" i="3"/>
  <c r="L386" i="3"/>
  <c r="K386" i="3"/>
  <c r="J386" i="3"/>
  <c r="I386" i="3"/>
  <c r="H386" i="3"/>
  <c r="G386" i="3"/>
  <c r="F386" i="3"/>
  <c r="E386" i="3"/>
  <c r="D386" i="3"/>
  <c r="C386" i="3"/>
  <c r="B386" i="3"/>
  <c r="N385" i="3"/>
  <c r="M385" i="3"/>
  <c r="L385" i="3"/>
  <c r="K385" i="3"/>
  <c r="J385" i="3"/>
  <c r="I385" i="3"/>
  <c r="H385" i="3"/>
  <c r="G385" i="3"/>
  <c r="F385" i="3"/>
  <c r="E385" i="3"/>
  <c r="D385" i="3"/>
  <c r="C385" i="3"/>
  <c r="B385" i="3"/>
  <c r="N382" i="3"/>
  <c r="N383" i="3" s="1"/>
  <c r="M382" i="3"/>
  <c r="L382" i="3"/>
  <c r="K382" i="3"/>
  <c r="J382" i="3"/>
  <c r="J383" i="3" s="1"/>
  <c r="I382" i="3"/>
  <c r="H382" i="3"/>
  <c r="H383" i="3" s="1"/>
  <c r="G382" i="3"/>
  <c r="F382" i="3"/>
  <c r="F383" i="3" s="1"/>
  <c r="E382" i="3"/>
  <c r="D382" i="3"/>
  <c r="D383" i="3" s="1"/>
  <c r="C382" i="3"/>
  <c r="B382" i="3"/>
  <c r="B383" i="3" s="1"/>
  <c r="N381" i="3"/>
  <c r="M381" i="3"/>
  <c r="L381" i="3"/>
  <c r="K381" i="3"/>
  <c r="J381" i="3"/>
  <c r="I381" i="3"/>
  <c r="H381" i="3"/>
  <c r="G381" i="3"/>
  <c r="F381" i="3"/>
  <c r="E381" i="3"/>
  <c r="D381" i="3"/>
  <c r="C381" i="3"/>
  <c r="B381" i="3"/>
  <c r="N380" i="3"/>
  <c r="M380" i="3"/>
  <c r="L380" i="3"/>
  <c r="K380" i="3"/>
  <c r="J380" i="3"/>
  <c r="I380" i="3"/>
  <c r="H380" i="3"/>
  <c r="G380" i="3"/>
  <c r="F380" i="3"/>
  <c r="E380" i="3"/>
  <c r="D380" i="3"/>
  <c r="C380" i="3"/>
  <c r="B380" i="3"/>
  <c r="N379" i="3"/>
  <c r="M379" i="3"/>
  <c r="L379" i="3"/>
  <c r="K379" i="3"/>
  <c r="J379" i="3"/>
  <c r="I379" i="3"/>
  <c r="H379" i="3"/>
  <c r="G379" i="3"/>
  <c r="F379" i="3"/>
  <c r="E379" i="3"/>
  <c r="D379" i="3"/>
  <c r="C379" i="3"/>
  <c r="B379" i="3"/>
  <c r="N375" i="3"/>
  <c r="M375" i="3"/>
  <c r="L375" i="3"/>
  <c r="K375" i="3"/>
  <c r="J375" i="3"/>
  <c r="I375" i="3"/>
  <c r="H375" i="3"/>
  <c r="G375" i="3"/>
  <c r="F375" i="3"/>
  <c r="E375" i="3"/>
  <c r="D375" i="3"/>
  <c r="C375" i="3"/>
  <c r="B375" i="3"/>
  <c r="N374" i="3"/>
  <c r="M374" i="3"/>
  <c r="L374" i="3"/>
  <c r="K374" i="3"/>
  <c r="J374" i="3"/>
  <c r="I374" i="3"/>
  <c r="H374" i="3"/>
  <c r="G374" i="3"/>
  <c r="F374" i="3"/>
  <c r="E374" i="3"/>
  <c r="D374" i="3"/>
  <c r="C374" i="3"/>
  <c r="B374" i="3"/>
  <c r="N373" i="3"/>
  <c r="M373" i="3"/>
  <c r="L373" i="3"/>
  <c r="K373" i="3"/>
  <c r="J373" i="3"/>
  <c r="I373" i="3"/>
  <c r="H373" i="3"/>
  <c r="G373" i="3"/>
  <c r="F373" i="3"/>
  <c r="E373" i="3"/>
  <c r="D373" i="3"/>
  <c r="C373" i="3"/>
  <c r="B373" i="3"/>
  <c r="N372" i="3"/>
  <c r="M372" i="3"/>
  <c r="L372" i="3"/>
  <c r="K372" i="3"/>
  <c r="J372" i="3"/>
  <c r="I372" i="3"/>
  <c r="H372" i="3"/>
  <c r="G372" i="3"/>
  <c r="F372" i="3"/>
  <c r="E372" i="3"/>
  <c r="D372" i="3"/>
  <c r="C372" i="3"/>
  <c r="B372" i="3"/>
  <c r="N369" i="3"/>
  <c r="N370" i="3" s="1"/>
  <c r="M369" i="3"/>
  <c r="M370" i="3" s="1"/>
  <c r="L369" i="3"/>
  <c r="K369" i="3"/>
  <c r="J369" i="3"/>
  <c r="J370" i="3" s="1"/>
  <c r="I369" i="3"/>
  <c r="I370" i="3" s="1"/>
  <c r="O370" i="3" s="1"/>
  <c r="H369" i="3"/>
  <c r="G369" i="3"/>
  <c r="F369" i="3"/>
  <c r="F370" i="3" s="1"/>
  <c r="E369" i="3"/>
  <c r="E370" i="3" s="1"/>
  <c r="D369" i="3"/>
  <c r="C369" i="3"/>
  <c r="B369" i="3"/>
  <c r="B370" i="3" s="1"/>
  <c r="N368" i="3"/>
  <c r="M368" i="3"/>
  <c r="L368" i="3"/>
  <c r="K368" i="3"/>
  <c r="J368" i="3"/>
  <c r="I368" i="3"/>
  <c r="H368" i="3"/>
  <c r="G368" i="3"/>
  <c r="F368" i="3"/>
  <c r="E368" i="3"/>
  <c r="D368" i="3"/>
  <c r="C368" i="3"/>
  <c r="B368" i="3"/>
  <c r="N367" i="3"/>
  <c r="M367" i="3"/>
  <c r="L367" i="3"/>
  <c r="K367" i="3"/>
  <c r="J367" i="3"/>
  <c r="I367" i="3"/>
  <c r="H367" i="3"/>
  <c r="G367" i="3"/>
  <c r="F367" i="3"/>
  <c r="E367" i="3"/>
  <c r="D367" i="3"/>
  <c r="C367" i="3"/>
  <c r="B367" i="3"/>
  <c r="N366" i="3"/>
  <c r="M366" i="3"/>
  <c r="L366" i="3"/>
  <c r="K366" i="3"/>
  <c r="J366" i="3"/>
  <c r="I366" i="3"/>
  <c r="H366" i="3"/>
  <c r="G366" i="3"/>
  <c r="F366" i="3"/>
  <c r="E366" i="3"/>
  <c r="D366" i="3"/>
  <c r="C366" i="3"/>
  <c r="B366" i="3"/>
  <c r="N363" i="3"/>
  <c r="N364" i="3" s="1"/>
  <c r="M363" i="3"/>
  <c r="M364" i="3" s="1"/>
  <c r="L363" i="3"/>
  <c r="L364" i="3" s="1"/>
  <c r="K363" i="3"/>
  <c r="J363" i="3"/>
  <c r="J364" i="3" s="1"/>
  <c r="I363" i="3"/>
  <c r="I364" i="3" s="1"/>
  <c r="O364" i="3" s="1"/>
  <c r="H363" i="3"/>
  <c r="H364" i="3" s="1"/>
  <c r="G363" i="3"/>
  <c r="F363" i="3"/>
  <c r="F364" i="3" s="1"/>
  <c r="E363" i="3"/>
  <c r="E364" i="3" s="1"/>
  <c r="D363" i="3"/>
  <c r="D364" i="3" s="1"/>
  <c r="C363" i="3"/>
  <c r="B363" i="3"/>
  <c r="B364" i="3" s="1"/>
  <c r="N362" i="3"/>
  <c r="M362" i="3"/>
  <c r="L362" i="3"/>
  <c r="K362" i="3"/>
  <c r="J362" i="3"/>
  <c r="I362" i="3"/>
  <c r="H362" i="3"/>
  <c r="G362" i="3"/>
  <c r="F362" i="3"/>
  <c r="E362" i="3"/>
  <c r="D362" i="3"/>
  <c r="C362" i="3"/>
  <c r="B362" i="3"/>
  <c r="N361" i="3"/>
  <c r="M361" i="3"/>
  <c r="L361" i="3"/>
  <c r="K361" i="3"/>
  <c r="J361" i="3"/>
  <c r="I361" i="3"/>
  <c r="H361" i="3"/>
  <c r="G361" i="3"/>
  <c r="F361" i="3"/>
  <c r="E361" i="3"/>
  <c r="D361" i="3"/>
  <c r="C361" i="3"/>
  <c r="B361" i="3"/>
  <c r="N360" i="3"/>
  <c r="M360" i="3"/>
  <c r="L360" i="3"/>
  <c r="K360" i="3"/>
  <c r="J360" i="3"/>
  <c r="I360" i="3"/>
  <c r="H360" i="3"/>
  <c r="G360" i="3"/>
  <c r="F360" i="3"/>
  <c r="E360" i="3"/>
  <c r="D360" i="3"/>
  <c r="C360" i="3"/>
  <c r="B360" i="3"/>
  <c r="N357" i="3"/>
  <c r="M357" i="3"/>
  <c r="L357" i="3"/>
  <c r="L358" i="3" s="1"/>
  <c r="K357" i="3"/>
  <c r="J357" i="3"/>
  <c r="I357" i="3"/>
  <c r="H357" i="3"/>
  <c r="H358" i="3" s="1"/>
  <c r="G357" i="3"/>
  <c r="F357" i="3"/>
  <c r="E357" i="3"/>
  <c r="D357" i="3"/>
  <c r="D358" i="3" s="1"/>
  <c r="C357" i="3"/>
  <c r="B357" i="3"/>
  <c r="N356" i="3"/>
  <c r="M356" i="3"/>
  <c r="L356" i="3"/>
  <c r="K356" i="3"/>
  <c r="J356" i="3"/>
  <c r="I356" i="3"/>
  <c r="H356" i="3"/>
  <c r="G356" i="3"/>
  <c r="F356" i="3"/>
  <c r="E356" i="3"/>
  <c r="D356" i="3"/>
  <c r="C356" i="3"/>
  <c r="B356" i="3"/>
  <c r="N355" i="3"/>
  <c r="M355" i="3"/>
  <c r="L355" i="3"/>
  <c r="K355" i="3"/>
  <c r="J355" i="3"/>
  <c r="I355" i="3"/>
  <c r="H355" i="3"/>
  <c r="G355" i="3"/>
  <c r="F355" i="3"/>
  <c r="E355" i="3"/>
  <c r="D355" i="3"/>
  <c r="C355" i="3"/>
  <c r="B355" i="3"/>
  <c r="N354" i="3"/>
  <c r="M354" i="3"/>
  <c r="L354" i="3"/>
  <c r="K354" i="3"/>
  <c r="J354" i="3"/>
  <c r="I354" i="3"/>
  <c r="H354" i="3"/>
  <c r="G354" i="3"/>
  <c r="F354" i="3"/>
  <c r="E354" i="3"/>
  <c r="D354" i="3"/>
  <c r="C354" i="3"/>
  <c r="B354" i="3"/>
  <c r="N351" i="3"/>
  <c r="M351" i="3"/>
  <c r="L351" i="3"/>
  <c r="K351" i="3"/>
  <c r="K383" i="3" s="1"/>
  <c r="J351" i="3"/>
  <c r="I351" i="3"/>
  <c r="O351" i="3" s="1"/>
  <c r="H351" i="3"/>
  <c r="G351" i="3"/>
  <c r="G383" i="3" s="1"/>
  <c r="F351" i="3"/>
  <c r="E351" i="3"/>
  <c r="E389" i="3" s="1"/>
  <c r="D351" i="3"/>
  <c r="C351" i="3"/>
  <c r="C383" i="3" s="1"/>
  <c r="B351" i="3"/>
  <c r="N350" i="3"/>
  <c r="M350" i="3"/>
  <c r="L350" i="3"/>
  <c r="K350" i="3"/>
  <c r="J350" i="3"/>
  <c r="I350" i="3"/>
  <c r="H350" i="3"/>
  <c r="G350" i="3"/>
  <c r="F350" i="3"/>
  <c r="E350" i="3"/>
  <c r="D350" i="3"/>
  <c r="C350" i="3"/>
  <c r="B350" i="3"/>
  <c r="N349" i="3"/>
  <c r="M349" i="3"/>
  <c r="L349" i="3"/>
  <c r="K349" i="3"/>
  <c r="J349" i="3"/>
  <c r="I349" i="3"/>
  <c r="H349" i="3"/>
  <c r="G349" i="3"/>
  <c r="F349" i="3"/>
  <c r="E349" i="3"/>
  <c r="D349" i="3"/>
  <c r="C349" i="3"/>
  <c r="B349" i="3"/>
  <c r="N348" i="3"/>
  <c r="M348" i="3"/>
  <c r="L348" i="3"/>
  <c r="K348" i="3"/>
  <c r="J348" i="3"/>
  <c r="I348" i="3"/>
  <c r="H348" i="3"/>
  <c r="G348" i="3"/>
  <c r="F348" i="3"/>
  <c r="E348" i="3"/>
  <c r="D348" i="3"/>
  <c r="C348" i="3"/>
  <c r="B348" i="3"/>
  <c r="N345" i="3"/>
  <c r="N346" i="3" s="1"/>
  <c r="M345" i="3"/>
  <c r="L345" i="3"/>
  <c r="L346" i="3" s="1"/>
  <c r="K345" i="3"/>
  <c r="J345" i="3"/>
  <c r="J346" i="3" s="1"/>
  <c r="I345" i="3"/>
  <c r="H345" i="3"/>
  <c r="H346" i="3" s="1"/>
  <c r="G345" i="3"/>
  <c r="F345" i="3"/>
  <c r="F346" i="3" s="1"/>
  <c r="E345" i="3"/>
  <c r="D345" i="3"/>
  <c r="D346" i="3" s="1"/>
  <c r="C345" i="3"/>
  <c r="B345" i="3"/>
  <c r="B346" i="3" s="1"/>
  <c r="N344" i="3"/>
  <c r="M344" i="3"/>
  <c r="L344" i="3"/>
  <c r="K344" i="3"/>
  <c r="J344" i="3"/>
  <c r="I344" i="3"/>
  <c r="H344" i="3"/>
  <c r="G344" i="3"/>
  <c r="F344" i="3"/>
  <c r="E344" i="3"/>
  <c r="D344" i="3"/>
  <c r="C344" i="3"/>
  <c r="B344" i="3"/>
  <c r="N343" i="3"/>
  <c r="M343" i="3"/>
  <c r="L343" i="3"/>
  <c r="K343" i="3"/>
  <c r="J343" i="3"/>
  <c r="I343" i="3"/>
  <c r="H343" i="3"/>
  <c r="G343" i="3"/>
  <c r="F343" i="3"/>
  <c r="E343" i="3"/>
  <c r="D343" i="3"/>
  <c r="C343" i="3"/>
  <c r="B343" i="3"/>
  <c r="N342" i="3"/>
  <c r="M342" i="3"/>
  <c r="L342" i="3"/>
  <c r="K342" i="3"/>
  <c r="J342" i="3"/>
  <c r="I342" i="3"/>
  <c r="H342" i="3"/>
  <c r="G342" i="3"/>
  <c r="F342" i="3"/>
  <c r="E342" i="3"/>
  <c r="D342" i="3"/>
  <c r="C342" i="3"/>
  <c r="B342" i="3"/>
  <c r="J340" i="3"/>
  <c r="B340" i="3"/>
  <c r="N339" i="3"/>
  <c r="N340" i="3" s="1"/>
  <c r="M339" i="3"/>
  <c r="L339" i="3"/>
  <c r="K339" i="3"/>
  <c r="K340" i="3" s="1"/>
  <c r="J339" i="3"/>
  <c r="I339" i="3"/>
  <c r="H339" i="3"/>
  <c r="G339" i="3"/>
  <c r="G340" i="3" s="1"/>
  <c r="F339" i="3"/>
  <c r="F340" i="3" s="1"/>
  <c r="E339" i="3"/>
  <c r="D339" i="3"/>
  <c r="C339" i="3"/>
  <c r="C340" i="3" s="1"/>
  <c r="B339" i="3"/>
  <c r="N338" i="3"/>
  <c r="M338" i="3"/>
  <c r="L338" i="3"/>
  <c r="K338" i="3"/>
  <c r="J338" i="3"/>
  <c r="I338" i="3"/>
  <c r="H338" i="3"/>
  <c r="G338" i="3"/>
  <c r="F338" i="3"/>
  <c r="E338" i="3"/>
  <c r="D338" i="3"/>
  <c r="C338" i="3"/>
  <c r="B338" i="3"/>
  <c r="N337" i="3"/>
  <c r="M337" i="3"/>
  <c r="L337" i="3"/>
  <c r="K337" i="3"/>
  <c r="J337" i="3"/>
  <c r="I337" i="3"/>
  <c r="H337" i="3"/>
  <c r="G337" i="3"/>
  <c r="F337" i="3"/>
  <c r="E337" i="3"/>
  <c r="D337" i="3"/>
  <c r="C337" i="3"/>
  <c r="B337" i="3"/>
  <c r="N336" i="3"/>
  <c r="M336" i="3"/>
  <c r="L336" i="3"/>
  <c r="K336" i="3"/>
  <c r="J336" i="3"/>
  <c r="I336" i="3"/>
  <c r="H336" i="3"/>
  <c r="G336" i="3"/>
  <c r="F336" i="3"/>
  <c r="E336" i="3"/>
  <c r="D336" i="3"/>
  <c r="C336" i="3"/>
  <c r="B336" i="3"/>
  <c r="I334" i="3"/>
  <c r="O333" i="3"/>
  <c r="N333" i="3"/>
  <c r="N334" i="3" s="1"/>
  <c r="M333" i="3"/>
  <c r="M334" i="3" s="1"/>
  <c r="L333" i="3"/>
  <c r="K333" i="3"/>
  <c r="K334" i="3" s="1"/>
  <c r="J333" i="3"/>
  <c r="J334" i="3" s="1"/>
  <c r="I333" i="3"/>
  <c r="H333" i="3"/>
  <c r="G333" i="3"/>
  <c r="G334" i="3" s="1"/>
  <c r="F333" i="3"/>
  <c r="F334" i="3" s="1"/>
  <c r="E333" i="3"/>
  <c r="E334" i="3" s="1"/>
  <c r="D333" i="3"/>
  <c r="C333" i="3"/>
  <c r="C334" i="3" s="1"/>
  <c r="B333" i="3"/>
  <c r="B334" i="3" s="1"/>
  <c r="N332" i="3"/>
  <c r="M332" i="3"/>
  <c r="L332" i="3"/>
  <c r="K332" i="3"/>
  <c r="J332" i="3"/>
  <c r="I332" i="3"/>
  <c r="H332" i="3"/>
  <c r="G332" i="3"/>
  <c r="F332" i="3"/>
  <c r="E332" i="3"/>
  <c r="D332" i="3"/>
  <c r="C332" i="3"/>
  <c r="B332" i="3"/>
  <c r="N331" i="3"/>
  <c r="M331" i="3"/>
  <c r="L331" i="3"/>
  <c r="K331" i="3"/>
  <c r="J331" i="3"/>
  <c r="I331" i="3"/>
  <c r="H331" i="3"/>
  <c r="G331" i="3"/>
  <c r="F331" i="3"/>
  <c r="E331" i="3"/>
  <c r="D331" i="3"/>
  <c r="C331" i="3"/>
  <c r="B331" i="3"/>
  <c r="N330" i="3"/>
  <c r="M330" i="3"/>
  <c r="L330" i="3"/>
  <c r="K330" i="3"/>
  <c r="J330" i="3"/>
  <c r="I330" i="3"/>
  <c r="H330" i="3"/>
  <c r="G330" i="3"/>
  <c r="F330" i="3"/>
  <c r="E330" i="3"/>
  <c r="D330" i="3"/>
  <c r="C330" i="3"/>
  <c r="B330" i="3"/>
  <c r="H328" i="3"/>
  <c r="N327" i="3"/>
  <c r="N328" i="3" s="1"/>
  <c r="M327" i="3"/>
  <c r="M328" i="3" s="1"/>
  <c r="L327" i="3"/>
  <c r="L328" i="3" s="1"/>
  <c r="K327" i="3"/>
  <c r="K328" i="3" s="1"/>
  <c r="J327" i="3"/>
  <c r="J328" i="3" s="1"/>
  <c r="I327" i="3"/>
  <c r="I328" i="3" s="1"/>
  <c r="O328" i="3" s="1"/>
  <c r="H327" i="3"/>
  <c r="G327" i="3"/>
  <c r="G328" i="3" s="1"/>
  <c r="F327" i="3"/>
  <c r="F328" i="3" s="1"/>
  <c r="E327" i="3"/>
  <c r="E328" i="3" s="1"/>
  <c r="D327" i="3"/>
  <c r="D328" i="3" s="1"/>
  <c r="C327" i="3"/>
  <c r="C328" i="3" s="1"/>
  <c r="B327" i="3"/>
  <c r="B328" i="3" s="1"/>
  <c r="N326" i="3"/>
  <c r="M326" i="3"/>
  <c r="L326" i="3"/>
  <c r="K326" i="3"/>
  <c r="J326" i="3"/>
  <c r="I326" i="3"/>
  <c r="H326" i="3"/>
  <c r="G326" i="3"/>
  <c r="F326" i="3"/>
  <c r="E326" i="3"/>
  <c r="D326" i="3"/>
  <c r="C326" i="3"/>
  <c r="B326" i="3"/>
  <c r="N325" i="3"/>
  <c r="M325" i="3"/>
  <c r="L325" i="3"/>
  <c r="K325" i="3"/>
  <c r="J325" i="3"/>
  <c r="I325" i="3"/>
  <c r="H325" i="3"/>
  <c r="G325" i="3"/>
  <c r="F325" i="3"/>
  <c r="E325" i="3"/>
  <c r="D325" i="3"/>
  <c r="C325" i="3"/>
  <c r="B325" i="3"/>
  <c r="N324" i="3"/>
  <c r="M324" i="3"/>
  <c r="L324" i="3"/>
  <c r="K324" i="3"/>
  <c r="J324" i="3"/>
  <c r="I324" i="3"/>
  <c r="H324" i="3"/>
  <c r="G324" i="3"/>
  <c r="F324" i="3"/>
  <c r="E324" i="3"/>
  <c r="D324" i="3"/>
  <c r="C324" i="3"/>
  <c r="B324" i="3"/>
  <c r="N322" i="3"/>
  <c r="K322" i="3"/>
  <c r="J322" i="3"/>
  <c r="F322" i="3"/>
  <c r="C322" i="3"/>
  <c r="B322" i="3"/>
  <c r="N321" i="3"/>
  <c r="M321" i="3"/>
  <c r="L321" i="3"/>
  <c r="L322" i="3" s="1"/>
  <c r="K321" i="3"/>
  <c r="J321" i="3"/>
  <c r="I321" i="3"/>
  <c r="H321" i="3"/>
  <c r="H322" i="3" s="1"/>
  <c r="G321" i="3"/>
  <c r="G322" i="3" s="1"/>
  <c r="F321" i="3"/>
  <c r="E321" i="3"/>
  <c r="D321" i="3"/>
  <c r="D322" i="3" s="1"/>
  <c r="C321" i="3"/>
  <c r="B321" i="3"/>
  <c r="N320" i="3"/>
  <c r="M320" i="3"/>
  <c r="L320" i="3"/>
  <c r="K320" i="3"/>
  <c r="J320" i="3"/>
  <c r="I320" i="3"/>
  <c r="H320" i="3"/>
  <c r="G320" i="3"/>
  <c r="F320" i="3"/>
  <c r="E320" i="3"/>
  <c r="D320" i="3"/>
  <c r="C320" i="3"/>
  <c r="B320" i="3"/>
  <c r="N319" i="3"/>
  <c r="M319" i="3"/>
  <c r="L319" i="3"/>
  <c r="K319" i="3"/>
  <c r="J319" i="3"/>
  <c r="I319" i="3"/>
  <c r="H319" i="3"/>
  <c r="G319" i="3"/>
  <c r="F319" i="3"/>
  <c r="E319" i="3"/>
  <c r="D319" i="3"/>
  <c r="C319" i="3"/>
  <c r="B319" i="3"/>
  <c r="N318" i="3"/>
  <c r="M318" i="3"/>
  <c r="L318" i="3"/>
  <c r="K318" i="3"/>
  <c r="J318" i="3"/>
  <c r="I318" i="3"/>
  <c r="H318" i="3"/>
  <c r="G318" i="3"/>
  <c r="F318" i="3"/>
  <c r="E318" i="3"/>
  <c r="D318" i="3"/>
  <c r="C318" i="3"/>
  <c r="B318" i="3"/>
  <c r="F660" i="5" l="1"/>
  <c r="N687" i="5"/>
  <c r="N688" i="5" s="1"/>
  <c r="N689" i="5" s="1"/>
  <c r="I672" i="5"/>
  <c r="F655" i="5"/>
  <c r="E651" i="5"/>
  <c r="F651" i="5" s="1"/>
  <c r="F652" i="5" s="1"/>
  <c r="F654" i="5" s="1"/>
  <c r="J678" i="5"/>
  <c r="G662" i="5"/>
  <c r="D654" i="5"/>
  <c r="N571" i="3"/>
  <c r="N625" i="5"/>
  <c r="L125" i="5"/>
  <c r="D407" i="5" s="1"/>
  <c r="P125" i="5"/>
  <c r="E407" i="5" s="1"/>
  <c r="AF125" i="5"/>
  <c r="I407" i="5" s="1"/>
  <c r="O378" i="5"/>
  <c r="O414" i="5"/>
  <c r="D478" i="5"/>
  <c r="H478" i="5"/>
  <c r="L478" i="5"/>
  <c r="K486" i="5"/>
  <c r="AJ125" i="5"/>
  <c r="J407" i="5" s="1"/>
  <c r="O331" i="5"/>
  <c r="M337" i="5"/>
  <c r="O337" i="5" s="1"/>
  <c r="O342" i="5"/>
  <c r="O360" i="5"/>
  <c r="I125" i="5"/>
  <c r="C408" i="5" s="1"/>
  <c r="M125" i="5"/>
  <c r="D408" i="5" s="1"/>
  <c r="D614" i="5" s="1"/>
  <c r="E397" i="5"/>
  <c r="Y125" i="5"/>
  <c r="G408" i="5" s="1"/>
  <c r="AC125" i="5"/>
  <c r="H408" i="5" s="1"/>
  <c r="AG125" i="5"/>
  <c r="I408" i="5" s="1"/>
  <c r="I615" i="5" s="1"/>
  <c r="AS125" i="5"/>
  <c r="L408" i="5" s="1"/>
  <c r="L614" i="5" s="1"/>
  <c r="AW125" i="5"/>
  <c r="M408" i="5" s="1"/>
  <c r="B343" i="5"/>
  <c r="O343" i="5" s="1"/>
  <c r="E355" i="5"/>
  <c r="I355" i="5"/>
  <c r="M355" i="5"/>
  <c r="E461" i="5"/>
  <c r="I461" i="5"/>
  <c r="M461" i="5"/>
  <c r="D461" i="5"/>
  <c r="H461" i="5"/>
  <c r="G494" i="5"/>
  <c r="N494" i="5"/>
  <c r="L494" i="5"/>
  <c r="B502" i="5"/>
  <c r="C502" i="5"/>
  <c r="D502" i="5"/>
  <c r="E502" i="5"/>
  <c r="F502" i="5"/>
  <c r="G502" i="5"/>
  <c r="H502" i="5"/>
  <c r="I502" i="5"/>
  <c r="J502" i="5"/>
  <c r="K502" i="5"/>
  <c r="L502" i="5"/>
  <c r="M502" i="5"/>
  <c r="I337" i="5"/>
  <c r="E361" i="5"/>
  <c r="M361" i="5"/>
  <c r="O361" i="5" s="1"/>
  <c r="E367" i="5"/>
  <c r="I367" i="5"/>
  <c r="M367" i="5"/>
  <c r="O367" i="5" s="1"/>
  <c r="L391" i="5"/>
  <c r="L385" i="5"/>
  <c r="G441" i="5"/>
  <c r="C448" i="5"/>
  <c r="G450" i="5"/>
  <c r="K448" i="5"/>
  <c r="B451" i="5"/>
  <c r="F451" i="5"/>
  <c r="J451" i="5"/>
  <c r="N448" i="5"/>
  <c r="E452" i="5"/>
  <c r="I452" i="5"/>
  <c r="M452" i="5"/>
  <c r="D453" i="5"/>
  <c r="H453" i="5"/>
  <c r="L453" i="5"/>
  <c r="E373" i="5"/>
  <c r="I373" i="5"/>
  <c r="M373" i="5"/>
  <c r="E385" i="5"/>
  <c r="I385" i="5"/>
  <c r="M385" i="5"/>
  <c r="B391" i="5"/>
  <c r="F391" i="5"/>
  <c r="J391" i="5"/>
  <c r="N391" i="5"/>
  <c r="O420" i="5"/>
  <c r="E465" i="5"/>
  <c r="I465" i="5"/>
  <c r="M465" i="5"/>
  <c r="D466" i="5"/>
  <c r="H466" i="5"/>
  <c r="L466" i="5"/>
  <c r="C467" i="5"/>
  <c r="G467" i="5"/>
  <c r="K467" i="5"/>
  <c r="B468" i="5"/>
  <c r="F468" i="5"/>
  <c r="J468" i="5"/>
  <c r="J508" i="5" s="1"/>
  <c r="N468" i="5"/>
  <c r="N508" i="5" s="1"/>
  <c r="I450" i="5"/>
  <c r="D448" i="5"/>
  <c r="L448" i="5"/>
  <c r="B453" i="5"/>
  <c r="J453" i="5"/>
  <c r="G486" i="5"/>
  <c r="N486" i="5"/>
  <c r="N487" i="5" s="1"/>
  <c r="D494" i="5"/>
  <c r="H494" i="5"/>
  <c r="E525" i="5"/>
  <c r="I525" i="5"/>
  <c r="M525" i="5"/>
  <c r="L525" i="5"/>
  <c r="G525" i="5"/>
  <c r="C546" i="5"/>
  <c r="C610" i="5" s="1"/>
  <c r="O610" i="5" s="1"/>
  <c r="G546" i="5"/>
  <c r="G615" i="5" s="1"/>
  <c r="K546" i="5"/>
  <c r="N546" i="5"/>
  <c r="E546" i="5"/>
  <c r="E619" i="5" s="1"/>
  <c r="I546" i="5"/>
  <c r="M546" i="5"/>
  <c r="D546" i="5"/>
  <c r="H343" i="5"/>
  <c r="L343" i="5"/>
  <c r="E349" i="5"/>
  <c r="I349" i="5"/>
  <c r="M349" i="5"/>
  <c r="O349" i="5" s="1"/>
  <c r="O354" i="5"/>
  <c r="F355" i="5"/>
  <c r="J355" i="5"/>
  <c r="N355" i="5"/>
  <c r="D361" i="5"/>
  <c r="O366" i="5"/>
  <c r="O372" i="5"/>
  <c r="F373" i="5"/>
  <c r="J373" i="5"/>
  <c r="N373" i="5"/>
  <c r="G373" i="5"/>
  <c r="K385" i="5"/>
  <c r="O384" i="5"/>
  <c r="F385" i="5"/>
  <c r="J385" i="5"/>
  <c r="N385" i="5"/>
  <c r="C391" i="5"/>
  <c r="G391" i="5"/>
  <c r="K391" i="5"/>
  <c r="O390" i="5"/>
  <c r="B465" i="5"/>
  <c r="F465" i="5"/>
  <c r="J465" i="5"/>
  <c r="N465" i="5"/>
  <c r="N505" i="5" s="1"/>
  <c r="E466" i="5"/>
  <c r="I466" i="5"/>
  <c r="M466" i="5"/>
  <c r="D467" i="5"/>
  <c r="D507" i="5" s="1"/>
  <c r="H467" i="5"/>
  <c r="L467" i="5"/>
  <c r="C468" i="5"/>
  <c r="G468" i="5"/>
  <c r="G508" i="5" s="1"/>
  <c r="K468" i="5"/>
  <c r="F450" i="5"/>
  <c r="E451" i="5"/>
  <c r="C461" i="5"/>
  <c r="C634" i="5" s="1"/>
  <c r="G461" i="5"/>
  <c r="G469" i="5" s="1"/>
  <c r="K461" i="5"/>
  <c r="B478" i="5"/>
  <c r="F478" i="5"/>
  <c r="G480" i="5" s="1"/>
  <c r="J478" i="5"/>
  <c r="D486" i="5"/>
  <c r="H486" i="5"/>
  <c r="H488" i="5" s="1"/>
  <c r="L486" i="5"/>
  <c r="B525" i="5"/>
  <c r="F525" i="5"/>
  <c r="J525" i="5"/>
  <c r="H546" i="5"/>
  <c r="I548" i="5" s="1"/>
  <c r="L546" i="5"/>
  <c r="L615" i="5" s="1"/>
  <c r="C573" i="5"/>
  <c r="G573" i="5"/>
  <c r="K573" i="5"/>
  <c r="B574" i="5"/>
  <c r="F574" i="5"/>
  <c r="J574" i="5"/>
  <c r="N574" i="5"/>
  <c r="E575" i="5"/>
  <c r="I575" i="5"/>
  <c r="M575" i="5"/>
  <c r="D576" i="5"/>
  <c r="H576" i="5"/>
  <c r="L576" i="5"/>
  <c r="C614" i="5"/>
  <c r="C615" i="5"/>
  <c r="C409" i="5"/>
  <c r="D409" i="5"/>
  <c r="G614" i="5"/>
  <c r="G409" i="5"/>
  <c r="H615" i="5"/>
  <c r="H614" i="5"/>
  <c r="H409" i="5"/>
  <c r="I614" i="5"/>
  <c r="I409" i="5"/>
  <c r="L409" i="5"/>
  <c r="M615" i="5"/>
  <c r="M614" i="5"/>
  <c r="M409" i="5"/>
  <c r="AV125" i="5"/>
  <c r="M407" i="5" s="1"/>
  <c r="B125" i="5"/>
  <c r="B405" i="5" s="1"/>
  <c r="F125" i="5"/>
  <c r="C405" i="5" s="1"/>
  <c r="J125" i="5"/>
  <c r="D405" i="5" s="1"/>
  <c r="N125" i="5"/>
  <c r="E405" i="5" s="1"/>
  <c r="R125" i="5"/>
  <c r="F405" i="5" s="1"/>
  <c r="V125" i="5"/>
  <c r="G405" i="5" s="1"/>
  <c r="Z125" i="5"/>
  <c r="H405" i="5" s="1"/>
  <c r="AD125" i="5"/>
  <c r="I405" i="5" s="1"/>
  <c r="AH125" i="5"/>
  <c r="J405" i="5" s="1"/>
  <c r="AL125" i="5"/>
  <c r="K405" i="5" s="1"/>
  <c r="AP125" i="5"/>
  <c r="L405" i="5" s="1"/>
  <c r="AT125" i="5"/>
  <c r="M405" i="5" s="1"/>
  <c r="AX125" i="5"/>
  <c r="N405" i="5" s="1"/>
  <c r="O348" i="5"/>
  <c r="B355" i="5"/>
  <c r="O355" i="5" s="1"/>
  <c r="B373" i="5"/>
  <c r="O373" i="5" s="1"/>
  <c r="E434" i="5"/>
  <c r="E415" i="5"/>
  <c r="B385" i="5"/>
  <c r="O385" i="5" s="1"/>
  <c r="F394" i="5"/>
  <c r="K394" i="5"/>
  <c r="D395" i="5"/>
  <c r="I395" i="5"/>
  <c r="G396" i="5"/>
  <c r="G397" i="5" s="1"/>
  <c r="L396" i="5"/>
  <c r="L397" i="5" s="1"/>
  <c r="B397" i="5"/>
  <c r="D421" i="5"/>
  <c r="H421" i="5"/>
  <c r="L421" i="5"/>
  <c r="D428" i="5"/>
  <c r="H428" i="5"/>
  <c r="L428" i="5"/>
  <c r="G633" i="5"/>
  <c r="B506" i="5"/>
  <c r="J506" i="5"/>
  <c r="E507" i="5"/>
  <c r="H508" i="5"/>
  <c r="AR125" i="5"/>
  <c r="L407" i="5" s="1"/>
  <c r="B403" i="5"/>
  <c r="O403" i="5" s="1"/>
  <c r="O402" i="5"/>
  <c r="C125" i="5"/>
  <c r="B406" i="5" s="1"/>
  <c r="G125" i="5"/>
  <c r="C406" i="5" s="1"/>
  <c r="K125" i="5"/>
  <c r="D406" i="5" s="1"/>
  <c r="O125" i="5"/>
  <c r="E406" i="5" s="1"/>
  <c r="W125" i="5"/>
  <c r="G406" i="5" s="1"/>
  <c r="AA125" i="5"/>
  <c r="H406" i="5" s="1"/>
  <c r="AE125" i="5"/>
  <c r="I406" i="5" s="1"/>
  <c r="AI125" i="5"/>
  <c r="J406" i="5" s="1"/>
  <c r="AQ125" i="5"/>
  <c r="L406" i="5" s="1"/>
  <c r="AU125" i="5"/>
  <c r="M406" i="5" s="1"/>
  <c r="AY125" i="5"/>
  <c r="N406" i="5" s="1"/>
  <c r="K373" i="5"/>
  <c r="B421" i="5"/>
  <c r="B434" i="5"/>
  <c r="F421" i="5"/>
  <c r="F434" i="5"/>
  <c r="J434" i="5"/>
  <c r="J421" i="5"/>
  <c r="N421" i="5"/>
  <c r="N434" i="5"/>
  <c r="N403" i="5"/>
  <c r="E395" i="5"/>
  <c r="J395" i="5"/>
  <c r="C396" i="5"/>
  <c r="C397" i="5" s="1"/>
  <c r="H396" i="5"/>
  <c r="H397" i="5" s="1"/>
  <c r="M396" i="5"/>
  <c r="M397" i="5" s="1"/>
  <c r="B415" i="5"/>
  <c r="O415" i="5" s="1"/>
  <c r="F415" i="5"/>
  <c r="J415" i="5"/>
  <c r="N415" i="5"/>
  <c r="E421" i="5"/>
  <c r="I421" i="5"/>
  <c r="M421" i="5"/>
  <c r="E428" i="5"/>
  <c r="I428" i="5"/>
  <c r="M428" i="5"/>
  <c r="C506" i="5"/>
  <c r="I508" i="5"/>
  <c r="D125" i="5"/>
  <c r="B407" i="5" s="1"/>
  <c r="H125" i="5"/>
  <c r="C407" i="5" s="1"/>
  <c r="T125" i="5"/>
  <c r="F407" i="5" s="1"/>
  <c r="X125" i="5"/>
  <c r="G407" i="5" s="1"/>
  <c r="AB125" i="5"/>
  <c r="H407" i="5" s="1"/>
  <c r="AN125" i="5"/>
  <c r="K407" i="5" s="1"/>
  <c r="O502" i="5"/>
  <c r="C428" i="5"/>
  <c r="C421" i="5"/>
  <c r="G428" i="5"/>
  <c r="G421" i="5"/>
  <c r="K428" i="5"/>
  <c r="K421" i="5"/>
  <c r="E391" i="5"/>
  <c r="I391" i="5"/>
  <c r="M391" i="5"/>
  <c r="O391" i="5" s="1"/>
  <c r="D396" i="5"/>
  <c r="D397" i="5" s="1"/>
  <c r="I396" i="5"/>
  <c r="I397" i="5" s="1"/>
  <c r="N397" i="5"/>
  <c r="N614" i="5"/>
  <c r="N615" i="5"/>
  <c r="N409" i="5"/>
  <c r="C415" i="5"/>
  <c r="G415" i="5"/>
  <c r="K415" i="5"/>
  <c r="B428" i="5"/>
  <c r="O428" i="5" s="1"/>
  <c r="F428" i="5"/>
  <c r="J428" i="5"/>
  <c r="N428" i="5"/>
  <c r="E505" i="5"/>
  <c r="K507" i="5"/>
  <c r="E125" i="5"/>
  <c r="B408" i="5" s="1"/>
  <c r="Q125" i="5"/>
  <c r="E408" i="5" s="1"/>
  <c r="U125" i="5"/>
  <c r="F408" i="5" s="1"/>
  <c r="AK125" i="5"/>
  <c r="J408" i="5" s="1"/>
  <c r="AO125" i="5"/>
  <c r="K408" i="5" s="1"/>
  <c r="N502" i="5"/>
  <c r="D415" i="5"/>
  <c r="H415" i="5"/>
  <c r="L415" i="5"/>
  <c r="G634" i="5"/>
  <c r="G636" i="5" s="1"/>
  <c r="G635" i="5"/>
  <c r="G463" i="5"/>
  <c r="G462" i="5"/>
  <c r="O618" i="5"/>
  <c r="C625" i="5"/>
  <c r="O433" i="5"/>
  <c r="K434" i="5"/>
  <c r="C441" i="5"/>
  <c r="C526" i="5" s="1"/>
  <c r="H441" i="5"/>
  <c r="M441" i="5"/>
  <c r="G448" i="5"/>
  <c r="G503" i="5" s="1"/>
  <c r="C450" i="5"/>
  <c r="L451" i="5"/>
  <c r="G452" i="5"/>
  <c r="C635" i="5"/>
  <c r="K634" i="5"/>
  <c r="K635" i="5"/>
  <c r="G465" i="5"/>
  <c r="G505" i="5" s="1"/>
  <c r="M507" i="5"/>
  <c r="G479" i="5"/>
  <c r="K480" i="5"/>
  <c r="C488" i="5"/>
  <c r="O427" i="5"/>
  <c r="D618" i="5"/>
  <c r="D625" i="5" s="1"/>
  <c r="D434" i="5"/>
  <c r="H618" i="5"/>
  <c r="H625" i="5" s="1"/>
  <c r="H434" i="5"/>
  <c r="L618" i="5"/>
  <c r="L625" i="5" s="1"/>
  <c r="L434" i="5"/>
  <c r="G434" i="5"/>
  <c r="M434" i="5"/>
  <c r="C465" i="5"/>
  <c r="C505" i="5" s="1"/>
  <c r="K465" i="5"/>
  <c r="K505" i="5" s="1"/>
  <c r="F466" i="5"/>
  <c r="F506" i="5" s="1"/>
  <c r="N441" i="5"/>
  <c r="N547" i="5" s="1"/>
  <c r="N466" i="5"/>
  <c r="N506" i="5" s="1"/>
  <c r="I507" i="5"/>
  <c r="D508" i="5"/>
  <c r="L508" i="5"/>
  <c r="D441" i="5"/>
  <c r="D487" i="5" s="1"/>
  <c r="I441" i="5"/>
  <c r="I448" i="5"/>
  <c r="I547" i="5" s="1"/>
  <c r="D451" i="5"/>
  <c r="L461" i="5"/>
  <c r="D480" i="5"/>
  <c r="L479" i="5"/>
  <c r="L480" i="5"/>
  <c r="G488" i="5"/>
  <c r="G487" i="5"/>
  <c r="K488" i="5"/>
  <c r="C496" i="5"/>
  <c r="C434" i="5"/>
  <c r="I434" i="5"/>
  <c r="D505" i="5"/>
  <c r="H505" i="5"/>
  <c r="L505" i="5"/>
  <c r="G506" i="5"/>
  <c r="K506" i="5"/>
  <c r="B507" i="5"/>
  <c r="F507" i="5"/>
  <c r="J507" i="5"/>
  <c r="N507" i="5"/>
  <c r="E508" i="5"/>
  <c r="M508" i="5"/>
  <c r="E441" i="5"/>
  <c r="E503" i="5" s="1"/>
  <c r="K441" i="5"/>
  <c r="K526" i="5" s="1"/>
  <c r="E448" i="5"/>
  <c r="E450" i="5"/>
  <c r="M450" i="5"/>
  <c r="M448" i="5"/>
  <c r="H451" i="5"/>
  <c r="H448" i="5"/>
  <c r="H479" i="5" s="1"/>
  <c r="C452" i="5"/>
  <c r="K452" i="5"/>
  <c r="F453" i="5"/>
  <c r="N451" i="5"/>
  <c r="E635" i="5"/>
  <c r="E634" i="5"/>
  <c r="E463" i="5"/>
  <c r="I635" i="5"/>
  <c r="I634" i="5"/>
  <c r="I463" i="5"/>
  <c r="M635" i="5"/>
  <c r="M634" i="5"/>
  <c r="M462" i="5"/>
  <c r="D635" i="5"/>
  <c r="D634" i="5"/>
  <c r="D462" i="5"/>
  <c r="H635" i="5"/>
  <c r="H634" i="5"/>
  <c r="H462" i="5"/>
  <c r="H463" i="5"/>
  <c r="D463" i="5"/>
  <c r="D488" i="5"/>
  <c r="L488" i="5"/>
  <c r="G496" i="5"/>
  <c r="G495" i="5"/>
  <c r="L496" i="5"/>
  <c r="K496" i="5"/>
  <c r="O525" i="5"/>
  <c r="I505" i="5"/>
  <c r="M505" i="5"/>
  <c r="D506" i="5"/>
  <c r="H506" i="5"/>
  <c r="L506" i="5"/>
  <c r="C507" i="5"/>
  <c r="G507" i="5"/>
  <c r="B508" i="5"/>
  <c r="F508" i="5"/>
  <c r="N516" i="5"/>
  <c r="N531" i="5"/>
  <c r="L441" i="5"/>
  <c r="L547" i="5" s="1"/>
  <c r="B448" i="5"/>
  <c r="B450" i="5"/>
  <c r="F448" i="5"/>
  <c r="K450" i="5"/>
  <c r="C480" i="5"/>
  <c r="C479" i="5"/>
  <c r="H480" i="5"/>
  <c r="D495" i="5"/>
  <c r="D496" i="5"/>
  <c r="J448" i="5"/>
  <c r="J450" i="5"/>
  <c r="B461" i="5"/>
  <c r="C463" i="5" s="1"/>
  <c r="F461" i="5"/>
  <c r="J461" i="5"/>
  <c r="N479" i="5"/>
  <c r="N495" i="5"/>
  <c r="N461" i="5"/>
  <c r="D525" i="5"/>
  <c r="C539" i="5"/>
  <c r="C619" i="5"/>
  <c r="C612" i="5"/>
  <c r="O612" i="5" s="1"/>
  <c r="C571" i="5"/>
  <c r="G610" i="5"/>
  <c r="G571" i="5"/>
  <c r="G548" i="5"/>
  <c r="G619" i="5"/>
  <c r="G612" i="5"/>
  <c r="G547" i="5"/>
  <c r="K619" i="5"/>
  <c r="K612" i="5"/>
  <c r="K610" i="5"/>
  <c r="K571" i="5"/>
  <c r="K547" i="5"/>
  <c r="E612" i="5"/>
  <c r="E610" i="5"/>
  <c r="E547" i="5"/>
  <c r="I619" i="5"/>
  <c r="I612" i="5"/>
  <c r="I610" i="5"/>
  <c r="M619" i="5"/>
  <c r="M612" i="5"/>
  <c r="M610" i="5"/>
  <c r="M548" i="5"/>
  <c r="M547" i="5"/>
  <c r="D619" i="5"/>
  <c r="D612" i="5"/>
  <c r="D610" i="5"/>
  <c r="D571" i="5"/>
  <c r="D548" i="5"/>
  <c r="M628" i="5"/>
  <c r="B505" i="5"/>
  <c r="F505" i="5"/>
  <c r="J505" i="5"/>
  <c r="E506" i="5"/>
  <c r="I506" i="5"/>
  <c r="M506" i="5"/>
  <c r="H507" i="5"/>
  <c r="L507" i="5"/>
  <c r="C508" i="5"/>
  <c r="K508" i="5"/>
  <c r="B441" i="5"/>
  <c r="F441" i="5"/>
  <c r="G442" i="5" s="1"/>
  <c r="J441" i="5"/>
  <c r="D450" i="5"/>
  <c r="D454" i="5" s="1"/>
  <c r="H450" i="5"/>
  <c r="L450" i="5"/>
  <c r="L454" i="5" s="1"/>
  <c r="C451" i="5"/>
  <c r="G451" i="5"/>
  <c r="G454" i="5" s="1"/>
  <c r="K451" i="5"/>
  <c r="B452" i="5"/>
  <c r="F452" i="5"/>
  <c r="F454" i="5" s="1"/>
  <c r="J452" i="5"/>
  <c r="E453" i="5"/>
  <c r="I453" i="5"/>
  <c r="I454" i="5" s="1"/>
  <c r="M453" i="5"/>
  <c r="H452" i="5"/>
  <c r="K453" i="5"/>
  <c r="E478" i="5"/>
  <c r="I478" i="5"/>
  <c r="J480" i="5" s="1"/>
  <c r="M478" i="5"/>
  <c r="N480" i="5" s="1"/>
  <c r="E486" i="5"/>
  <c r="I486" i="5"/>
  <c r="J488" i="5" s="1"/>
  <c r="M486" i="5"/>
  <c r="N488" i="5" s="1"/>
  <c r="E494" i="5"/>
  <c r="I494" i="5"/>
  <c r="M494" i="5"/>
  <c r="L526" i="5"/>
  <c r="G526" i="5"/>
  <c r="D539" i="5"/>
  <c r="H539" i="5"/>
  <c r="L539" i="5"/>
  <c r="G539" i="5"/>
  <c r="K539" i="5"/>
  <c r="H612" i="5"/>
  <c r="H548" i="5"/>
  <c r="H610" i="5"/>
  <c r="L619" i="5"/>
  <c r="L612" i="5"/>
  <c r="L571" i="5"/>
  <c r="L548" i="5"/>
  <c r="L610" i="5"/>
  <c r="N610" i="5"/>
  <c r="N548" i="5"/>
  <c r="E573" i="5"/>
  <c r="I573" i="5"/>
  <c r="D574" i="5"/>
  <c r="H574" i="5"/>
  <c r="L574" i="5"/>
  <c r="G575" i="5"/>
  <c r="K575" i="5"/>
  <c r="B576" i="5"/>
  <c r="J576" i="5"/>
  <c r="N576" i="5"/>
  <c r="M683" i="5"/>
  <c r="L684" i="5"/>
  <c r="L686" i="5" s="1"/>
  <c r="N525" i="5"/>
  <c r="B539" i="5"/>
  <c r="F539" i="5"/>
  <c r="J539" i="5"/>
  <c r="D555" i="5"/>
  <c r="L555" i="5"/>
  <c r="O592" i="5"/>
  <c r="N619" i="5"/>
  <c r="N626" i="5" s="1"/>
  <c r="N539" i="5"/>
  <c r="B546" i="5"/>
  <c r="B571" i="5" s="1"/>
  <c r="F546" i="5"/>
  <c r="J546" i="5"/>
  <c r="J571" i="5" s="1"/>
  <c r="E555" i="5"/>
  <c r="D573" i="5"/>
  <c r="H573" i="5"/>
  <c r="L573" i="5"/>
  <c r="C574" i="5"/>
  <c r="G574" i="5"/>
  <c r="K574" i="5"/>
  <c r="B575" i="5"/>
  <c r="F575" i="5"/>
  <c r="J575" i="5"/>
  <c r="N575" i="5"/>
  <c r="E576" i="5"/>
  <c r="I576" i="5"/>
  <c r="I571" i="5"/>
  <c r="M576" i="5"/>
  <c r="O576" i="5" s="1"/>
  <c r="M571" i="5"/>
  <c r="N612" i="5"/>
  <c r="I628" i="5"/>
  <c r="J628" i="5"/>
  <c r="N571" i="5"/>
  <c r="G628" i="5"/>
  <c r="D628" i="5"/>
  <c r="N624" i="5"/>
  <c r="N644" i="5"/>
  <c r="E652" i="5"/>
  <c r="E654" i="5" s="1"/>
  <c r="M725" i="5"/>
  <c r="O725" i="5" s="1"/>
  <c r="O718" i="5"/>
  <c r="O624" i="5"/>
  <c r="G651" i="5"/>
  <c r="F662" i="5"/>
  <c r="K671" i="5"/>
  <c r="J672" i="5"/>
  <c r="J674" i="5" s="1"/>
  <c r="K729" i="5"/>
  <c r="N692" i="5"/>
  <c r="N693" i="5" s="1"/>
  <c r="H659" i="5"/>
  <c r="G664" i="5"/>
  <c r="G666" i="5" s="1"/>
  <c r="H663" i="5"/>
  <c r="J667" i="5"/>
  <c r="M727" i="5"/>
  <c r="O727" i="5" s="1"/>
  <c r="O720" i="5"/>
  <c r="M690" i="5"/>
  <c r="L729" i="5"/>
  <c r="H668" i="5"/>
  <c r="H670" i="5" s="1"/>
  <c r="K675" i="5"/>
  <c r="M729" i="5"/>
  <c r="D647" i="5"/>
  <c r="I670" i="5"/>
  <c r="I674" i="5"/>
  <c r="L679" i="5"/>
  <c r="D412" i="3"/>
  <c r="H412" i="3"/>
  <c r="L412" i="3"/>
  <c r="C413" i="3"/>
  <c r="G413" i="3"/>
  <c r="K413" i="3"/>
  <c r="B414" i="3"/>
  <c r="F414" i="3"/>
  <c r="J414" i="3"/>
  <c r="E415" i="3"/>
  <c r="I415" i="3"/>
  <c r="M415" i="3"/>
  <c r="I322" i="3"/>
  <c r="D334" i="3"/>
  <c r="H334" i="3"/>
  <c r="L334" i="3"/>
  <c r="D340" i="3"/>
  <c r="H340" i="3"/>
  <c r="L340" i="3"/>
  <c r="E346" i="3"/>
  <c r="I346" i="3"/>
  <c r="O346" i="3" s="1"/>
  <c r="M346" i="3"/>
  <c r="B376" i="3"/>
  <c r="F376" i="3"/>
  <c r="J376" i="3"/>
  <c r="N376" i="3"/>
  <c r="E358" i="3"/>
  <c r="I358" i="3"/>
  <c r="O358" i="3" s="1"/>
  <c r="M358" i="3"/>
  <c r="C370" i="3"/>
  <c r="G370" i="3"/>
  <c r="K370" i="3"/>
  <c r="O369" i="3"/>
  <c r="M564" i="3"/>
  <c r="M571" i="3" s="1"/>
  <c r="M389" i="3"/>
  <c r="I389" i="3"/>
  <c r="O389" i="3" s="1"/>
  <c r="O334" i="3"/>
  <c r="E322" i="3"/>
  <c r="M322" i="3"/>
  <c r="E340" i="3"/>
  <c r="I340" i="3"/>
  <c r="O340" i="3" s="1"/>
  <c r="M340" i="3"/>
  <c r="B358" i="3"/>
  <c r="F358" i="3"/>
  <c r="J358" i="3"/>
  <c r="N358" i="3"/>
  <c r="K364" i="3"/>
  <c r="O363" i="3"/>
  <c r="D370" i="3"/>
  <c r="H370" i="3"/>
  <c r="L370" i="3"/>
  <c r="D376" i="3"/>
  <c r="H376" i="3"/>
  <c r="L376" i="3"/>
  <c r="L383" i="3"/>
  <c r="B403" i="3"/>
  <c r="F403" i="3"/>
  <c r="J403" i="3"/>
  <c r="D389" i="3"/>
  <c r="H389" i="3"/>
  <c r="L389" i="3"/>
  <c r="E376" i="3"/>
  <c r="I376" i="3"/>
  <c r="M376" i="3"/>
  <c r="E383" i="3"/>
  <c r="I383" i="3"/>
  <c r="M383" i="3"/>
  <c r="N396" i="3"/>
  <c r="N441" i="3" s="1"/>
  <c r="C403" i="3"/>
  <c r="G403" i="3"/>
  <c r="K403" i="3"/>
  <c r="K404" i="3" s="1"/>
  <c r="N403" i="3"/>
  <c r="C410" i="3"/>
  <c r="G410" i="3"/>
  <c r="K410" i="3"/>
  <c r="E519" i="3"/>
  <c r="B410" i="3"/>
  <c r="F410" i="3"/>
  <c r="J410" i="3"/>
  <c r="D423" i="3"/>
  <c r="D425" i="3" s="1"/>
  <c r="H423" i="3"/>
  <c r="L423" i="3"/>
  <c r="D440" i="3"/>
  <c r="H440" i="3"/>
  <c r="H442" i="3" s="1"/>
  <c r="L440" i="3"/>
  <c r="D448" i="3"/>
  <c r="H448" i="3"/>
  <c r="L448" i="3"/>
  <c r="C589" i="3"/>
  <c r="C591" i="3" s="1"/>
  <c r="J617" i="3"/>
  <c r="J619" i="3" s="1"/>
  <c r="C396" i="4"/>
  <c r="C397" i="4" s="1"/>
  <c r="I125" i="4"/>
  <c r="C408" i="4" s="1"/>
  <c r="C614" i="4" s="1"/>
  <c r="G396" i="4"/>
  <c r="G397" i="4" s="1"/>
  <c r="Y125" i="4"/>
  <c r="G408" i="4" s="1"/>
  <c r="J396" i="4"/>
  <c r="J397" i="4" s="1"/>
  <c r="AK125" i="4"/>
  <c r="J408" i="4" s="1"/>
  <c r="J409" i="4" s="1"/>
  <c r="AO125" i="4"/>
  <c r="K408" i="4" s="1"/>
  <c r="H394" i="4"/>
  <c r="N693" i="4"/>
  <c r="N694" i="4"/>
  <c r="K617" i="3"/>
  <c r="M393" i="4"/>
  <c r="AT125" i="4"/>
  <c r="M405" i="4" s="1"/>
  <c r="C648" i="4"/>
  <c r="D647" i="4"/>
  <c r="E647" i="4" s="1"/>
  <c r="B423" i="3"/>
  <c r="F423" i="3"/>
  <c r="G425" i="3" s="1"/>
  <c r="J423" i="3"/>
  <c r="B440" i="3"/>
  <c r="F440" i="3"/>
  <c r="J440" i="3"/>
  <c r="J442" i="3" s="1"/>
  <c r="B448" i="3"/>
  <c r="F448" i="3"/>
  <c r="J448" i="3"/>
  <c r="B471" i="3"/>
  <c r="F471" i="3"/>
  <c r="J471" i="3"/>
  <c r="M471" i="3"/>
  <c r="B485" i="3"/>
  <c r="F485" i="3"/>
  <c r="J485" i="3"/>
  <c r="M485" i="3"/>
  <c r="G485" i="3"/>
  <c r="B492" i="3"/>
  <c r="O662" i="3"/>
  <c r="O689" i="3"/>
  <c r="C125" i="4"/>
  <c r="B406" i="4" s="1"/>
  <c r="B394" i="4"/>
  <c r="S125" i="4"/>
  <c r="F406" i="4" s="1"/>
  <c r="F394" i="4"/>
  <c r="AI125" i="4"/>
  <c r="J406" i="4" s="1"/>
  <c r="J394" i="4"/>
  <c r="U125" i="4"/>
  <c r="F408" i="4" s="1"/>
  <c r="E355" i="4"/>
  <c r="I361" i="4"/>
  <c r="C367" i="4"/>
  <c r="K367" i="4"/>
  <c r="I393" i="4"/>
  <c r="K680" i="4"/>
  <c r="K682" i="4" s="1"/>
  <c r="L679" i="4"/>
  <c r="E427" i="3"/>
  <c r="E451" i="3" s="1"/>
  <c r="I427" i="3"/>
  <c r="I451" i="3" s="1"/>
  <c r="M427" i="3"/>
  <c r="M451" i="3" s="1"/>
  <c r="M459" i="3" s="1"/>
  <c r="D428" i="3"/>
  <c r="D452" i="3" s="1"/>
  <c r="H428" i="3"/>
  <c r="H452" i="3" s="1"/>
  <c r="L428" i="3"/>
  <c r="L452" i="3" s="1"/>
  <c r="C429" i="3"/>
  <c r="C453" i="3" s="1"/>
  <c r="C461" i="3" s="1"/>
  <c r="G429" i="3"/>
  <c r="G453" i="3" s="1"/>
  <c r="K429" i="3"/>
  <c r="K453" i="3" s="1"/>
  <c r="B430" i="3"/>
  <c r="B454" i="3" s="1"/>
  <c r="F430" i="3"/>
  <c r="F454" i="3" s="1"/>
  <c r="F462" i="3" s="1"/>
  <c r="J430" i="3"/>
  <c r="J454" i="3" s="1"/>
  <c r="N430" i="3"/>
  <c r="N454" i="3" s="1"/>
  <c r="E412" i="3"/>
  <c r="I412" i="3"/>
  <c r="M412" i="3"/>
  <c r="D413" i="3"/>
  <c r="H413" i="3"/>
  <c r="L413" i="3"/>
  <c r="C414" i="3"/>
  <c r="G414" i="3"/>
  <c r="K414" i="3"/>
  <c r="B415" i="3"/>
  <c r="F415" i="3"/>
  <c r="J415" i="3"/>
  <c r="E410" i="3"/>
  <c r="I410" i="3"/>
  <c r="O410" i="3" s="1"/>
  <c r="M410" i="3"/>
  <c r="C423" i="3"/>
  <c r="G423" i="3"/>
  <c r="K423" i="3"/>
  <c r="K425" i="3" s="1"/>
  <c r="N423" i="3"/>
  <c r="C440" i="3"/>
  <c r="G440" i="3"/>
  <c r="K440" i="3"/>
  <c r="L442" i="3" s="1"/>
  <c r="N440" i="3"/>
  <c r="C448" i="3"/>
  <c r="G448" i="3"/>
  <c r="K448" i="3"/>
  <c r="N448" i="3"/>
  <c r="C471" i="3"/>
  <c r="G471" i="3"/>
  <c r="K471" i="3"/>
  <c r="N471" i="3"/>
  <c r="I471" i="3"/>
  <c r="C485" i="3"/>
  <c r="N485" i="3"/>
  <c r="C492" i="3"/>
  <c r="G492" i="3"/>
  <c r="N492" i="3"/>
  <c r="B519" i="3"/>
  <c r="F519" i="3"/>
  <c r="J519" i="3"/>
  <c r="N519" i="3"/>
  <c r="E520" i="3"/>
  <c r="I520" i="3"/>
  <c r="M520" i="3"/>
  <c r="D521" i="3"/>
  <c r="H521" i="3"/>
  <c r="L521" i="3"/>
  <c r="C522" i="3"/>
  <c r="G522" i="3"/>
  <c r="I608" i="3"/>
  <c r="O656" i="3"/>
  <c r="AN125" i="4"/>
  <c r="K407" i="4" s="1"/>
  <c r="C343" i="4"/>
  <c r="C349" i="4"/>
  <c r="C391" i="4"/>
  <c r="K391" i="4"/>
  <c r="D394" i="4"/>
  <c r="E651" i="4"/>
  <c r="D652" i="4"/>
  <c r="M726" i="4"/>
  <c r="O726" i="4" s="1"/>
  <c r="O719" i="4"/>
  <c r="M397" i="4"/>
  <c r="C337" i="4"/>
  <c r="G337" i="4"/>
  <c r="E349" i="4"/>
  <c r="I349" i="4"/>
  <c r="C355" i="4"/>
  <c r="G355" i="4"/>
  <c r="K355" i="4"/>
  <c r="O384" i="4"/>
  <c r="J385" i="4"/>
  <c r="D391" i="4"/>
  <c r="H391" i="4"/>
  <c r="L391" i="4"/>
  <c r="N394" i="4"/>
  <c r="B465" i="4"/>
  <c r="J465" i="4"/>
  <c r="E466" i="4"/>
  <c r="M466" i="4"/>
  <c r="H467" i="4"/>
  <c r="C468" i="4"/>
  <c r="K468" i="4"/>
  <c r="K441" i="4"/>
  <c r="C452" i="4"/>
  <c r="G452" i="4"/>
  <c r="K452" i="4"/>
  <c r="B453" i="4"/>
  <c r="J453" i="4"/>
  <c r="C461" i="4"/>
  <c r="G461" i="4"/>
  <c r="G463" i="4" s="1"/>
  <c r="K461" i="4"/>
  <c r="B478" i="4"/>
  <c r="F478" i="4"/>
  <c r="J478" i="4"/>
  <c r="J480" i="4" s="1"/>
  <c r="N478" i="4"/>
  <c r="B486" i="4"/>
  <c r="F486" i="4"/>
  <c r="J486" i="4"/>
  <c r="J488" i="4" s="1"/>
  <c r="N486" i="4"/>
  <c r="B494" i="4"/>
  <c r="F494" i="4"/>
  <c r="J494" i="4"/>
  <c r="J495" i="4" s="1"/>
  <c r="N494" i="4"/>
  <c r="G573" i="4"/>
  <c r="K573" i="4"/>
  <c r="B574" i="4"/>
  <c r="F574" i="4"/>
  <c r="J574" i="4"/>
  <c r="N574" i="4"/>
  <c r="E575" i="4"/>
  <c r="I575" i="4"/>
  <c r="M575" i="4"/>
  <c r="D576" i="4"/>
  <c r="H576" i="4"/>
  <c r="L576" i="4"/>
  <c r="I672" i="4"/>
  <c r="I729" i="4"/>
  <c r="M729" i="4"/>
  <c r="M725" i="4"/>
  <c r="O725" i="4" s="1"/>
  <c r="D461" i="4"/>
  <c r="H461" i="4"/>
  <c r="L461" i="4"/>
  <c r="L634" i="4" s="1"/>
  <c r="C494" i="4"/>
  <c r="G494" i="4"/>
  <c r="K494" i="4"/>
  <c r="L525" i="4"/>
  <c r="D539" i="4"/>
  <c r="D546" i="4"/>
  <c r="H546" i="4"/>
  <c r="L546" i="4"/>
  <c r="L612" i="4" s="1"/>
  <c r="J546" i="4"/>
  <c r="N546" i="4"/>
  <c r="E546" i="4"/>
  <c r="D573" i="4"/>
  <c r="H573" i="4"/>
  <c r="L573" i="4"/>
  <c r="C574" i="4"/>
  <c r="G574" i="4"/>
  <c r="K574" i="4"/>
  <c r="B575" i="4"/>
  <c r="F575" i="4"/>
  <c r="J575" i="4"/>
  <c r="N575" i="4"/>
  <c r="E576" i="4"/>
  <c r="I576" i="4"/>
  <c r="M576" i="4"/>
  <c r="O576" i="4" s="1"/>
  <c r="O622" i="4"/>
  <c r="J676" i="4"/>
  <c r="E403" i="4"/>
  <c r="I403" i="4"/>
  <c r="M403" i="4"/>
  <c r="E331" i="4"/>
  <c r="M331" i="4"/>
  <c r="O331" i="4" s="1"/>
  <c r="G349" i="4"/>
  <c r="O366" i="4"/>
  <c r="O372" i="4"/>
  <c r="D428" i="4"/>
  <c r="L428" i="4"/>
  <c r="D385" i="4"/>
  <c r="H385" i="4"/>
  <c r="L385" i="4"/>
  <c r="N385" i="4"/>
  <c r="N396" i="4"/>
  <c r="N397" i="4" s="1"/>
  <c r="D415" i="4"/>
  <c r="H415" i="4"/>
  <c r="D421" i="4"/>
  <c r="D465" i="4"/>
  <c r="H465" i="4"/>
  <c r="L465" i="4"/>
  <c r="C466" i="4"/>
  <c r="C506" i="4" s="1"/>
  <c r="G466" i="4"/>
  <c r="K466" i="4"/>
  <c r="B467" i="4"/>
  <c r="F467" i="4"/>
  <c r="F507" i="4" s="1"/>
  <c r="J467" i="4"/>
  <c r="N467" i="4"/>
  <c r="N507" i="4" s="1"/>
  <c r="E468" i="4"/>
  <c r="I468" i="4"/>
  <c r="M468" i="4"/>
  <c r="I461" i="4"/>
  <c r="E525" i="4"/>
  <c r="E539" i="4"/>
  <c r="I539" i="4"/>
  <c r="M539" i="4"/>
  <c r="H539" i="4"/>
  <c r="L539" i="4"/>
  <c r="I546" i="4"/>
  <c r="M546" i="4"/>
  <c r="G659" i="4"/>
  <c r="K729" i="4"/>
  <c r="M727" i="4"/>
  <c r="O727" i="4" s="1"/>
  <c r="I459" i="3"/>
  <c r="I474" i="3"/>
  <c r="H475" i="3"/>
  <c r="H460" i="3"/>
  <c r="N477" i="3"/>
  <c r="N462" i="3"/>
  <c r="C425" i="3"/>
  <c r="N425" i="3"/>
  <c r="N424" i="3"/>
  <c r="C442" i="3"/>
  <c r="G442" i="3"/>
  <c r="N442" i="3"/>
  <c r="O471" i="3"/>
  <c r="C565" i="3"/>
  <c r="C558" i="3"/>
  <c r="C556" i="3"/>
  <c r="C494" i="3"/>
  <c r="G565" i="3"/>
  <c r="G558" i="3"/>
  <c r="G556" i="3"/>
  <c r="G494" i="3"/>
  <c r="N565" i="3"/>
  <c r="N558" i="3"/>
  <c r="N556" i="3"/>
  <c r="N493" i="3"/>
  <c r="N494" i="3"/>
  <c r="N517" i="3"/>
  <c r="E474" i="3"/>
  <c r="E459" i="3"/>
  <c r="D475" i="3"/>
  <c r="D460" i="3"/>
  <c r="L460" i="3"/>
  <c r="L475" i="3"/>
  <c r="C476" i="3"/>
  <c r="G476" i="3"/>
  <c r="G461" i="3"/>
  <c r="K476" i="3"/>
  <c r="K461" i="3"/>
  <c r="B462" i="3"/>
  <c r="B477" i="3"/>
  <c r="F477" i="3"/>
  <c r="J477" i="3"/>
  <c r="J462" i="3"/>
  <c r="B459" i="3"/>
  <c r="B474" i="3"/>
  <c r="F474" i="3"/>
  <c r="F459" i="3"/>
  <c r="J459" i="3"/>
  <c r="J474" i="3"/>
  <c r="N459" i="3"/>
  <c r="N474" i="3"/>
  <c r="E460" i="3"/>
  <c r="E475" i="3"/>
  <c r="I475" i="3"/>
  <c r="I460" i="3"/>
  <c r="M460" i="3"/>
  <c r="M475" i="3"/>
  <c r="D461" i="3"/>
  <c r="D476" i="3"/>
  <c r="H461" i="3"/>
  <c r="H476" i="3"/>
  <c r="L476" i="3"/>
  <c r="L461" i="3"/>
  <c r="C462" i="3"/>
  <c r="C477" i="3"/>
  <c r="G462" i="3"/>
  <c r="G477" i="3"/>
  <c r="K462" i="3"/>
  <c r="K477" i="3"/>
  <c r="H425" i="3"/>
  <c r="D442" i="3"/>
  <c r="E425" i="3"/>
  <c r="I425" i="3"/>
  <c r="O423" i="3"/>
  <c r="M425" i="3"/>
  <c r="E442" i="3"/>
  <c r="O440" i="3"/>
  <c r="M442" i="3"/>
  <c r="O448" i="3"/>
  <c r="O485" i="3"/>
  <c r="E565" i="3"/>
  <c r="E558" i="3"/>
  <c r="E556" i="3"/>
  <c r="I565" i="3"/>
  <c r="I558" i="3"/>
  <c r="I556" i="3"/>
  <c r="O492" i="3"/>
  <c r="M565" i="3"/>
  <c r="M558" i="3"/>
  <c r="M556" i="3"/>
  <c r="K565" i="3"/>
  <c r="K558" i="3"/>
  <c r="K556" i="3"/>
  <c r="K517" i="3"/>
  <c r="K494" i="3"/>
  <c r="F565" i="3"/>
  <c r="F558" i="3"/>
  <c r="F556" i="3"/>
  <c r="F517" i="3"/>
  <c r="F494" i="3"/>
  <c r="J565" i="3"/>
  <c r="J558" i="3"/>
  <c r="J556" i="3"/>
  <c r="J494" i="3"/>
  <c r="J517" i="3"/>
  <c r="D474" i="3"/>
  <c r="D459" i="3"/>
  <c r="H474" i="3"/>
  <c r="H459" i="3"/>
  <c r="L474" i="3"/>
  <c r="L459" i="3"/>
  <c r="C475" i="3"/>
  <c r="C460" i="3"/>
  <c r="G475" i="3"/>
  <c r="G460" i="3"/>
  <c r="K475" i="3"/>
  <c r="K460" i="3"/>
  <c r="B476" i="3"/>
  <c r="B461" i="3"/>
  <c r="F476" i="3"/>
  <c r="F461" i="3"/>
  <c r="J476" i="3"/>
  <c r="J461" i="3"/>
  <c r="N476" i="3"/>
  <c r="N461" i="3"/>
  <c r="E477" i="3"/>
  <c r="E462" i="3"/>
  <c r="I477" i="3"/>
  <c r="I462" i="3"/>
  <c r="M477" i="3"/>
  <c r="M462" i="3"/>
  <c r="J425" i="3"/>
  <c r="F442" i="3"/>
  <c r="B565" i="3"/>
  <c r="B558" i="3"/>
  <c r="B556" i="3"/>
  <c r="B517" i="3"/>
  <c r="C396" i="3"/>
  <c r="C449" i="3" s="1"/>
  <c r="G396" i="3"/>
  <c r="G424" i="3" s="1"/>
  <c r="K396" i="3"/>
  <c r="K501" i="3" s="1"/>
  <c r="E403" i="3"/>
  <c r="M403" i="3"/>
  <c r="E517" i="3"/>
  <c r="I517" i="3"/>
  <c r="M517" i="3"/>
  <c r="H605" i="3"/>
  <c r="I604" i="3"/>
  <c r="C560" i="3"/>
  <c r="C561" i="3"/>
  <c r="I403" i="3"/>
  <c r="J404" i="3" s="1"/>
  <c r="C427" i="3"/>
  <c r="C451" i="3" s="1"/>
  <c r="G427" i="3"/>
  <c r="G451" i="3" s="1"/>
  <c r="K427" i="3"/>
  <c r="K451" i="3" s="1"/>
  <c r="B428" i="3"/>
  <c r="B452" i="3" s="1"/>
  <c r="F428" i="3"/>
  <c r="F452" i="3" s="1"/>
  <c r="J428" i="3"/>
  <c r="J452" i="3" s="1"/>
  <c r="N428" i="3"/>
  <c r="N452" i="3" s="1"/>
  <c r="E429" i="3"/>
  <c r="E453" i="3" s="1"/>
  <c r="I429" i="3"/>
  <c r="I453" i="3" s="1"/>
  <c r="M429" i="3"/>
  <c r="M453" i="3" s="1"/>
  <c r="D430" i="3"/>
  <c r="D454" i="3" s="1"/>
  <c r="H430" i="3"/>
  <c r="H454" i="3" s="1"/>
  <c r="L430" i="3"/>
  <c r="L454" i="3" s="1"/>
  <c r="O345" i="3"/>
  <c r="O357" i="3"/>
  <c r="D560" i="3"/>
  <c r="H560" i="3"/>
  <c r="L560" i="3"/>
  <c r="O382" i="3"/>
  <c r="B389" i="3"/>
  <c r="F389" i="3"/>
  <c r="J389" i="3"/>
  <c r="N389" i="3"/>
  <c r="D396" i="3"/>
  <c r="D441" i="3" s="1"/>
  <c r="H396" i="3"/>
  <c r="L396" i="3"/>
  <c r="L574" i="3" s="1"/>
  <c r="B412" i="3"/>
  <c r="F412" i="3"/>
  <c r="J412" i="3"/>
  <c r="J416" i="3" s="1"/>
  <c r="N412" i="3"/>
  <c r="E413" i="3"/>
  <c r="E416" i="3" s="1"/>
  <c r="I413" i="3"/>
  <c r="M413" i="3"/>
  <c r="D414" i="3"/>
  <c r="D416" i="3" s="1"/>
  <c r="H414" i="3"/>
  <c r="H416" i="3" s="1"/>
  <c r="L414" i="3"/>
  <c r="C415" i="3"/>
  <c r="G415" i="3"/>
  <c r="G416" i="3" s="1"/>
  <c r="K415" i="3"/>
  <c r="K416" i="3" s="1"/>
  <c r="D471" i="3"/>
  <c r="D472" i="3" s="1"/>
  <c r="H471" i="3"/>
  <c r="H472" i="3" s="1"/>
  <c r="L471" i="3"/>
  <c r="L472" i="3" s="1"/>
  <c r="G517" i="3"/>
  <c r="O522" i="3"/>
  <c r="J615" i="3"/>
  <c r="B397" i="4"/>
  <c r="O397" i="4" s="1"/>
  <c r="O396" i="4"/>
  <c r="G560" i="3"/>
  <c r="G561" i="3"/>
  <c r="C376" i="3"/>
  <c r="G376" i="3"/>
  <c r="K376" i="3"/>
  <c r="O339" i="3"/>
  <c r="E561" i="3"/>
  <c r="E560" i="3"/>
  <c r="I561" i="3"/>
  <c r="I560" i="3"/>
  <c r="M561" i="3"/>
  <c r="M560" i="3"/>
  <c r="C364" i="3"/>
  <c r="G364" i="3"/>
  <c r="O375" i="3"/>
  <c r="I571" i="3"/>
  <c r="O571" i="3" s="1"/>
  <c r="O564" i="3"/>
  <c r="C389" i="3"/>
  <c r="G389" i="3"/>
  <c r="K389" i="3"/>
  <c r="E396" i="3"/>
  <c r="E493" i="3" s="1"/>
  <c r="I396" i="3"/>
  <c r="M396" i="3"/>
  <c r="M574" i="3" s="1"/>
  <c r="N413" i="3"/>
  <c r="D485" i="3"/>
  <c r="H485" i="3"/>
  <c r="L485" i="3"/>
  <c r="K522" i="3"/>
  <c r="C574" i="3"/>
  <c r="G574" i="3"/>
  <c r="K574" i="3"/>
  <c r="F592" i="3"/>
  <c r="E593" i="3"/>
  <c r="K560" i="3"/>
  <c r="K561" i="3"/>
  <c r="C346" i="3"/>
  <c r="G346" i="3"/>
  <c r="K346" i="3"/>
  <c r="C358" i="3"/>
  <c r="G358" i="3"/>
  <c r="K358" i="3"/>
  <c r="B561" i="3"/>
  <c r="B560" i="3"/>
  <c r="F561" i="3"/>
  <c r="F560" i="3"/>
  <c r="J561" i="3"/>
  <c r="J560" i="3"/>
  <c r="N561" i="3"/>
  <c r="N560" i="3"/>
  <c r="B396" i="3"/>
  <c r="B424" i="3" s="1"/>
  <c r="F396" i="3"/>
  <c r="F493" i="3" s="1"/>
  <c r="J396" i="3"/>
  <c r="D403" i="3"/>
  <c r="D404" i="3" s="1"/>
  <c r="H403" i="3"/>
  <c r="H404" i="3" s="1"/>
  <c r="L403" i="3"/>
  <c r="L404" i="3" s="1"/>
  <c r="D492" i="3"/>
  <c r="D561" i="3" s="1"/>
  <c r="H492" i="3"/>
  <c r="L492" i="3"/>
  <c r="L561" i="3" s="1"/>
  <c r="C501" i="3"/>
  <c r="G501" i="3"/>
  <c r="C519" i="3"/>
  <c r="G519" i="3"/>
  <c r="K519" i="3"/>
  <c r="B520" i="3"/>
  <c r="F520" i="3"/>
  <c r="J520" i="3"/>
  <c r="N520" i="3"/>
  <c r="E521" i="3"/>
  <c r="I521" i="3"/>
  <c r="M521" i="3"/>
  <c r="D522" i="3"/>
  <c r="H522" i="3"/>
  <c r="L522" i="3"/>
  <c r="C517" i="3"/>
  <c r="D574" i="3"/>
  <c r="H574" i="3"/>
  <c r="N624" i="3"/>
  <c r="M625" i="3"/>
  <c r="M627" i="3" s="1"/>
  <c r="E574" i="3"/>
  <c r="I574" i="3"/>
  <c r="N585" i="3"/>
  <c r="E588" i="3"/>
  <c r="D593" i="3"/>
  <c r="D595" i="3" s="1"/>
  <c r="F596" i="3"/>
  <c r="G600" i="3"/>
  <c r="K612" i="3"/>
  <c r="I613" i="3"/>
  <c r="I615" i="3" s="1"/>
  <c r="M616" i="3"/>
  <c r="N633" i="3"/>
  <c r="N634" i="3" s="1"/>
  <c r="B615" i="4"/>
  <c r="B614" i="4"/>
  <c r="J125" i="4"/>
  <c r="D405" i="4" s="1"/>
  <c r="P125" i="4"/>
  <c r="E407" i="4" s="1"/>
  <c r="F615" i="4"/>
  <c r="F614" i="4"/>
  <c r="Z125" i="4"/>
  <c r="H405" i="4" s="1"/>
  <c r="AF125" i="4"/>
  <c r="I407" i="4" s="1"/>
  <c r="J614" i="4"/>
  <c r="AP125" i="4"/>
  <c r="L405" i="4" s="1"/>
  <c r="AV125" i="4"/>
  <c r="M407" i="4" s="1"/>
  <c r="N502" i="4"/>
  <c r="B367" i="4"/>
  <c r="K395" i="4"/>
  <c r="N496" i="4"/>
  <c r="N570" i="3"/>
  <c r="N572" i="3"/>
  <c r="E595" i="3"/>
  <c r="E599" i="3"/>
  <c r="N628" i="3"/>
  <c r="N402" i="4"/>
  <c r="N403" i="4" s="1"/>
  <c r="N400" i="4"/>
  <c r="F125" i="4"/>
  <c r="C405" i="4" s="1"/>
  <c r="L125" i="4"/>
  <c r="D407" i="4" s="1"/>
  <c r="Q125" i="4"/>
  <c r="E408" i="4" s="1"/>
  <c r="V125" i="4"/>
  <c r="G405" i="4" s="1"/>
  <c r="AB125" i="4"/>
  <c r="H407" i="4" s="1"/>
  <c r="AG125" i="4"/>
  <c r="I408" i="4" s="1"/>
  <c r="AL125" i="4"/>
  <c r="K405" i="4" s="1"/>
  <c r="AR125" i="4"/>
  <c r="L407" i="4" s="1"/>
  <c r="AW125" i="4"/>
  <c r="M408" i="4" s="1"/>
  <c r="O408" i="4" s="1"/>
  <c r="E343" i="4"/>
  <c r="I343" i="4"/>
  <c r="M343" i="4"/>
  <c r="O343" i="4" s="1"/>
  <c r="O354" i="4"/>
  <c r="M361" i="4"/>
  <c r="O361" i="4" s="1"/>
  <c r="G367" i="4"/>
  <c r="G421" i="4"/>
  <c r="O378" i="4"/>
  <c r="O390" i="4"/>
  <c r="G403" i="4"/>
  <c r="N406" i="4"/>
  <c r="B409" i="4"/>
  <c r="C415" i="4"/>
  <c r="K421" i="4"/>
  <c r="K633" i="4"/>
  <c r="K469" i="4"/>
  <c r="O461" i="4"/>
  <c r="J635" i="4"/>
  <c r="J634" i="4"/>
  <c r="J463" i="4"/>
  <c r="E635" i="4"/>
  <c r="E634" i="4"/>
  <c r="E463" i="4"/>
  <c r="N568" i="3"/>
  <c r="O570" i="3"/>
  <c r="F603" i="3"/>
  <c r="K619" i="3"/>
  <c r="M620" i="3"/>
  <c r="L627" i="3"/>
  <c r="O678" i="3"/>
  <c r="B125" i="4"/>
  <c r="B405" i="4" s="1"/>
  <c r="H125" i="4"/>
  <c r="C407" i="4" s="1"/>
  <c r="M125" i="4"/>
  <c r="D408" i="4" s="1"/>
  <c r="R125" i="4"/>
  <c r="F405" i="4" s="1"/>
  <c r="X125" i="4"/>
  <c r="G407" i="4" s="1"/>
  <c r="AC125" i="4"/>
  <c r="H408" i="4" s="1"/>
  <c r="AH125" i="4"/>
  <c r="J405" i="4" s="1"/>
  <c r="AS125" i="4"/>
  <c r="L408" i="4" s="1"/>
  <c r="AX125" i="4"/>
  <c r="N405" i="4" s="1"/>
  <c r="O342" i="4"/>
  <c r="O348" i="4"/>
  <c r="E367" i="4"/>
  <c r="I367" i="4"/>
  <c r="M367" i="4"/>
  <c r="C373" i="4"/>
  <c r="G373" i="4"/>
  <c r="K373" i="4"/>
  <c r="B373" i="4"/>
  <c r="C385" i="4"/>
  <c r="G385" i="4"/>
  <c r="K385" i="4"/>
  <c r="B385" i="4"/>
  <c r="O385" i="4" s="1"/>
  <c r="G391" i="4"/>
  <c r="K403" i="4"/>
  <c r="F409" i="4"/>
  <c r="G415" i="4"/>
  <c r="E450" i="4"/>
  <c r="E448" i="4"/>
  <c r="I450" i="4"/>
  <c r="I448" i="4"/>
  <c r="M450" i="4"/>
  <c r="M454" i="4" s="1"/>
  <c r="M448" i="4"/>
  <c r="D451" i="4"/>
  <c r="D448" i="4"/>
  <c r="H451" i="4"/>
  <c r="H448" i="4"/>
  <c r="L451" i="4"/>
  <c r="L454" i="4" s="1"/>
  <c r="L448" i="4"/>
  <c r="F453" i="4"/>
  <c r="F448" i="4"/>
  <c r="N625" i="3"/>
  <c r="N626" i="3" s="1"/>
  <c r="G607" i="3"/>
  <c r="H607" i="3"/>
  <c r="H611" i="3"/>
  <c r="N629" i="3"/>
  <c r="N630" i="3" s="1"/>
  <c r="N615" i="4"/>
  <c r="N614" i="4"/>
  <c r="O403" i="4"/>
  <c r="D125" i="4"/>
  <c r="B407" i="4" s="1"/>
  <c r="N125" i="4"/>
  <c r="E405" i="4" s="1"/>
  <c r="T125" i="4"/>
  <c r="F407" i="4" s="1"/>
  <c r="G614" i="4"/>
  <c r="G409" i="4"/>
  <c r="AJ125" i="4"/>
  <c r="J407" i="4" s="1"/>
  <c r="K614" i="4"/>
  <c r="K409" i="4"/>
  <c r="O502" i="4"/>
  <c r="K503" i="4"/>
  <c r="E428" i="4"/>
  <c r="E434" i="4"/>
  <c r="E385" i="4"/>
  <c r="E373" i="4"/>
  <c r="I428" i="4"/>
  <c r="I385" i="4"/>
  <c r="I373" i="4"/>
  <c r="M428" i="4"/>
  <c r="M385" i="4"/>
  <c r="M373" i="4"/>
  <c r="M434" i="4"/>
  <c r="O434" i="4" s="1"/>
  <c r="O402" i="4"/>
  <c r="E415" i="4"/>
  <c r="I415" i="4"/>
  <c r="O414" i="4"/>
  <c r="M415" i="4"/>
  <c r="K415" i="4"/>
  <c r="H454" i="4"/>
  <c r="G125" i="4"/>
  <c r="C406" i="4" s="1"/>
  <c r="O125" i="4"/>
  <c r="E406" i="4" s="1"/>
  <c r="W125" i="4"/>
  <c r="G406" i="4" s="1"/>
  <c r="AE125" i="4"/>
  <c r="I406" i="4" s="1"/>
  <c r="AM125" i="4"/>
  <c r="K406" i="4" s="1"/>
  <c r="AU125" i="4"/>
  <c r="M406" i="4" s="1"/>
  <c r="L421" i="4"/>
  <c r="E441" i="4"/>
  <c r="E487" i="4" s="1"/>
  <c r="I505" i="4"/>
  <c r="M441" i="4"/>
  <c r="M628" i="4" s="1"/>
  <c r="D506" i="4"/>
  <c r="L506" i="4"/>
  <c r="G507" i="4"/>
  <c r="B508" i="4"/>
  <c r="J508" i="4"/>
  <c r="B448" i="4"/>
  <c r="O448" i="4" s="1"/>
  <c r="B451" i="4"/>
  <c r="H453" i="4"/>
  <c r="C635" i="4"/>
  <c r="C634" i="4"/>
  <c r="C463" i="4"/>
  <c r="G634" i="4"/>
  <c r="K635" i="4"/>
  <c r="K634" i="4"/>
  <c r="K636" i="4" s="1"/>
  <c r="K463" i="4"/>
  <c r="K462" i="4"/>
  <c r="F463" i="4"/>
  <c r="M505" i="4"/>
  <c r="C507" i="4"/>
  <c r="F508" i="4"/>
  <c r="F480" i="4"/>
  <c r="N480" i="4"/>
  <c r="F488" i="4"/>
  <c r="N488" i="4"/>
  <c r="F496" i="4"/>
  <c r="N415" i="4"/>
  <c r="E421" i="4"/>
  <c r="I421" i="4"/>
  <c r="M421" i="4"/>
  <c r="O427" i="4"/>
  <c r="B428" i="4"/>
  <c r="O428" i="4" s="1"/>
  <c r="F428" i="4"/>
  <c r="J428" i="4"/>
  <c r="N428" i="4"/>
  <c r="C618" i="4"/>
  <c r="C434" i="4"/>
  <c r="G618" i="4"/>
  <c r="G625" i="4" s="1"/>
  <c r="G434" i="4"/>
  <c r="K618" i="4"/>
  <c r="K625" i="4" s="1"/>
  <c r="K434" i="4"/>
  <c r="B505" i="4"/>
  <c r="F441" i="4"/>
  <c r="J505" i="4"/>
  <c r="E506" i="4"/>
  <c r="M506" i="4"/>
  <c r="H507" i="4"/>
  <c r="C508" i="4"/>
  <c r="K508" i="4"/>
  <c r="C441" i="4"/>
  <c r="F451" i="4"/>
  <c r="N451" i="4"/>
  <c r="I452" i="4"/>
  <c r="J451" i="4"/>
  <c r="J454" i="4" s="1"/>
  <c r="M635" i="4"/>
  <c r="M634" i="4"/>
  <c r="M463" i="4"/>
  <c r="L415" i="4"/>
  <c r="B415" i="4"/>
  <c r="O415" i="4" s="1"/>
  <c r="F415" i="4"/>
  <c r="J415" i="4"/>
  <c r="B421" i="4"/>
  <c r="O420" i="4"/>
  <c r="F421" i="4"/>
  <c r="J421" i="4"/>
  <c r="N421" i="4"/>
  <c r="C428" i="4"/>
  <c r="G428" i="4"/>
  <c r="K428" i="4"/>
  <c r="C505" i="4"/>
  <c r="G505" i="4"/>
  <c r="K505" i="4"/>
  <c r="B506" i="4"/>
  <c r="F506" i="4"/>
  <c r="J506" i="4"/>
  <c r="N466" i="4"/>
  <c r="N506" i="4" s="1"/>
  <c r="N441" i="4"/>
  <c r="E507" i="4"/>
  <c r="I507" i="4"/>
  <c r="M507" i="4"/>
  <c r="D468" i="4"/>
  <c r="D508" i="4" s="1"/>
  <c r="D453" i="4"/>
  <c r="H508" i="4"/>
  <c r="L468" i="4"/>
  <c r="L508" i="4" s="1"/>
  <c r="L453" i="4"/>
  <c r="G441" i="4"/>
  <c r="C450" i="4"/>
  <c r="E452" i="4"/>
  <c r="I634" i="4"/>
  <c r="I635" i="4"/>
  <c r="I463" i="4"/>
  <c r="E505" i="4"/>
  <c r="H506" i="4"/>
  <c r="K507" i="4"/>
  <c r="N508" i="4"/>
  <c r="I441" i="4"/>
  <c r="I479" i="4" s="1"/>
  <c r="C448" i="4"/>
  <c r="G448" i="4"/>
  <c r="G555" i="4" s="1"/>
  <c r="K448" i="4"/>
  <c r="K495" i="4" s="1"/>
  <c r="N448" i="4"/>
  <c r="K450" i="4"/>
  <c r="C478" i="4"/>
  <c r="G478" i="4"/>
  <c r="K478" i="4"/>
  <c r="C486" i="4"/>
  <c r="G486" i="4"/>
  <c r="K486" i="4"/>
  <c r="O494" i="4"/>
  <c r="C496" i="4"/>
  <c r="F526" i="4"/>
  <c r="N526" i="4"/>
  <c r="B619" i="4"/>
  <c r="B612" i="4"/>
  <c r="B610" i="4"/>
  <c r="F619" i="4"/>
  <c r="F612" i="4"/>
  <c r="F610" i="4"/>
  <c r="F548" i="4"/>
  <c r="D434" i="4"/>
  <c r="H434" i="4"/>
  <c r="L434" i="4"/>
  <c r="B441" i="4"/>
  <c r="B487" i="4" s="1"/>
  <c r="J441" i="4"/>
  <c r="J448" i="4"/>
  <c r="J555" i="4" s="1"/>
  <c r="B450" i="4"/>
  <c r="G450" i="4"/>
  <c r="G454" i="4" s="1"/>
  <c r="D478" i="4"/>
  <c r="H478" i="4"/>
  <c r="I480" i="4" s="1"/>
  <c r="L478" i="4"/>
  <c r="M480" i="4" s="1"/>
  <c r="D486" i="4"/>
  <c r="H486" i="4"/>
  <c r="L486" i="4"/>
  <c r="M488" i="4" s="1"/>
  <c r="D494" i="4"/>
  <c r="E496" i="4" s="1"/>
  <c r="H494" i="4"/>
  <c r="I496" i="4" s="1"/>
  <c r="L494" i="4"/>
  <c r="D619" i="4"/>
  <c r="D612" i="4"/>
  <c r="D610" i="4"/>
  <c r="H619" i="4"/>
  <c r="H612" i="4"/>
  <c r="H610" i="4"/>
  <c r="L619" i="4"/>
  <c r="J619" i="4"/>
  <c r="J612" i="4"/>
  <c r="J610" i="4"/>
  <c r="J548" i="4"/>
  <c r="N619" i="4"/>
  <c r="N612" i="4"/>
  <c r="N610" i="4"/>
  <c r="N548" i="4"/>
  <c r="E619" i="4"/>
  <c r="E612" i="4"/>
  <c r="E571" i="4"/>
  <c r="E610" i="4"/>
  <c r="E547" i="4"/>
  <c r="E548" i="4"/>
  <c r="E555" i="4"/>
  <c r="M555" i="4"/>
  <c r="D505" i="4"/>
  <c r="H505" i="4"/>
  <c r="L505" i="4"/>
  <c r="G506" i="4"/>
  <c r="K506" i="4"/>
  <c r="B507" i="4"/>
  <c r="J507" i="4"/>
  <c r="N515" i="4"/>
  <c r="N530" i="4"/>
  <c r="E508" i="4"/>
  <c r="I508" i="4"/>
  <c r="M508" i="4"/>
  <c r="D441" i="4"/>
  <c r="H441" i="4"/>
  <c r="L441" i="4"/>
  <c r="L503" i="4" s="1"/>
  <c r="D450" i="4"/>
  <c r="C451" i="4"/>
  <c r="K451" i="4"/>
  <c r="F452" i="4"/>
  <c r="I453" i="4"/>
  <c r="D634" i="4"/>
  <c r="D635" i="4"/>
  <c r="D463" i="4"/>
  <c r="H635" i="4"/>
  <c r="H634" i="4"/>
  <c r="L635" i="4"/>
  <c r="F635" i="4"/>
  <c r="F634" i="4"/>
  <c r="N635" i="4"/>
  <c r="N634" i="4"/>
  <c r="F505" i="4"/>
  <c r="N505" i="4"/>
  <c r="I506" i="4"/>
  <c r="D507" i="4"/>
  <c r="L507" i="4"/>
  <c r="G508" i="4"/>
  <c r="J496" i="4"/>
  <c r="E526" i="4"/>
  <c r="I619" i="4"/>
  <c r="I612" i="4"/>
  <c r="I571" i="4"/>
  <c r="I610" i="4"/>
  <c r="I548" i="4"/>
  <c r="M619" i="4"/>
  <c r="M612" i="4"/>
  <c r="M571" i="4"/>
  <c r="M610" i="4"/>
  <c r="M548" i="4"/>
  <c r="O554" i="4"/>
  <c r="C525" i="4"/>
  <c r="G525" i="4"/>
  <c r="G526" i="4" s="1"/>
  <c r="K525" i="4"/>
  <c r="K526" i="4" s="1"/>
  <c r="D571" i="4"/>
  <c r="H571" i="4"/>
  <c r="C539" i="4"/>
  <c r="G539" i="4"/>
  <c r="K539" i="4"/>
  <c r="C546" i="4"/>
  <c r="G546" i="4"/>
  <c r="K546" i="4"/>
  <c r="K615" i="4" s="1"/>
  <c r="F555" i="4"/>
  <c r="N555" i="4"/>
  <c r="B576" i="4"/>
  <c r="B571" i="4"/>
  <c r="F576" i="4"/>
  <c r="F571" i="4"/>
  <c r="J571" i="4"/>
  <c r="N571" i="4"/>
  <c r="F662" i="4"/>
  <c r="C650" i="4"/>
  <c r="M688" i="4"/>
  <c r="N687" i="4"/>
  <c r="N688" i="4" s="1"/>
  <c r="E648" i="4"/>
  <c r="E650" i="4" s="1"/>
  <c r="F647" i="4"/>
  <c r="L676" i="4"/>
  <c r="L678" i="4" s="1"/>
  <c r="M675" i="4"/>
  <c r="D654" i="4"/>
  <c r="J674" i="4"/>
  <c r="M690" i="4"/>
  <c r="F628" i="4"/>
  <c r="D648" i="4"/>
  <c r="D650" i="4" s="1"/>
  <c r="I674" i="4"/>
  <c r="L680" i="4"/>
  <c r="L682" i="4" s="1"/>
  <c r="M679" i="4"/>
  <c r="N683" i="4"/>
  <c r="N684" i="4" s="1"/>
  <c r="N685" i="4" s="1"/>
  <c r="M684" i="4"/>
  <c r="M686" i="4" s="1"/>
  <c r="J729" i="4"/>
  <c r="G628" i="4"/>
  <c r="K628" i="4"/>
  <c r="E656" i="4"/>
  <c r="F655" i="4"/>
  <c r="H659" i="4"/>
  <c r="G660" i="4"/>
  <c r="G662" i="4" s="1"/>
  <c r="G664" i="4"/>
  <c r="G666" i="4" s="1"/>
  <c r="H663" i="4"/>
  <c r="I667" i="4"/>
  <c r="K671" i="4"/>
  <c r="O624" i="4"/>
  <c r="K678" i="4"/>
  <c r="J678" i="4"/>
  <c r="L729" i="4"/>
  <c r="L684" i="4"/>
  <c r="L686" i="4" s="1"/>
  <c r="I724" i="4"/>
  <c r="M724" i="4"/>
  <c r="O724" i="4" s="1"/>
  <c r="E658" i="4"/>
  <c r="F656" i="5" l="1"/>
  <c r="F658" i="5" s="1"/>
  <c r="G655" i="5"/>
  <c r="O625" i="5"/>
  <c r="M640" i="5" s="1"/>
  <c r="C495" i="5"/>
  <c r="M503" i="5"/>
  <c r="D615" i="5"/>
  <c r="H496" i="5"/>
  <c r="I555" i="5"/>
  <c r="C547" i="5"/>
  <c r="L628" i="5"/>
  <c r="C628" i="5"/>
  <c r="H555" i="5"/>
  <c r="H571" i="5"/>
  <c r="H619" i="5"/>
  <c r="H623" i="5" s="1"/>
  <c r="I526" i="5"/>
  <c r="J503" i="5"/>
  <c r="C548" i="5"/>
  <c r="H526" i="5"/>
  <c r="J454" i="5"/>
  <c r="H487" i="5"/>
  <c r="H503" i="5"/>
  <c r="K628" i="5"/>
  <c r="E571" i="5"/>
  <c r="M555" i="5"/>
  <c r="N526" i="5"/>
  <c r="H547" i="5"/>
  <c r="H454" i="5"/>
  <c r="E628" i="5"/>
  <c r="D547" i="5"/>
  <c r="E548" i="5"/>
  <c r="O546" i="5"/>
  <c r="D526" i="5"/>
  <c r="K495" i="5"/>
  <c r="E462" i="5"/>
  <c r="E526" i="5"/>
  <c r="I503" i="5"/>
  <c r="L680" i="5"/>
  <c r="L682" i="5" s="1"/>
  <c r="M679" i="5"/>
  <c r="K667" i="5"/>
  <c r="J668" i="5"/>
  <c r="J670" i="5" s="1"/>
  <c r="N690" i="5"/>
  <c r="F628" i="5"/>
  <c r="F610" i="5"/>
  <c r="F612" i="5"/>
  <c r="F548" i="5"/>
  <c r="F619" i="5"/>
  <c r="G620" i="5" s="1"/>
  <c r="F547" i="5"/>
  <c r="L623" i="5"/>
  <c r="L620" i="5"/>
  <c r="L626" i="5"/>
  <c r="I495" i="5"/>
  <c r="I496" i="5"/>
  <c r="E488" i="5"/>
  <c r="E487" i="5"/>
  <c r="B469" i="5"/>
  <c r="O441" i="5"/>
  <c r="L530" i="5"/>
  <c r="L515" i="5"/>
  <c r="I529" i="5"/>
  <c r="I514" i="5"/>
  <c r="F528" i="5"/>
  <c r="F513" i="5"/>
  <c r="I623" i="5"/>
  <c r="I620" i="5"/>
  <c r="I626" i="5"/>
  <c r="C626" i="5"/>
  <c r="C623" i="5"/>
  <c r="O619" i="5"/>
  <c r="J635" i="5"/>
  <c r="J634" i="5"/>
  <c r="J463" i="5"/>
  <c r="J462" i="5"/>
  <c r="J479" i="5"/>
  <c r="B479" i="5"/>
  <c r="O448" i="5"/>
  <c r="J516" i="5"/>
  <c r="J531" i="5"/>
  <c r="C530" i="5"/>
  <c r="C515" i="5"/>
  <c r="M528" i="5"/>
  <c r="M513" i="5"/>
  <c r="F526" i="5"/>
  <c r="E454" i="5"/>
  <c r="M531" i="5"/>
  <c r="M516" i="5"/>
  <c r="F515" i="5"/>
  <c r="F530" i="5"/>
  <c r="L513" i="5"/>
  <c r="L528" i="5"/>
  <c r="F495" i="5"/>
  <c r="L635" i="5"/>
  <c r="L634" i="5"/>
  <c r="L636" i="5" s="1"/>
  <c r="L462" i="5"/>
  <c r="L463" i="5"/>
  <c r="D633" i="5"/>
  <c r="D469" i="5"/>
  <c r="D442" i="5"/>
  <c r="N514" i="5"/>
  <c r="N529" i="5"/>
  <c r="C528" i="5"/>
  <c r="C513" i="5"/>
  <c r="B555" i="5"/>
  <c r="O486" i="5"/>
  <c r="K479" i="5"/>
  <c r="M515" i="5"/>
  <c r="M530" i="5"/>
  <c r="C454" i="5"/>
  <c r="C633" i="5"/>
  <c r="C636" i="5" s="1"/>
  <c r="C555" i="5"/>
  <c r="O555" i="5" s="1"/>
  <c r="C469" i="5"/>
  <c r="C442" i="5"/>
  <c r="F614" i="5"/>
  <c r="F615" i="5"/>
  <c r="F409" i="5"/>
  <c r="F503" i="5"/>
  <c r="I516" i="5"/>
  <c r="I531" i="5"/>
  <c r="O434" i="5"/>
  <c r="J514" i="5"/>
  <c r="J529" i="5"/>
  <c r="G555" i="5"/>
  <c r="O397" i="5"/>
  <c r="H660" i="5"/>
  <c r="H662" i="5" s="1"/>
  <c r="I659" i="5"/>
  <c r="G652" i="5"/>
  <c r="G654" i="5" s="1"/>
  <c r="H651" i="5"/>
  <c r="N694" i="5"/>
  <c r="F571" i="5"/>
  <c r="B628" i="5"/>
  <c r="B619" i="5"/>
  <c r="B612" i="5"/>
  <c r="B610" i="5"/>
  <c r="B547" i="5"/>
  <c r="E496" i="5"/>
  <c r="E495" i="5"/>
  <c r="M480" i="5"/>
  <c r="M479" i="5"/>
  <c r="O479" i="5" s="1"/>
  <c r="K531" i="5"/>
  <c r="K516" i="5"/>
  <c r="H530" i="5"/>
  <c r="H515" i="5"/>
  <c r="E529" i="5"/>
  <c r="E514" i="5"/>
  <c r="B528" i="5"/>
  <c r="B513" i="5"/>
  <c r="E623" i="5"/>
  <c r="E626" i="5"/>
  <c r="E620" i="5"/>
  <c r="O571" i="5"/>
  <c r="O539" i="5"/>
  <c r="F635" i="5"/>
  <c r="F634" i="5"/>
  <c r="F463" i="5"/>
  <c r="F462" i="5"/>
  <c r="H495" i="5"/>
  <c r="O478" i="5"/>
  <c r="K454" i="5"/>
  <c r="L633" i="5"/>
  <c r="L469" i="5"/>
  <c r="L442" i="5"/>
  <c r="F531" i="5"/>
  <c r="F516" i="5"/>
  <c r="L529" i="5"/>
  <c r="L514" i="5"/>
  <c r="I528" i="5"/>
  <c r="I513" i="5"/>
  <c r="B526" i="5"/>
  <c r="L495" i="5"/>
  <c r="L487" i="5"/>
  <c r="M463" i="5"/>
  <c r="E516" i="5"/>
  <c r="E531" i="5"/>
  <c r="B515" i="5"/>
  <c r="B530" i="5"/>
  <c r="H528" i="5"/>
  <c r="H513" i="5"/>
  <c r="M526" i="5"/>
  <c r="F496" i="5"/>
  <c r="L531" i="5"/>
  <c r="L516" i="5"/>
  <c r="N633" i="5"/>
  <c r="N469" i="5"/>
  <c r="N555" i="5"/>
  <c r="N442" i="5"/>
  <c r="C487" i="5"/>
  <c r="F487" i="5"/>
  <c r="G513" i="5"/>
  <c r="G528" i="5"/>
  <c r="N503" i="5"/>
  <c r="E615" i="5"/>
  <c r="E614" i="5"/>
  <c r="E409" i="5"/>
  <c r="K515" i="5"/>
  <c r="K530" i="5"/>
  <c r="C514" i="5"/>
  <c r="C529" i="5"/>
  <c r="O421" i="5"/>
  <c r="B529" i="5"/>
  <c r="B514" i="5"/>
  <c r="N452" i="5"/>
  <c r="N454" i="5" s="1"/>
  <c r="N453" i="5"/>
  <c r="O615" i="5"/>
  <c r="E647" i="5"/>
  <c r="D648" i="5"/>
  <c r="D650" i="5" s="1"/>
  <c r="L675" i="5"/>
  <c r="K676" i="5"/>
  <c r="K678" i="5" s="1"/>
  <c r="H664" i="5"/>
  <c r="H666" i="5" s="1"/>
  <c r="I663" i="5"/>
  <c r="K672" i="5"/>
  <c r="K674" i="5" s="1"/>
  <c r="L671" i="5"/>
  <c r="N683" i="5"/>
  <c r="N684" i="5" s="1"/>
  <c r="M684" i="5"/>
  <c r="M686" i="5" s="1"/>
  <c r="M488" i="5"/>
  <c r="M487" i="5"/>
  <c r="I479" i="5"/>
  <c r="I480" i="5"/>
  <c r="J633" i="5"/>
  <c r="J469" i="5"/>
  <c r="J442" i="5"/>
  <c r="J526" i="5"/>
  <c r="G531" i="5"/>
  <c r="G516" i="5"/>
  <c r="D530" i="5"/>
  <c r="D515" i="5"/>
  <c r="N528" i="5"/>
  <c r="N513" i="5"/>
  <c r="D623" i="5"/>
  <c r="D620" i="5"/>
  <c r="D626" i="5"/>
  <c r="G626" i="5"/>
  <c r="G623" i="5"/>
  <c r="B462" i="5"/>
  <c r="O462" i="5" s="1"/>
  <c r="O461" i="5"/>
  <c r="F479" i="5"/>
  <c r="B531" i="5"/>
  <c r="B516" i="5"/>
  <c r="H514" i="5"/>
  <c r="H529" i="5"/>
  <c r="O526" i="5"/>
  <c r="K555" i="5"/>
  <c r="K633" i="5"/>
  <c r="K636" i="5" s="1"/>
  <c r="K469" i="5"/>
  <c r="K442" i="5"/>
  <c r="N530" i="5"/>
  <c r="N515" i="5"/>
  <c r="K529" i="5"/>
  <c r="K514" i="5"/>
  <c r="D528" i="5"/>
  <c r="D513" i="5"/>
  <c r="J495" i="5"/>
  <c r="B495" i="5"/>
  <c r="D516" i="5"/>
  <c r="D531" i="5"/>
  <c r="F529" i="5"/>
  <c r="F514" i="5"/>
  <c r="J555" i="5"/>
  <c r="F488" i="5"/>
  <c r="K462" i="5"/>
  <c r="M633" i="5"/>
  <c r="M636" i="5" s="1"/>
  <c r="M469" i="5"/>
  <c r="M442" i="5"/>
  <c r="K614" i="5"/>
  <c r="K615" i="5"/>
  <c r="K409" i="5"/>
  <c r="B614" i="5"/>
  <c r="B615" i="5"/>
  <c r="B409" i="5"/>
  <c r="O409" i="5" s="1"/>
  <c r="O408" i="5"/>
  <c r="E513" i="5"/>
  <c r="E528" i="5"/>
  <c r="L503" i="5"/>
  <c r="D503" i="5"/>
  <c r="H531" i="5"/>
  <c r="H516" i="5"/>
  <c r="O614" i="5"/>
  <c r="N628" i="5"/>
  <c r="J619" i="5"/>
  <c r="J612" i="5"/>
  <c r="J610" i="5"/>
  <c r="J547" i="5"/>
  <c r="J548" i="5"/>
  <c r="N620" i="5"/>
  <c r="N638" i="5" s="1"/>
  <c r="N623" i="5"/>
  <c r="M496" i="5"/>
  <c r="M495" i="5"/>
  <c r="O495" i="5" s="1"/>
  <c r="I487" i="5"/>
  <c r="I488" i="5"/>
  <c r="E480" i="5"/>
  <c r="E479" i="5"/>
  <c r="F633" i="5"/>
  <c r="F469" i="5"/>
  <c r="G471" i="5" s="1"/>
  <c r="F442" i="5"/>
  <c r="C531" i="5"/>
  <c r="C516" i="5"/>
  <c r="M529" i="5"/>
  <c r="M514" i="5"/>
  <c r="J528" i="5"/>
  <c r="J513" i="5"/>
  <c r="M623" i="5"/>
  <c r="M626" i="5"/>
  <c r="M620" i="5"/>
  <c r="K548" i="5"/>
  <c r="K626" i="5"/>
  <c r="K623" i="5"/>
  <c r="K620" i="5"/>
  <c r="O547" i="5"/>
  <c r="N635" i="5"/>
  <c r="N634" i="5"/>
  <c r="N463" i="5"/>
  <c r="N462" i="5"/>
  <c r="N496" i="5"/>
  <c r="F480" i="5"/>
  <c r="B454" i="5"/>
  <c r="G515" i="5"/>
  <c r="G530" i="5"/>
  <c r="D514" i="5"/>
  <c r="D529" i="5"/>
  <c r="D636" i="5"/>
  <c r="M454" i="5"/>
  <c r="E633" i="5"/>
  <c r="E636" i="5" s="1"/>
  <c r="E469" i="5"/>
  <c r="E442" i="5"/>
  <c r="J530" i="5"/>
  <c r="J515" i="5"/>
  <c r="G529" i="5"/>
  <c r="G514" i="5"/>
  <c r="O494" i="5"/>
  <c r="J496" i="5"/>
  <c r="K487" i="5"/>
  <c r="D479" i="5"/>
  <c r="I633" i="5"/>
  <c r="I636" i="5" s="1"/>
  <c r="I469" i="5"/>
  <c r="I442" i="5"/>
  <c r="I530" i="5"/>
  <c r="I515" i="5"/>
  <c r="K513" i="5"/>
  <c r="K528" i="5"/>
  <c r="F555" i="5"/>
  <c r="J487" i="5"/>
  <c r="B487" i="5"/>
  <c r="K463" i="5"/>
  <c r="C462" i="5"/>
  <c r="H633" i="5"/>
  <c r="H636" i="5" s="1"/>
  <c r="H628" i="5"/>
  <c r="H469" i="5"/>
  <c r="H442" i="5"/>
  <c r="J614" i="5"/>
  <c r="J615" i="5"/>
  <c r="J409" i="5"/>
  <c r="B503" i="5"/>
  <c r="K503" i="5"/>
  <c r="C503" i="5"/>
  <c r="O503" i="5" s="1"/>
  <c r="I462" i="5"/>
  <c r="E530" i="5"/>
  <c r="E515" i="5"/>
  <c r="G470" i="5"/>
  <c r="G509" i="5"/>
  <c r="O396" i="5"/>
  <c r="L526" i="4"/>
  <c r="N479" i="4"/>
  <c r="E652" i="4"/>
  <c r="E654" i="4" s="1"/>
  <c r="F651" i="4"/>
  <c r="I609" i="3"/>
  <c r="I611" i="3" s="1"/>
  <c r="J608" i="3"/>
  <c r="N495" i="4"/>
  <c r="N462" i="4"/>
  <c r="L610" i="4"/>
  <c r="J615" i="4"/>
  <c r="D517" i="3"/>
  <c r="I472" i="3"/>
  <c r="O560" i="3"/>
  <c r="C416" i="3"/>
  <c r="M416" i="3"/>
  <c r="N501" i="3"/>
  <c r="N431" i="3"/>
  <c r="L425" i="3"/>
  <c r="N472" i="3"/>
  <c r="K442" i="3"/>
  <c r="K496" i="4"/>
  <c r="O376" i="3"/>
  <c r="L547" i="4"/>
  <c r="K555" i="4"/>
  <c r="M526" i="4"/>
  <c r="F454" i="4"/>
  <c r="J487" i="4"/>
  <c r="C409" i="4"/>
  <c r="L517" i="3"/>
  <c r="L416" i="3"/>
  <c r="I416" i="3"/>
  <c r="O416" i="3" s="1"/>
  <c r="F416" i="3"/>
  <c r="N404" i="3"/>
  <c r="F425" i="3"/>
  <c r="M474" i="3"/>
  <c r="N449" i="3"/>
  <c r="G496" i="4"/>
  <c r="G404" i="3"/>
  <c r="O383" i="3"/>
  <c r="I628" i="4"/>
  <c r="L628" i="4"/>
  <c r="L571" i="4"/>
  <c r="H463" i="4"/>
  <c r="N547" i="4"/>
  <c r="G635" i="4"/>
  <c r="L463" i="4"/>
  <c r="D503" i="4"/>
  <c r="N686" i="4"/>
  <c r="I547" i="4"/>
  <c r="D454" i="4"/>
  <c r="I526" i="4"/>
  <c r="K454" i="4"/>
  <c r="C555" i="4"/>
  <c r="O555" i="4" s="1"/>
  <c r="B416" i="3"/>
  <c r="I442" i="3"/>
  <c r="C404" i="3"/>
  <c r="O322" i="3"/>
  <c r="D628" i="4"/>
  <c r="G619" i="4"/>
  <c r="G612" i="4"/>
  <c r="G610" i="4"/>
  <c r="G571" i="4"/>
  <c r="G548" i="4"/>
  <c r="G547" i="4"/>
  <c r="O539" i="4"/>
  <c r="G531" i="4"/>
  <c r="G516" i="4"/>
  <c r="N528" i="4"/>
  <c r="N513" i="4"/>
  <c r="H633" i="4"/>
  <c r="H555" i="4"/>
  <c r="H469" i="4"/>
  <c r="H442" i="4"/>
  <c r="E516" i="4"/>
  <c r="E531" i="4"/>
  <c r="F530" i="4"/>
  <c r="F515" i="4"/>
  <c r="C529" i="4"/>
  <c r="C514" i="4"/>
  <c r="N626" i="4"/>
  <c r="N623" i="4"/>
  <c r="N620" i="4"/>
  <c r="D547" i="4"/>
  <c r="D623" i="4"/>
  <c r="D626" i="4"/>
  <c r="L496" i="4"/>
  <c r="L495" i="4"/>
  <c r="H488" i="4"/>
  <c r="H487" i="4"/>
  <c r="D480" i="4"/>
  <c r="D479" i="4"/>
  <c r="J633" i="4"/>
  <c r="J628" i="4"/>
  <c r="J469" i="4"/>
  <c r="K471" i="4" s="1"/>
  <c r="J442" i="4"/>
  <c r="G488" i="4"/>
  <c r="G487" i="4"/>
  <c r="O478" i="4"/>
  <c r="C479" i="4"/>
  <c r="C480" i="4"/>
  <c r="K530" i="4"/>
  <c r="K515" i="4"/>
  <c r="C454" i="4"/>
  <c r="L531" i="4"/>
  <c r="L516" i="4"/>
  <c r="M530" i="4"/>
  <c r="M515" i="4"/>
  <c r="N529" i="4"/>
  <c r="N514" i="4"/>
  <c r="K528" i="4"/>
  <c r="K513" i="4"/>
  <c r="D462" i="4"/>
  <c r="H515" i="4"/>
  <c r="H530" i="4"/>
  <c r="F633" i="4"/>
  <c r="F469" i="4"/>
  <c r="F442" i="4"/>
  <c r="J479" i="4"/>
  <c r="F516" i="4"/>
  <c r="F531" i="4"/>
  <c r="J516" i="4"/>
  <c r="J531" i="4"/>
  <c r="D514" i="4"/>
  <c r="D529" i="4"/>
  <c r="H503" i="4"/>
  <c r="O373" i="4"/>
  <c r="H614" i="4"/>
  <c r="H615" i="4"/>
  <c r="H409" i="4"/>
  <c r="E462" i="4"/>
  <c r="I488" i="4"/>
  <c r="E480" i="4"/>
  <c r="M617" i="3"/>
  <c r="M619" i="3" s="1"/>
  <c r="N616" i="3"/>
  <c r="N617" i="3" s="1"/>
  <c r="K613" i="3"/>
  <c r="K615" i="3" s="1"/>
  <c r="L612" i="3"/>
  <c r="E589" i="3"/>
  <c r="E591" i="3" s="1"/>
  <c r="F588" i="3"/>
  <c r="H565" i="3"/>
  <c r="H558" i="3"/>
  <c r="H556" i="3"/>
  <c r="H494" i="3"/>
  <c r="H493" i="3"/>
  <c r="M581" i="3"/>
  <c r="I581" i="3"/>
  <c r="E581" i="3"/>
  <c r="L581" i="3"/>
  <c r="H581" i="3"/>
  <c r="D581" i="3"/>
  <c r="K581" i="3"/>
  <c r="G581" i="3"/>
  <c r="C581" i="3"/>
  <c r="N581" i="3"/>
  <c r="J581" i="3"/>
  <c r="F581" i="3"/>
  <c r="B581" i="3"/>
  <c r="M397" i="3"/>
  <c r="M431" i="3"/>
  <c r="N433" i="3" s="1"/>
  <c r="M501" i="3"/>
  <c r="F574" i="3"/>
  <c r="L397" i="3"/>
  <c r="L431" i="3"/>
  <c r="L477" i="3"/>
  <c r="L462" i="3"/>
  <c r="I476" i="3"/>
  <c r="I461" i="3"/>
  <c r="F475" i="3"/>
  <c r="F460" i="3"/>
  <c r="C474" i="3"/>
  <c r="C459" i="3"/>
  <c r="E404" i="3"/>
  <c r="B572" i="3"/>
  <c r="B569" i="3"/>
  <c r="F472" i="3"/>
  <c r="B449" i="3"/>
  <c r="F424" i="3"/>
  <c r="I569" i="3"/>
  <c r="I566" i="3"/>
  <c r="I572" i="3"/>
  <c r="O565" i="3"/>
  <c r="I449" i="3"/>
  <c r="E441" i="3"/>
  <c r="D501" i="3"/>
  <c r="G493" i="3"/>
  <c r="C493" i="3"/>
  <c r="C572" i="3"/>
  <c r="C569" i="3"/>
  <c r="C566" i="3"/>
  <c r="C472" i="3"/>
  <c r="I668" i="4"/>
  <c r="I670" i="4" s="1"/>
  <c r="J667" i="4"/>
  <c r="N690" i="4"/>
  <c r="N689" i="4"/>
  <c r="O546" i="4"/>
  <c r="C619" i="4"/>
  <c r="D620" i="4" s="1"/>
  <c r="C612" i="4"/>
  <c r="O612" i="4" s="1"/>
  <c r="C571" i="4"/>
  <c r="O571" i="4" s="1"/>
  <c r="C610" i="4"/>
  <c r="O610" i="4" s="1"/>
  <c r="C548" i="4"/>
  <c r="C547" i="4"/>
  <c r="M620" i="4"/>
  <c r="M626" i="4"/>
  <c r="M638" i="4" s="1"/>
  <c r="M623" i="4"/>
  <c r="L515" i="4"/>
  <c r="L530" i="4"/>
  <c r="H636" i="4"/>
  <c r="D633" i="4"/>
  <c r="D636" i="4" s="1"/>
  <c r="D555" i="4"/>
  <c r="D469" i="4"/>
  <c r="D442" i="4"/>
  <c r="B515" i="4"/>
  <c r="B530" i="4"/>
  <c r="L513" i="4"/>
  <c r="L528" i="4"/>
  <c r="J623" i="4"/>
  <c r="J626" i="4"/>
  <c r="J620" i="4"/>
  <c r="L623" i="4"/>
  <c r="L626" i="4"/>
  <c r="H496" i="4"/>
  <c r="H495" i="4"/>
  <c r="D488" i="4"/>
  <c r="D487" i="4"/>
  <c r="B469" i="4"/>
  <c r="O441" i="4"/>
  <c r="F623" i="4"/>
  <c r="F626" i="4"/>
  <c r="F620" i="4"/>
  <c r="B626" i="4"/>
  <c r="B623" i="4"/>
  <c r="B526" i="4"/>
  <c r="O486" i="4"/>
  <c r="C487" i="4"/>
  <c r="C488" i="4"/>
  <c r="H529" i="4"/>
  <c r="H514" i="4"/>
  <c r="H531" i="4"/>
  <c r="H516" i="4"/>
  <c r="I530" i="4"/>
  <c r="I515" i="4"/>
  <c r="J529" i="4"/>
  <c r="J514" i="4"/>
  <c r="G528" i="4"/>
  <c r="G513" i="4"/>
  <c r="C633" i="4"/>
  <c r="C469" i="4"/>
  <c r="C442" i="4"/>
  <c r="M529" i="4"/>
  <c r="M514" i="4"/>
  <c r="B513" i="4"/>
  <c r="B528" i="4"/>
  <c r="C515" i="4"/>
  <c r="C530" i="4"/>
  <c r="C636" i="4"/>
  <c r="B531" i="4"/>
  <c r="B516" i="4"/>
  <c r="M633" i="4"/>
  <c r="M636" i="4" s="1"/>
  <c r="M442" i="4"/>
  <c r="M469" i="4"/>
  <c r="G503" i="4"/>
  <c r="C503" i="4"/>
  <c r="C615" i="4"/>
  <c r="I454" i="4"/>
  <c r="N453" i="4"/>
  <c r="N452" i="4"/>
  <c r="N454" i="4" s="1"/>
  <c r="N627" i="3"/>
  <c r="J462" i="4"/>
  <c r="B462" i="4"/>
  <c r="E615" i="4"/>
  <c r="E614" i="4"/>
  <c r="E409" i="4"/>
  <c r="M495" i="4"/>
  <c r="M487" i="4"/>
  <c r="D565" i="3"/>
  <c r="E566" i="3" s="1"/>
  <c r="D558" i="3"/>
  <c r="D556" i="3"/>
  <c r="D494" i="3"/>
  <c r="D493" i="3"/>
  <c r="J431" i="3"/>
  <c r="J397" i="3"/>
  <c r="I397" i="3"/>
  <c r="I431" i="3"/>
  <c r="I501" i="3"/>
  <c r="O501" i="3" s="1"/>
  <c r="O396" i="3"/>
  <c r="B574" i="3"/>
  <c r="H397" i="3"/>
  <c r="H431" i="3"/>
  <c r="H477" i="3"/>
  <c r="H462" i="3"/>
  <c r="E476" i="3"/>
  <c r="E461" i="3"/>
  <c r="B475" i="3"/>
  <c r="B460" i="3"/>
  <c r="O403" i="3"/>
  <c r="I404" i="3"/>
  <c r="O517" i="3"/>
  <c r="K397" i="3"/>
  <c r="K431" i="3"/>
  <c r="B493" i="3"/>
  <c r="B472" i="3"/>
  <c r="J441" i="3"/>
  <c r="B441" i="3"/>
  <c r="J572" i="3"/>
  <c r="J569" i="3"/>
  <c r="J566" i="3"/>
  <c r="K493" i="3"/>
  <c r="K572" i="3"/>
  <c r="K569" i="3"/>
  <c r="K566" i="3"/>
  <c r="I494" i="3"/>
  <c r="E569" i="3"/>
  <c r="E572" i="3"/>
  <c r="I424" i="3"/>
  <c r="L449" i="3"/>
  <c r="L441" i="3"/>
  <c r="H424" i="3"/>
  <c r="F404" i="3"/>
  <c r="G441" i="3"/>
  <c r="H660" i="4"/>
  <c r="H662" i="4" s="1"/>
  <c r="I659" i="4"/>
  <c r="F513" i="4"/>
  <c r="F528" i="4"/>
  <c r="H664" i="4"/>
  <c r="H666" i="4" s="1"/>
  <c r="I663" i="4"/>
  <c r="G655" i="4"/>
  <c r="F656" i="4"/>
  <c r="F658" i="4" s="1"/>
  <c r="N675" i="4"/>
  <c r="N676" i="4" s="1"/>
  <c r="M676" i="4"/>
  <c r="M678" i="4" s="1"/>
  <c r="F648" i="4"/>
  <c r="F650" i="4" s="1"/>
  <c r="G647" i="4"/>
  <c r="B628" i="4"/>
  <c r="B555" i="4"/>
  <c r="O525" i="4"/>
  <c r="C526" i="4"/>
  <c r="O526" i="4" s="1"/>
  <c r="M547" i="4"/>
  <c r="F495" i="4"/>
  <c r="D530" i="4"/>
  <c r="D515" i="4"/>
  <c r="H462" i="4"/>
  <c r="F462" i="4"/>
  <c r="M531" i="4"/>
  <c r="M516" i="4"/>
  <c r="K514" i="4"/>
  <c r="K529" i="4"/>
  <c r="H513" i="4"/>
  <c r="H528" i="4"/>
  <c r="J547" i="4"/>
  <c r="H623" i="4"/>
  <c r="H626" i="4"/>
  <c r="H638" i="4" s="1"/>
  <c r="H620" i="4"/>
  <c r="D548" i="4"/>
  <c r="D496" i="4"/>
  <c r="D495" i="4"/>
  <c r="L480" i="4"/>
  <c r="L479" i="4"/>
  <c r="B454" i="4"/>
  <c r="O454" i="4" s="1"/>
  <c r="F547" i="4"/>
  <c r="B547" i="4"/>
  <c r="H526" i="4"/>
  <c r="K479" i="4"/>
  <c r="K480" i="4"/>
  <c r="I633" i="4"/>
  <c r="I555" i="4"/>
  <c r="I442" i="4"/>
  <c r="I469" i="4"/>
  <c r="E528" i="4"/>
  <c r="E513" i="4"/>
  <c r="I636" i="4"/>
  <c r="G633" i="4"/>
  <c r="G636" i="4" s="1"/>
  <c r="G469" i="4"/>
  <c r="G442" i="4"/>
  <c r="G462" i="4"/>
  <c r="E530" i="4"/>
  <c r="E515" i="4"/>
  <c r="F529" i="4"/>
  <c r="F514" i="4"/>
  <c r="C528" i="4"/>
  <c r="C513" i="4"/>
  <c r="O421" i="4"/>
  <c r="K516" i="4"/>
  <c r="K531" i="4"/>
  <c r="E514" i="4"/>
  <c r="E529" i="4"/>
  <c r="F479" i="4"/>
  <c r="M513" i="4"/>
  <c r="M528" i="4"/>
  <c r="G515" i="4"/>
  <c r="G530" i="4"/>
  <c r="I528" i="4"/>
  <c r="I513" i="4"/>
  <c r="J503" i="4"/>
  <c r="F503" i="4"/>
  <c r="G615" i="4"/>
  <c r="L614" i="4"/>
  <c r="L615" i="4"/>
  <c r="L409" i="4"/>
  <c r="M621" i="3"/>
  <c r="M623" i="3" s="1"/>
  <c r="N620" i="3"/>
  <c r="N621" i="3" s="1"/>
  <c r="J636" i="4"/>
  <c r="K442" i="4"/>
  <c r="I615" i="4"/>
  <c r="I614" i="4"/>
  <c r="I409" i="4"/>
  <c r="M496" i="4"/>
  <c r="E488" i="4"/>
  <c r="O367" i="4"/>
  <c r="G601" i="3"/>
  <c r="G603" i="3" s="1"/>
  <c r="H600" i="3"/>
  <c r="H517" i="3"/>
  <c r="F501" i="3"/>
  <c r="F431" i="3"/>
  <c r="F397" i="3"/>
  <c r="E397" i="3"/>
  <c r="E501" i="3"/>
  <c r="E431" i="3"/>
  <c r="O561" i="3"/>
  <c r="N635" i="3"/>
  <c r="D397" i="3"/>
  <c r="D431" i="3"/>
  <c r="H561" i="3"/>
  <c r="D477" i="3"/>
  <c r="D462" i="3"/>
  <c r="N475" i="3"/>
  <c r="N460" i="3"/>
  <c r="K474" i="3"/>
  <c r="K459" i="3"/>
  <c r="J604" i="3"/>
  <c r="I605" i="3"/>
  <c r="I607" i="3" s="1"/>
  <c r="G397" i="3"/>
  <c r="G431" i="3"/>
  <c r="M472" i="3"/>
  <c r="J449" i="3"/>
  <c r="J424" i="3"/>
  <c r="J493" i="3"/>
  <c r="M493" i="3"/>
  <c r="M569" i="3"/>
  <c r="M566" i="3"/>
  <c r="M572" i="3"/>
  <c r="O556" i="3"/>
  <c r="E494" i="3"/>
  <c r="E472" i="3"/>
  <c r="E449" i="3"/>
  <c r="I441" i="3"/>
  <c r="M424" i="3"/>
  <c r="N397" i="3"/>
  <c r="H449" i="3"/>
  <c r="L501" i="3"/>
  <c r="N569" i="3"/>
  <c r="N566" i="3"/>
  <c r="N579" i="3" s="1"/>
  <c r="K472" i="3"/>
  <c r="K449" i="3"/>
  <c r="K672" i="4"/>
  <c r="K674" i="4" s="1"/>
  <c r="L671" i="4"/>
  <c r="C628" i="4"/>
  <c r="M680" i="4"/>
  <c r="M682" i="4" s="1"/>
  <c r="N679" i="4"/>
  <c r="N680" i="4" s="1"/>
  <c r="H628" i="4"/>
  <c r="K610" i="4"/>
  <c r="K619" i="4"/>
  <c r="L620" i="4" s="1"/>
  <c r="K612" i="4"/>
  <c r="K571" i="4"/>
  <c r="K547" i="4"/>
  <c r="K548" i="4"/>
  <c r="I626" i="4"/>
  <c r="I620" i="4"/>
  <c r="I623" i="4"/>
  <c r="G495" i="4"/>
  <c r="B495" i="4"/>
  <c r="I514" i="4"/>
  <c r="I529" i="4"/>
  <c r="F636" i="4"/>
  <c r="L633" i="4"/>
  <c r="L636" i="4" s="1"/>
  <c r="L555" i="4"/>
  <c r="L469" i="4"/>
  <c r="L442" i="4"/>
  <c r="I531" i="4"/>
  <c r="I516" i="4"/>
  <c r="J530" i="4"/>
  <c r="J515" i="4"/>
  <c r="G529" i="4"/>
  <c r="G514" i="4"/>
  <c r="D528" i="4"/>
  <c r="D513" i="4"/>
  <c r="E620" i="4"/>
  <c r="E623" i="4"/>
  <c r="E626" i="4"/>
  <c r="L548" i="4"/>
  <c r="H547" i="4"/>
  <c r="H548" i="4"/>
  <c r="C495" i="4"/>
  <c r="O495" i="4" s="1"/>
  <c r="L488" i="4"/>
  <c r="L487" i="4"/>
  <c r="H480" i="4"/>
  <c r="H479" i="4"/>
  <c r="D526" i="4"/>
  <c r="J526" i="4"/>
  <c r="I495" i="4"/>
  <c r="K487" i="4"/>
  <c r="K488" i="4"/>
  <c r="G480" i="4"/>
  <c r="G479" i="4"/>
  <c r="N531" i="4"/>
  <c r="N516" i="4"/>
  <c r="I462" i="4"/>
  <c r="D531" i="4"/>
  <c r="D516" i="4"/>
  <c r="N633" i="4"/>
  <c r="N636" i="4" s="1"/>
  <c r="N628" i="4"/>
  <c r="N469" i="4"/>
  <c r="N442" i="4"/>
  <c r="B529" i="4"/>
  <c r="B514" i="4"/>
  <c r="M462" i="4"/>
  <c r="L462" i="4"/>
  <c r="C531" i="4"/>
  <c r="C516" i="4"/>
  <c r="J528" i="4"/>
  <c r="J513" i="4"/>
  <c r="O618" i="4"/>
  <c r="C625" i="4"/>
  <c r="O625" i="4" s="1"/>
  <c r="N487" i="4"/>
  <c r="F487" i="4"/>
  <c r="B479" i="4"/>
  <c r="C462" i="4"/>
  <c r="L529" i="4"/>
  <c r="L514" i="4"/>
  <c r="E633" i="4"/>
  <c r="E636" i="4" s="1"/>
  <c r="E628" i="4"/>
  <c r="E442" i="4"/>
  <c r="E469" i="4"/>
  <c r="M503" i="4"/>
  <c r="I503" i="4"/>
  <c r="E503" i="4"/>
  <c r="B503" i="4"/>
  <c r="E454" i="4"/>
  <c r="D614" i="4"/>
  <c r="D615" i="4"/>
  <c r="D409" i="4"/>
  <c r="N631" i="3"/>
  <c r="K509" i="4"/>
  <c r="K470" i="4"/>
  <c r="O409" i="4"/>
  <c r="M615" i="4"/>
  <c r="M614" i="4"/>
  <c r="O614" i="4" s="1"/>
  <c r="M409" i="4"/>
  <c r="N574" i="3"/>
  <c r="E495" i="4"/>
  <c r="I487" i="4"/>
  <c r="M479" i="4"/>
  <c r="E479" i="4"/>
  <c r="N503" i="4"/>
  <c r="F597" i="3"/>
  <c r="F599" i="3" s="1"/>
  <c r="G596" i="3"/>
  <c r="L565" i="3"/>
  <c r="L558" i="3"/>
  <c r="L556" i="3"/>
  <c r="L493" i="3"/>
  <c r="L494" i="3"/>
  <c r="B431" i="3"/>
  <c r="B501" i="3"/>
  <c r="G592" i="3"/>
  <c r="F593" i="3"/>
  <c r="F595" i="3" s="1"/>
  <c r="N416" i="3"/>
  <c r="J574" i="3"/>
  <c r="M476" i="3"/>
  <c r="M461" i="3"/>
  <c r="J475" i="3"/>
  <c r="J460" i="3"/>
  <c r="G474" i="3"/>
  <c r="G459" i="3"/>
  <c r="M404" i="3"/>
  <c r="C397" i="3"/>
  <c r="C431" i="3"/>
  <c r="J472" i="3"/>
  <c r="F449" i="3"/>
  <c r="F441" i="3"/>
  <c r="J501" i="3"/>
  <c r="F572" i="3"/>
  <c r="F569" i="3"/>
  <c r="F566" i="3"/>
  <c r="M494" i="3"/>
  <c r="I493" i="3"/>
  <c r="O493" i="3" s="1"/>
  <c r="O558" i="3"/>
  <c r="M449" i="3"/>
  <c r="M441" i="3"/>
  <c r="E424" i="3"/>
  <c r="N455" i="3"/>
  <c r="N432" i="3"/>
  <c r="D449" i="3"/>
  <c r="H441" i="3"/>
  <c r="L424" i="3"/>
  <c r="D424" i="3"/>
  <c r="H501" i="3"/>
  <c r="G572" i="3"/>
  <c r="G569" i="3"/>
  <c r="G566" i="3"/>
  <c r="G472" i="3"/>
  <c r="G449" i="3"/>
  <c r="K441" i="3"/>
  <c r="C441" i="3"/>
  <c r="K424" i="3"/>
  <c r="C424" i="3"/>
  <c r="H655" i="5" l="1"/>
  <c r="G656" i="5"/>
  <c r="G658" i="5" s="1"/>
  <c r="G640" i="5"/>
  <c r="J640" i="5"/>
  <c r="C640" i="5"/>
  <c r="D640" i="5"/>
  <c r="F640" i="5"/>
  <c r="H626" i="5"/>
  <c r="H620" i="5"/>
  <c r="N640" i="5"/>
  <c r="H640" i="5"/>
  <c r="K640" i="5"/>
  <c r="B640" i="5"/>
  <c r="L640" i="5"/>
  <c r="E640" i="5"/>
  <c r="I640" i="5"/>
  <c r="D638" i="5"/>
  <c r="O454" i="5"/>
  <c r="N636" i="5"/>
  <c r="H638" i="5"/>
  <c r="G638" i="5"/>
  <c r="I509" i="5"/>
  <c r="I470" i="5"/>
  <c r="I471" i="5"/>
  <c r="K471" i="5"/>
  <c r="K470" i="5"/>
  <c r="K509" i="5"/>
  <c r="N685" i="5"/>
  <c r="N686" i="5"/>
  <c r="L676" i="5"/>
  <c r="L678" i="5" s="1"/>
  <c r="M675" i="5"/>
  <c r="L470" i="5"/>
  <c r="L509" i="5"/>
  <c r="L471" i="5"/>
  <c r="B626" i="5"/>
  <c r="B623" i="5"/>
  <c r="H652" i="5"/>
  <c r="H654" i="5" s="1"/>
  <c r="I651" i="5"/>
  <c r="D509" i="5"/>
  <c r="D470" i="5"/>
  <c r="D471" i="5"/>
  <c r="C620" i="5"/>
  <c r="L667" i="5"/>
  <c r="K668" i="5"/>
  <c r="K670" i="5" s="1"/>
  <c r="M638" i="5"/>
  <c r="J509" i="5"/>
  <c r="J471" i="5"/>
  <c r="J470" i="5"/>
  <c r="I664" i="5"/>
  <c r="I666" i="5" s="1"/>
  <c r="J663" i="5"/>
  <c r="N509" i="5"/>
  <c r="N471" i="5"/>
  <c r="N470" i="5"/>
  <c r="E638" i="5"/>
  <c r="O628" i="5"/>
  <c r="J636" i="5"/>
  <c r="B509" i="5"/>
  <c r="B470" i="5"/>
  <c r="O469" i="5"/>
  <c r="M680" i="5"/>
  <c r="M682" i="5" s="1"/>
  <c r="N679" i="5"/>
  <c r="N680" i="5" s="1"/>
  <c r="K638" i="5"/>
  <c r="F509" i="5"/>
  <c r="F471" i="5"/>
  <c r="F470" i="5"/>
  <c r="J626" i="5"/>
  <c r="J623" i="5"/>
  <c r="J620" i="5"/>
  <c r="M509" i="5"/>
  <c r="M471" i="5"/>
  <c r="M470" i="5"/>
  <c r="F647" i="5"/>
  <c r="E648" i="5"/>
  <c r="E650" i="5" s="1"/>
  <c r="O487" i="5"/>
  <c r="J659" i="5"/>
  <c r="I660" i="5"/>
  <c r="I662" i="5" s="1"/>
  <c r="C471" i="5"/>
  <c r="C509" i="5"/>
  <c r="C470" i="5"/>
  <c r="C638" i="5"/>
  <c r="G511" i="5"/>
  <c r="G517" i="5"/>
  <c r="G532" i="5"/>
  <c r="G510" i="5"/>
  <c r="H470" i="5"/>
  <c r="H509" i="5"/>
  <c r="H471" i="5"/>
  <c r="E509" i="5"/>
  <c r="E471" i="5"/>
  <c r="E470" i="5"/>
  <c r="L672" i="5"/>
  <c r="L674" i="5" s="1"/>
  <c r="M671" i="5"/>
  <c r="F636" i="5"/>
  <c r="I638" i="5"/>
  <c r="L638" i="5"/>
  <c r="F626" i="5"/>
  <c r="F620" i="5"/>
  <c r="F623" i="5"/>
  <c r="F652" i="4"/>
  <c r="F654" i="4" s="1"/>
  <c r="G651" i="4"/>
  <c r="E579" i="3"/>
  <c r="G579" i="3"/>
  <c r="O472" i="3"/>
  <c r="N638" i="4"/>
  <c r="J609" i="3"/>
  <c r="J611" i="3" s="1"/>
  <c r="K608" i="3"/>
  <c r="I638" i="4"/>
  <c r="K579" i="3"/>
  <c r="J579" i="3"/>
  <c r="N463" i="3"/>
  <c r="N478" i="3"/>
  <c r="N456" i="3"/>
  <c r="K532" i="4"/>
  <c r="K517" i="4"/>
  <c r="K510" i="4"/>
  <c r="K640" i="4"/>
  <c r="N640" i="4"/>
  <c r="I640" i="4"/>
  <c r="E640" i="4"/>
  <c r="H640" i="4"/>
  <c r="C640" i="4"/>
  <c r="M640" i="4"/>
  <c r="G640" i="4"/>
  <c r="B640" i="4"/>
  <c r="L640" i="4"/>
  <c r="F640" i="4"/>
  <c r="D640" i="4"/>
  <c r="J640" i="4"/>
  <c r="N470" i="4"/>
  <c r="N509" i="4"/>
  <c r="N471" i="4"/>
  <c r="M579" i="3"/>
  <c r="G433" i="3"/>
  <c r="G432" i="3"/>
  <c r="G455" i="3"/>
  <c r="F455" i="3"/>
  <c r="F433" i="3"/>
  <c r="F432" i="3"/>
  <c r="G509" i="4"/>
  <c r="G471" i="4"/>
  <c r="G470" i="4"/>
  <c r="J663" i="4"/>
  <c r="I664" i="4"/>
  <c r="I666" i="4" s="1"/>
  <c r="I660" i="4"/>
  <c r="I662" i="4" s="1"/>
  <c r="J659" i="4"/>
  <c r="O574" i="3"/>
  <c r="D572" i="3"/>
  <c r="D569" i="3"/>
  <c r="D566" i="3"/>
  <c r="O615" i="4"/>
  <c r="B470" i="4"/>
  <c r="O469" i="4"/>
  <c r="B509" i="4"/>
  <c r="D509" i="4"/>
  <c r="D471" i="4"/>
  <c r="D470" i="4"/>
  <c r="C579" i="3"/>
  <c r="L432" i="3"/>
  <c r="L455" i="3"/>
  <c r="L433" i="3"/>
  <c r="M455" i="3"/>
  <c r="M433" i="3"/>
  <c r="M432" i="3"/>
  <c r="H572" i="3"/>
  <c r="H569" i="3"/>
  <c r="H566" i="3"/>
  <c r="O479" i="4"/>
  <c r="H471" i="4"/>
  <c r="H509" i="4"/>
  <c r="H470" i="4"/>
  <c r="B455" i="3"/>
  <c r="B432" i="3"/>
  <c r="I471" i="4"/>
  <c r="I509" i="4"/>
  <c r="I470" i="4"/>
  <c r="O628" i="4"/>
  <c r="N677" i="4"/>
  <c r="N678" i="4"/>
  <c r="O503" i="4"/>
  <c r="C509" i="4"/>
  <c r="C471" i="4"/>
  <c r="C470" i="4"/>
  <c r="F638" i="4"/>
  <c r="L638" i="4"/>
  <c r="J638" i="4"/>
  <c r="O449" i="3"/>
  <c r="F589" i="3"/>
  <c r="F591" i="3" s="1"/>
  <c r="G588" i="3"/>
  <c r="N619" i="3"/>
  <c r="N618" i="3"/>
  <c r="J509" i="4"/>
  <c r="J470" i="4"/>
  <c r="J471" i="4"/>
  <c r="F579" i="3"/>
  <c r="L572" i="3"/>
  <c r="L569" i="3"/>
  <c r="L566" i="3"/>
  <c r="H647" i="4"/>
  <c r="G648" i="4"/>
  <c r="G650" i="4" s="1"/>
  <c r="H432" i="3"/>
  <c r="H455" i="3"/>
  <c r="H433" i="3"/>
  <c r="O462" i="4"/>
  <c r="O547" i="4"/>
  <c r="O572" i="3"/>
  <c r="M671" i="4"/>
  <c r="L672" i="4"/>
  <c r="L674" i="4" s="1"/>
  <c r="E509" i="4"/>
  <c r="E471" i="4"/>
  <c r="E470" i="4"/>
  <c r="N681" i="4"/>
  <c r="N682" i="4"/>
  <c r="C433" i="3"/>
  <c r="C432" i="3"/>
  <c r="C455" i="3"/>
  <c r="G593" i="3"/>
  <c r="G595" i="3" s="1"/>
  <c r="H592" i="3"/>
  <c r="H596" i="3"/>
  <c r="G597" i="3"/>
  <c r="G599" i="3" s="1"/>
  <c r="E638" i="4"/>
  <c r="L471" i="4"/>
  <c r="L509" i="4"/>
  <c r="L470" i="4"/>
  <c r="K626" i="4"/>
  <c r="K623" i="4"/>
  <c r="K620" i="4"/>
  <c r="O441" i="3"/>
  <c r="J605" i="3"/>
  <c r="J607" i="3" s="1"/>
  <c r="K604" i="3"/>
  <c r="D432" i="3"/>
  <c r="D455" i="3"/>
  <c r="D433" i="3"/>
  <c r="E455" i="3"/>
  <c r="E433" i="3"/>
  <c r="E432" i="3"/>
  <c r="I600" i="3"/>
  <c r="H601" i="3"/>
  <c r="H603" i="3" s="1"/>
  <c r="N623" i="3"/>
  <c r="N622" i="3"/>
  <c r="G656" i="4"/>
  <c r="G658" i="4" s="1"/>
  <c r="H655" i="4"/>
  <c r="O424" i="3"/>
  <c r="K433" i="3"/>
  <c r="K432" i="3"/>
  <c r="K455" i="3"/>
  <c r="I455" i="3"/>
  <c r="I433" i="3"/>
  <c r="I432" i="3"/>
  <c r="O432" i="3" s="1"/>
  <c r="O431" i="3"/>
  <c r="J455" i="3"/>
  <c r="J433" i="3"/>
  <c r="J432" i="3"/>
  <c r="M471" i="4"/>
  <c r="M470" i="4"/>
  <c r="M509" i="4"/>
  <c r="O487" i="4"/>
  <c r="C626" i="4"/>
  <c r="O626" i="4" s="1"/>
  <c r="O619" i="4"/>
  <c r="C623" i="4"/>
  <c r="C620" i="4"/>
  <c r="K667" i="4"/>
  <c r="J668" i="4"/>
  <c r="J670" i="4" s="1"/>
  <c r="I579" i="3"/>
  <c r="L613" i="3"/>
  <c r="L615" i="3" s="1"/>
  <c r="M612" i="3"/>
  <c r="F470" i="4"/>
  <c r="F509" i="4"/>
  <c r="F471" i="4"/>
  <c r="D638" i="4"/>
  <c r="G626" i="4"/>
  <c r="G623" i="4"/>
  <c r="G620" i="4"/>
  <c r="I655" i="5" l="1"/>
  <c r="H656" i="5"/>
  <c r="H658" i="5" s="1"/>
  <c r="E532" i="5"/>
  <c r="E510" i="5"/>
  <c r="E517" i="5"/>
  <c r="E511" i="5"/>
  <c r="O470" i="5"/>
  <c r="J664" i="5"/>
  <c r="J666" i="5" s="1"/>
  <c r="K663" i="5"/>
  <c r="J532" i="5"/>
  <c r="J517" i="5"/>
  <c r="J510" i="5"/>
  <c r="J511" i="5"/>
  <c r="L510" i="5"/>
  <c r="L517" i="5"/>
  <c r="L532" i="5"/>
  <c r="L511" i="5"/>
  <c r="F638" i="5"/>
  <c r="N671" i="5"/>
  <c r="N672" i="5" s="1"/>
  <c r="M672" i="5"/>
  <c r="M674" i="5" s="1"/>
  <c r="G533" i="5"/>
  <c r="G540" i="5"/>
  <c r="G611" i="5" s="1"/>
  <c r="F648" i="5"/>
  <c r="F650" i="5" s="1"/>
  <c r="G647" i="5"/>
  <c r="F532" i="5"/>
  <c r="F517" i="5"/>
  <c r="F510" i="5"/>
  <c r="F511" i="5"/>
  <c r="B532" i="5"/>
  <c r="B517" i="5"/>
  <c r="B510" i="5"/>
  <c r="C511" i="5"/>
  <c r="C517" i="5"/>
  <c r="O509" i="5"/>
  <c r="C532" i="5"/>
  <c r="C510" i="5"/>
  <c r="H510" i="5"/>
  <c r="H517" i="5"/>
  <c r="H511" i="5"/>
  <c r="H532" i="5"/>
  <c r="G518" i="5"/>
  <c r="G627" i="5"/>
  <c r="J660" i="5"/>
  <c r="J662" i="5" s="1"/>
  <c r="K659" i="5"/>
  <c r="J638" i="5"/>
  <c r="M667" i="5"/>
  <c r="L668" i="5"/>
  <c r="L670" i="5" s="1"/>
  <c r="D510" i="5"/>
  <c r="D511" i="5"/>
  <c r="D532" i="5"/>
  <c r="D517" i="5"/>
  <c r="O626" i="5"/>
  <c r="M676" i="5"/>
  <c r="M678" i="5" s="1"/>
  <c r="N675" i="5"/>
  <c r="N676" i="5" s="1"/>
  <c r="K511" i="5"/>
  <c r="K532" i="5"/>
  <c r="K510" i="5"/>
  <c r="K517" i="5"/>
  <c r="M517" i="5"/>
  <c r="M511" i="5"/>
  <c r="M510" i="5"/>
  <c r="M532" i="5"/>
  <c r="N681" i="5"/>
  <c r="N682" i="5"/>
  <c r="N643" i="5"/>
  <c r="J643" i="5"/>
  <c r="F643" i="5"/>
  <c r="B643" i="5"/>
  <c r="M643" i="5"/>
  <c r="I643" i="5"/>
  <c r="E643" i="5"/>
  <c r="K643" i="5"/>
  <c r="C643" i="5"/>
  <c r="H643" i="5"/>
  <c r="G643" i="5"/>
  <c r="L643" i="5"/>
  <c r="D643" i="5"/>
  <c r="N532" i="5"/>
  <c r="N517" i="5"/>
  <c r="N511" i="5"/>
  <c r="N510" i="5"/>
  <c r="J651" i="5"/>
  <c r="I652" i="5"/>
  <c r="I654" i="5" s="1"/>
  <c r="I511" i="5"/>
  <c r="I532" i="5"/>
  <c r="I517" i="5"/>
  <c r="I510" i="5"/>
  <c r="L608" i="3"/>
  <c r="K609" i="3"/>
  <c r="K611" i="3" s="1"/>
  <c r="K638" i="4"/>
  <c r="H579" i="3"/>
  <c r="G652" i="4"/>
  <c r="G654" i="4" s="1"/>
  <c r="H651" i="4"/>
  <c r="D579" i="3"/>
  <c r="F532" i="4"/>
  <c r="F510" i="4"/>
  <c r="F517" i="4"/>
  <c r="F511" i="4"/>
  <c r="J600" i="3"/>
  <c r="I601" i="3"/>
  <c r="I603" i="3" s="1"/>
  <c r="E510" i="4"/>
  <c r="E511" i="4"/>
  <c r="E532" i="4"/>
  <c r="E517" i="4"/>
  <c r="N671" i="4"/>
  <c r="N672" i="4" s="1"/>
  <c r="M672" i="4"/>
  <c r="M674" i="4" s="1"/>
  <c r="L582" i="3"/>
  <c r="H582" i="3"/>
  <c r="D582" i="3"/>
  <c r="K582" i="3"/>
  <c r="G582" i="3"/>
  <c r="C582" i="3"/>
  <c r="N582" i="3"/>
  <c r="J582" i="3"/>
  <c r="F582" i="3"/>
  <c r="B582" i="3"/>
  <c r="M582" i="3"/>
  <c r="I582" i="3"/>
  <c r="E582" i="3"/>
  <c r="H478" i="3"/>
  <c r="H456" i="3"/>
  <c r="H463" i="3"/>
  <c r="H457" i="3"/>
  <c r="J511" i="4"/>
  <c r="J532" i="4"/>
  <c r="J510" i="4"/>
  <c r="J517" i="4"/>
  <c r="K519" i="4" s="1"/>
  <c r="I510" i="4"/>
  <c r="I517" i="4"/>
  <c r="I511" i="4"/>
  <c r="I532" i="4"/>
  <c r="M478" i="3"/>
  <c r="M463" i="3"/>
  <c r="M457" i="3"/>
  <c r="M456" i="3"/>
  <c r="B510" i="4"/>
  <c r="B517" i="4"/>
  <c r="B532" i="4"/>
  <c r="J660" i="4"/>
  <c r="J662" i="4" s="1"/>
  <c r="K659" i="4"/>
  <c r="K518" i="4"/>
  <c r="K627" i="4"/>
  <c r="N479" i="3"/>
  <c r="N486" i="3"/>
  <c r="N557" i="3" s="1"/>
  <c r="G638" i="4"/>
  <c r="M510" i="4"/>
  <c r="M517" i="4"/>
  <c r="M511" i="4"/>
  <c r="M532" i="4"/>
  <c r="D478" i="3"/>
  <c r="D456" i="3"/>
  <c r="D463" i="3"/>
  <c r="D457" i="3"/>
  <c r="C457" i="3"/>
  <c r="C456" i="3"/>
  <c r="C478" i="3"/>
  <c r="C463" i="3"/>
  <c r="H511" i="4"/>
  <c r="H517" i="4"/>
  <c r="H532" i="4"/>
  <c r="H510" i="4"/>
  <c r="F463" i="3"/>
  <c r="F478" i="3"/>
  <c r="F457" i="3"/>
  <c r="F456" i="3"/>
  <c r="K533" i="4"/>
  <c r="K540" i="4"/>
  <c r="K611" i="4" s="1"/>
  <c r="N457" i="3"/>
  <c r="N612" i="3"/>
  <c r="N613" i="3" s="1"/>
  <c r="M613" i="3"/>
  <c r="M615" i="3" s="1"/>
  <c r="K668" i="4"/>
  <c r="K670" i="4" s="1"/>
  <c r="L667" i="4"/>
  <c r="C638" i="4"/>
  <c r="J463" i="3"/>
  <c r="J457" i="3"/>
  <c r="J478" i="3"/>
  <c r="J456" i="3"/>
  <c r="I463" i="3"/>
  <c r="I478" i="3"/>
  <c r="I457" i="3"/>
  <c r="I456" i="3"/>
  <c r="O455" i="3"/>
  <c r="L511" i="4"/>
  <c r="L532" i="4"/>
  <c r="L510" i="4"/>
  <c r="L517" i="4"/>
  <c r="I596" i="3"/>
  <c r="H597" i="3"/>
  <c r="H599" i="3" s="1"/>
  <c r="L579" i="3"/>
  <c r="C532" i="4"/>
  <c r="C517" i="4"/>
  <c r="O509" i="4"/>
  <c r="C511" i="4"/>
  <c r="C510" i="4"/>
  <c r="O510" i="4" s="1"/>
  <c r="L643" i="4"/>
  <c r="H643" i="4"/>
  <c r="D643" i="4"/>
  <c r="M643" i="4"/>
  <c r="G643" i="4"/>
  <c r="B643" i="4"/>
  <c r="K643" i="4"/>
  <c r="E643" i="4"/>
  <c r="J643" i="4"/>
  <c r="C643" i="4"/>
  <c r="I643" i="4"/>
  <c r="N643" i="4"/>
  <c r="F643" i="4"/>
  <c r="L478" i="3"/>
  <c r="L456" i="3"/>
  <c r="L463" i="3"/>
  <c r="L457" i="3"/>
  <c r="O470" i="4"/>
  <c r="G532" i="4"/>
  <c r="G517" i="4"/>
  <c r="G510" i="4"/>
  <c r="G511" i="4"/>
  <c r="G478" i="3"/>
  <c r="G457" i="3"/>
  <c r="G456" i="3"/>
  <c r="G463" i="3"/>
  <c r="K511" i="4"/>
  <c r="N465" i="3"/>
  <c r="N464" i="3"/>
  <c r="N573" i="3"/>
  <c r="N641" i="4"/>
  <c r="J641" i="4"/>
  <c r="F641" i="4"/>
  <c r="B641" i="4"/>
  <c r="L641" i="4"/>
  <c r="G641" i="4"/>
  <c r="I641" i="4"/>
  <c r="C641" i="4"/>
  <c r="H641" i="4"/>
  <c r="M641" i="4"/>
  <c r="E641" i="4"/>
  <c r="K641" i="4"/>
  <c r="D641" i="4"/>
  <c r="K457" i="3"/>
  <c r="K478" i="3"/>
  <c r="K456" i="3"/>
  <c r="K463" i="3"/>
  <c r="H656" i="4"/>
  <c r="H658" i="4" s="1"/>
  <c r="I655" i="4"/>
  <c r="E463" i="3"/>
  <c r="E478" i="3"/>
  <c r="E457" i="3"/>
  <c r="E456" i="3"/>
  <c r="K605" i="3"/>
  <c r="K607" i="3" s="1"/>
  <c r="L604" i="3"/>
  <c r="I592" i="3"/>
  <c r="H593" i="3"/>
  <c r="H595" i="3" s="1"/>
  <c r="I647" i="4"/>
  <c r="H648" i="4"/>
  <c r="H650" i="4" s="1"/>
  <c r="G589" i="3"/>
  <c r="G591" i="3" s="1"/>
  <c r="H588" i="3"/>
  <c r="B478" i="3"/>
  <c r="B463" i="3"/>
  <c r="B456" i="3"/>
  <c r="D511" i="4"/>
  <c r="D517" i="4"/>
  <c r="D532" i="4"/>
  <c r="D510" i="4"/>
  <c r="N584" i="3"/>
  <c r="J584" i="3"/>
  <c r="F584" i="3"/>
  <c r="B584" i="3"/>
  <c r="M584" i="3"/>
  <c r="I584" i="3"/>
  <c r="E584" i="3"/>
  <c r="L584" i="3"/>
  <c r="H584" i="3"/>
  <c r="D584" i="3"/>
  <c r="K584" i="3"/>
  <c r="G584" i="3"/>
  <c r="C584" i="3"/>
  <c r="J664" i="4"/>
  <c r="J666" i="4" s="1"/>
  <c r="K663" i="4"/>
  <c r="N517" i="4"/>
  <c r="N511" i="4"/>
  <c r="N532" i="4"/>
  <c r="N510" i="4"/>
  <c r="I656" i="5" l="1"/>
  <c r="I658" i="5" s="1"/>
  <c r="J655" i="5"/>
  <c r="N533" i="5"/>
  <c r="N540" i="5"/>
  <c r="N611" i="5" s="1"/>
  <c r="M533" i="5"/>
  <c r="M540" i="5"/>
  <c r="M611" i="5" s="1"/>
  <c r="L641" i="5"/>
  <c r="H641" i="5"/>
  <c r="D641" i="5"/>
  <c r="K641" i="5"/>
  <c r="G641" i="5"/>
  <c r="C641" i="5"/>
  <c r="M641" i="5"/>
  <c r="E641" i="5"/>
  <c r="J641" i="5"/>
  <c r="B641" i="5"/>
  <c r="I641" i="5"/>
  <c r="F641" i="5"/>
  <c r="N641" i="5"/>
  <c r="H533" i="5"/>
  <c r="H540" i="5"/>
  <c r="H611" i="5" s="1"/>
  <c r="C519" i="5"/>
  <c r="C518" i="5"/>
  <c r="O517" i="5"/>
  <c r="C627" i="5"/>
  <c r="G648" i="5"/>
  <c r="G650" i="5" s="1"/>
  <c r="H647" i="5"/>
  <c r="L533" i="5"/>
  <c r="L540" i="5"/>
  <c r="L611" i="5" s="1"/>
  <c r="J533" i="5"/>
  <c r="J540" i="5"/>
  <c r="J611" i="5" s="1"/>
  <c r="K519" i="5"/>
  <c r="K518" i="5"/>
  <c r="K627" i="5"/>
  <c r="D518" i="5"/>
  <c r="D519" i="5"/>
  <c r="D627" i="5"/>
  <c r="O510" i="5"/>
  <c r="B518" i="5"/>
  <c r="B627" i="5"/>
  <c r="N673" i="5"/>
  <c r="N674" i="5"/>
  <c r="L518" i="5"/>
  <c r="L519" i="5"/>
  <c r="L627" i="5"/>
  <c r="K664" i="5"/>
  <c r="K666" i="5" s="1"/>
  <c r="L663" i="5"/>
  <c r="E518" i="5"/>
  <c r="E519" i="5"/>
  <c r="E627" i="5"/>
  <c r="I518" i="5"/>
  <c r="I519" i="5"/>
  <c r="I627" i="5"/>
  <c r="N678" i="5"/>
  <c r="N677" i="5"/>
  <c r="D533" i="5"/>
  <c r="D540" i="5"/>
  <c r="D611" i="5" s="1"/>
  <c r="H518" i="5"/>
  <c r="H519" i="5"/>
  <c r="H627" i="5"/>
  <c r="O532" i="5"/>
  <c r="C533" i="5"/>
  <c r="C540" i="5"/>
  <c r="B533" i="5"/>
  <c r="B540" i="5"/>
  <c r="B611" i="5" s="1"/>
  <c r="F519" i="5"/>
  <c r="F518" i="5"/>
  <c r="F627" i="5"/>
  <c r="I533" i="5"/>
  <c r="I540" i="5"/>
  <c r="I611" i="5" s="1"/>
  <c r="K651" i="5"/>
  <c r="J652" i="5"/>
  <c r="J654" i="5" s="1"/>
  <c r="N518" i="5"/>
  <c r="N519" i="5"/>
  <c r="N627" i="5"/>
  <c r="M519" i="5"/>
  <c r="M518" i="5"/>
  <c r="M627" i="5"/>
  <c r="K533" i="5"/>
  <c r="K540" i="5"/>
  <c r="K611" i="5" s="1"/>
  <c r="M668" i="5"/>
  <c r="M670" i="5" s="1"/>
  <c r="N667" i="5"/>
  <c r="N668" i="5" s="1"/>
  <c r="K660" i="5"/>
  <c r="K662" i="5" s="1"/>
  <c r="L659" i="5"/>
  <c r="G519" i="5"/>
  <c r="F533" i="5"/>
  <c r="F540" i="5"/>
  <c r="F611" i="5" s="1"/>
  <c r="J518" i="5"/>
  <c r="J519" i="5"/>
  <c r="J627" i="5"/>
  <c r="E533" i="5"/>
  <c r="E540" i="5"/>
  <c r="E611" i="5" s="1"/>
  <c r="O456" i="3"/>
  <c r="H652" i="4"/>
  <c r="H654" i="4" s="1"/>
  <c r="I651" i="4"/>
  <c r="M608" i="3"/>
  <c r="L609" i="3"/>
  <c r="L611" i="3" s="1"/>
  <c r="D519" i="4"/>
  <c r="D518" i="4"/>
  <c r="D627" i="4"/>
  <c r="B464" i="3"/>
  <c r="B573" i="3"/>
  <c r="J592" i="3"/>
  <c r="I593" i="3"/>
  <c r="I595" i="3" s="1"/>
  <c r="J655" i="4"/>
  <c r="I656" i="4"/>
  <c r="I658" i="4" s="1"/>
  <c r="K479" i="3"/>
  <c r="K486" i="3"/>
  <c r="K557" i="3" s="1"/>
  <c r="O532" i="4"/>
  <c r="C533" i="4"/>
  <c r="C540" i="4"/>
  <c r="I597" i="3"/>
  <c r="I599" i="3" s="1"/>
  <c r="J596" i="3"/>
  <c r="F465" i="3"/>
  <c r="F464" i="3"/>
  <c r="F573" i="3"/>
  <c r="H519" i="4"/>
  <c r="H518" i="4"/>
  <c r="H627" i="4"/>
  <c r="C479" i="3"/>
  <c r="C486" i="3"/>
  <c r="C557" i="3" s="1"/>
  <c r="M479" i="3"/>
  <c r="M486" i="3"/>
  <c r="M557" i="3" s="1"/>
  <c r="I518" i="4"/>
  <c r="I519" i="4"/>
  <c r="I627" i="4"/>
  <c r="E518" i="4"/>
  <c r="E519" i="4"/>
  <c r="E627" i="4"/>
  <c r="F518" i="4"/>
  <c r="F519" i="4"/>
  <c r="F627" i="4"/>
  <c r="N519" i="4"/>
  <c r="N518" i="4"/>
  <c r="N627" i="4"/>
  <c r="B479" i="3"/>
  <c r="B486" i="3"/>
  <c r="B557" i="3" s="1"/>
  <c r="L605" i="3"/>
  <c r="L607" i="3" s="1"/>
  <c r="M604" i="3"/>
  <c r="E479" i="3"/>
  <c r="E486" i="3"/>
  <c r="E557" i="3" s="1"/>
  <c r="L479" i="3"/>
  <c r="L486" i="3"/>
  <c r="L557" i="3" s="1"/>
  <c r="L519" i="4"/>
  <c r="L518" i="4"/>
  <c r="L627" i="4"/>
  <c r="I479" i="3"/>
  <c r="O479" i="3" s="1"/>
  <c r="O478" i="3"/>
  <c r="I486" i="3"/>
  <c r="J479" i="3"/>
  <c r="J486" i="3"/>
  <c r="J557" i="3" s="1"/>
  <c r="N614" i="3"/>
  <c r="N615" i="3"/>
  <c r="D464" i="3"/>
  <c r="D465" i="3"/>
  <c r="D573" i="3"/>
  <c r="M533" i="4"/>
  <c r="M540" i="4"/>
  <c r="M611" i="4" s="1"/>
  <c r="B533" i="4"/>
  <c r="B540" i="4"/>
  <c r="B611" i="4" s="1"/>
  <c r="J533" i="4"/>
  <c r="J540" i="4"/>
  <c r="J611" i="4" s="1"/>
  <c r="H464" i="3"/>
  <c r="H465" i="3"/>
  <c r="H573" i="3"/>
  <c r="E533" i="4"/>
  <c r="E540" i="4"/>
  <c r="E611" i="4" s="1"/>
  <c r="I648" i="4"/>
  <c r="I650" i="4" s="1"/>
  <c r="J647" i="4"/>
  <c r="E465" i="3"/>
  <c r="E464" i="3"/>
  <c r="E573" i="3"/>
  <c r="K465" i="3"/>
  <c r="K464" i="3"/>
  <c r="K573" i="3"/>
  <c r="G479" i="3"/>
  <c r="G486" i="3"/>
  <c r="G557" i="3" s="1"/>
  <c r="G519" i="4"/>
  <c r="G518" i="4"/>
  <c r="G627" i="4"/>
  <c r="I465" i="3"/>
  <c r="I464" i="3"/>
  <c r="O463" i="3"/>
  <c r="I573" i="3"/>
  <c r="L668" i="4"/>
  <c r="L670" i="4" s="1"/>
  <c r="M667" i="4"/>
  <c r="B518" i="4"/>
  <c r="B627" i="4"/>
  <c r="I533" i="4"/>
  <c r="I540" i="4"/>
  <c r="I611" i="4" s="1"/>
  <c r="K600" i="3"/>
  <c r="J601" i="3"/>
  <c r="J603" i="3" s="1"/>
  <c r="F533" i="4"/>
  <c r="F540" i="4"/>
  <c r="F611" i="4" s="1"/>
  <c r="N533" i="4"/>
  <c r="N540" i="4"/>
  <c r="N611" i="4" s="1"/>
  <c r="K664" i="4"/>
  <c r="K666" i="4" s="1"/>
  <c r="L663" i="4"/>
  <c r="D533" i="4"/>
  <c r="D540" i="4"/>
  <c r="D611" i="4" s="1"/>
  <c r="H589" i="3"/>
  <c r="H591" i="3" s="1"/>
  <c r="I588" i="3"/>
  <c r="G465" i="3"/>
  <c r="G464" i="3"/>
  <c r="G573" i="3"/>
  <c r="G533" i="4"/>
  <c r="G540" i="4"/>
  <c r="G611" i="4" s="1"/>
  <c r="L464" i="3"/>
  <c r="L465" i="3"/>
  <c r="L573" i="3"/>
  <c r="O517" i="4"/>
  <c r="C519" i="4"/>
  <c r="C518" i="4"/>
  <c r="O518" i="4" s="1"/>
  <c r="C627" i="4"/>
  <c r="L533" i="4"/>
  <c r="L540" i="4"/>
  <c r="L611" i="4" s="1"/>
  <c r="J465" i="3"/>
  <c r="J464" i="3"/>
  <c r="J573" i="3"/>
  <c r="F479" i="3"/>
  <c r="F486" i="3"/>
  <c r="F557" i="3" s="1"/>
  <c r="H533" i="4"/>
  <c r="H540" i="4"/>
  <c r="H611" i="4" s="1"/>
  <c r="C465" i="3"/>
  <c r="C464" i="3"/>
  <c r="C573" i="3"/>
  <c r="D479" i="3"/>
  <c r="D486" i="3"/>
  <c r="D557" i="3" s="1"/>
  <c r="M518" i="4"/>
  <c r="M519" i="4"/>
  <c r="M627" i="4"/>
  <c r="L659" i="4"/>
  <c r="K660" i="4"/>
  <c r="K662" i="4" s="1"/>
  <c r="M465" i="3"/>
  <c r="M464" i="3"/>
  <c r="M573" i="3"/>
  <c r="J518" i="4"/>
  <c r="J519" i="4"/>
  <c r="J627" i="4"/>
  <c r="H479" i="3"/>
  <c r="H486" i="3"/>
  <c r="H557" i="3" s="1"/>
  <c r="N673" i="4"/>
  <c r="N674" i="4"/>
  <c r="J656" i="5" l="1"/>
  <c r="J658" i="5" s="1"/>
  <c r="K655" i="5"/>
  <c r="H648" i="5"/>
  <c r="H650" i="5" s="1"/>
  <c r="I647" i="5"/>
  <c r="O518" i="5"/>
  <c r="L660" i="5"/>
  <c r="L662" i="5" s="1"/>
  <c r="M659" i="5"/>
  <c r="O627" i="5"/>
  <c r="L664" i="5"/>
  <c r="L666" i="5" s="1"/>
  <c r="M663" i="5"/>
  <c r="K652" i="5"/>
  <c r="K654" i="5" s="1"/>
  <c r="L651" i="5"/>
  <c r="O540" i="5"/>
  <c r="C611" i="5"/>
  <c r="O611" i="5" s="1"/>
  <c r="N669" i="5"/>
  <c r="N670" i="5"/>
  <c r="O533" i="5"/>
  <c r="N608" i="3"/>
  <c r="N609" i="3" s="1"/>
  <c r="M609" i="3"/>
  <c r="M611" i="3" s="1"/>
  <c r="J651" i="4"/>
  <c r="I652" i="4"/>
  <c r="I654" i="4" s="1"/>
  <c r="O486" i="3"/>
  <c r="I557" i="3"/>
  <c r="O557" i="3" s="1"/>
  <c r="K601" i="3"/>
  <c r="K603" i="3" s="1"/>
  <c r="L600" i="3"/>
  <c r="M668" i="4"/>
  <c r="M670" i="4" s="1"/>
  <c r="N667" i="4"/>
  <c r="N668" i="4" s="1"/>
  <c r="O464" i="3"/>
  <c r="O540" i="4"/>
  <c r="C611" i="4"/>
  <c r="O611" i="4" s="1"/>
  <c r="K592" i="3"/>
  <c r="J593" i="3"/>
  <c r="J595" i="3" s="1"/>
  <c r="L660" i="4"/>
  <c r="L662" i="4" s="1"/>
  <c r="M659" i="4"/>
  <c r="I589" i="3"/>
  <c r="I591" i="3" s="1"/>
  <c r="J588" i="3"/>
  <c r="L664" i="4"/>
  <c r="L666" i="4" s="1"/>
  <c r="M663" i="4"/>
  <c r="K647" i="4"/>
  <c r="J648" i="4"/>
  <c r="J650" i="4" s="1"/>
  <c r="N604" i="3"/>
  <c r="N605" i="3" s="1"/>
  <c r="M605" i="3"/>
  <c r="M607" i="3" s="1"/>
  <c r="O533" i="4"/>
  <c r="O573" i="3"/>
  <c r="O627" i="4"/>
  <c r="J597" i="3"/>
  <c r="J599" i="3" s="1"/>
  <c r="K596" i="3"/>
  <c r="K655" i="4"/>
  <c r="J656" i="4"/>
  <c r="J658" i="4" s="1"/>
  <c r="K656" i="5" l="1"/>
  <c r="K658" i="5" s="1"/>
  <c r="L655" i="5"/>
  <c r="M664" i="5"/>
  <c r="M666" i="5" s="1"/>
  <c r="N663" i="5"/>
  <c r="N664" i="5" s="1"/>
  <c r="K642" i="5"/>
  <c r="K645" i="5" s="1"/>
  <c r="G642" i="5"/>
  <c r="G645" i="5" s="1"/>
  <c r="C642" i="5"/>
  <c r="C645" i="5" s="1"/>
  <c r="N642" i="5"/>
  <c r="N645" i="5" s="1"/>
  <c r="J642" i="5"/>
  <c r="J645" i="5" s="1"/>
  <c r="F642" i="5"/>
  <c r="F645" i="5" s="1"/>
  <c r="B642" i="5"/>
  <c r="B645" i="5" s="1"/>
  <c r="H642" i="5"/>
  <c r="H645" i="5" s="1"/>
  <c r="M642" i="5"/>
  <c r="M645" i="5" s="1"/>
  <c r="E642" i="5"/>
  <c r="E645" i="5" s="1"/>
  <c r="L642" i="5"/>
  <c r="L645" i="5" s="1"/>
  <c r="D642" i="5"/>
  <c r="D645" i="5" s="1"/>
  <c r="I642" i="5"/>
  <c r="I645" i="5" s="1"/>
  <c r="J647" i="5"/>
  <c r="I648" i="5"/>
  <c r="I650" i="5" s="1"/>
  <c r="M651" i="5"/>
  <c r="L652" i="5"/>
  <c r="L654" i="5" s="1"/>
  <c r="N659" i="5"/>
  <c r="N660" i="5" s="1"/>
  <c r="M660" i="5"/>
  <c r="M662" i="5" s="1"/>
  <c r="J652" i="4"/>
  <c r="J654" i="4" s="1"/>
  <c r="K651" i="4"/>
  <c r="N610" i="3"/>
  <c r="N611" i="3"/>
  <c r="L596" i="3"/>
  <c r="K597" i="3"/>
  <c r="K599" i="3" s="1"/>
  <c r="K648" i="4"/>
  <c r="K650" i="4" s="1"/>
  <c r="L647" i="4"/>
  <c r="K593" i="3"/>
  <c r="K595" i="3" s="1"/>
  <c r="L592" i="3"/>
  <c r="N669" i="4"/>
  <c r="N670" i="4"/>
  <c r="N663" i="4"/>
  <c r="N664" i="4" s="1"/>
  <c r="M664" i="4"/>
  <c r="M666" i="4" s="1"/>
  <c r="N659" i="4"/>
  <c r="N660" i="4" s="1"/>
  <c r="M660" i="4"/>
  <c r="M662" i="4" s="1"/>
  <c r="M642" i="4"/>
  <c r="M645" i="4" s="1"/>
  <c r="I642" i="4"/>
  <c r="I645" i="4" s="1"/>
  <c r="E642" i="4"/>
  <c r="E645" i="4" s="1"/>
  <c r="J642" i="4"/>
  <c r="J645" i="4" s="1"/>
  <c r="D642" i="4"/>
  <c r="D645" i="4" s="1"/>
  <c r="K642" i="4"/>
  <c r="K645" i="4" s="1"/>
  <c r="C642" i="4"/>
  <c r="C645" i="4" s="1"/>
  <c r="H642" i="4"/>
  <c r="H645" i="4" s="1"/>
  <c r="B642" i="4"/>
  <c r="B645" i="4" s="1"/>
  <c r="N642" i="4"/>
  <c r="N645" i="4" s="1"/>
  <c r="G642" i="4"/>
  <c r="G645" i="4" s="1"/>
  <c r="F642" i="4"/>
  <c r="F645" i="4" s="1"/>
  <c r="L642" i="4"/>
  <c r="L645" i="4" s="1"/>
  <c r="N606" i="3"/>
  <c r="N607" i="3"/>
  <c r="M600" i="3"/>
  <c r="L601" i="3"/>
  <c r="L603" i="3" s="1"/>
  <c r="L655" i="4"/>
  <c r="K656" i="4"/>
  <c r="K658" i="4" s="1"/>
  <c r="K583" i="3"/>
  <c r="K586" i="3" s="1"/>
  <c r="G583" i="3"/>
  <c r="G586" i="3" s="1"/>
  <c r="C583" i="3"/>
  <c r="C586" i="3" s="1"/>
  <c r="N583" i="3"/>
  <c r="N586" i="3" s="1"/>
  <c r="J583" i="3"/>
  <c r="J586" i="3" s="1"/>
  <c r="F583" i="3"/>
  <c r="F586" i="3" s="1"/>
  <c r="B583" i="3"/>
  <c r="B586" i="3" s="1"/>
  <c r="M583" i="3"/>
  <c r="M586" i="3" s="1"/>
  <c r="I583" i="3"/>
  <c r="I586" i="3" s="1"/>
  <c r="E583" i="3"/>
  <c r="E586" i="3" s="1"/>
  <c r="L583" i="3"/>
  <c r="L586" i="3" s="1"/>
  <c r="H583" i="3"/>
  <c r="H586" i="3" s="1"/>
  <c r="D583" i="3"/>
  <c r="D586" i="3" s="1"/>
  <c r="J589" i="3"/>
  <c r="J591" i="3" s="1"/>
  <c r="K588" i="3"/>
  <c r="M655" i="5" l="1"/>
  <c r="L656" i="5"/>
  <c r="L658" i="5" s="1"/>
  <c r="N661" i="5"/>
  <c r="N662" i="5"/>
  <c r="J648" i="5"/>
  <c r="J650" i="5" s="1"/>
  <c r="K647" i="5"/>
  <c r="N651" i="5"/>
  <c r="N652" i="5" s="1"/>
  <c r="M652" i="5"/>
  <c r="M654" i="5" s="1"/>
  <c r="N665" i="5"/>
  <c r="N666" i="5"/>
  <c r="K652" i="4"/>
  <c r="K654" i="4" s="1"/>
  <c r="L651" i="4"/>
  <c r="K589" i="3"/>
  <c r="K591" i="3" s="1"/>
  <c r="L588" i="3"/>
  <c r="L656" i="4"/>
  <c r="L658" i="4" s="1"/>
  <c r="M655" i="4"/>
  <c r="N600" i="3"/>
  <c r="N601" i="3" s="1"/>
  <c r="M601" i="3"/>
  <c r="M603" i="3" s="1"/>
  <c r="M647" i="4"/>
  <c r="L648" i="4"/>
  <c r="L650" i="4" s="1"/>
  <c r="N661" i="4"/>
  <c r="N662" i="4"/>
  <c r="M592" i="3"/>
  <c r="L593" i="3"/>
  <c r="L595" i="3" s="1"/>
  <c r="N665" i="4"/>
  <c r="N666" i="4"/>
  <c r="M596" i="3"/>
  <c r="L597" i="3"/>
  <c r="L599" i="3" s="1"/>
  <c r="M656" i="5" l="1"/>
  <c r="M658" i="5" s="1"/>
  <c r="N655" i="5"/>
  <c r="N656" i="5" s="1"/>
  <c r="N653" i="5"/>
  <c r="N654" i="5"/>
  <c r="K648" i="5"/>
  <c r="K650" i="5" s="1"/>
  <c r="L647" i="5"/>
  <c r="M651" i="4"/>
  <c r="L652" i="4"/>
  <c r="L654" i="4" s="1"/>
  <c r="M656" i="4"/>
  <c r="M658" i="4" s="1"/>
  <c r="N655" i="4"/>
  <c r="N656" i="4" s="1"/>
  <c r="M648" i="4"/>
  <c r="M650" i="4" s="1"/>
  <c r="N647" i="4"/>
  <c r="N648" i="4" s="1"/>
  <c r="L589" i="3"/>
  <c r="L591" i="3" s="1"/>
  <c r="M588" i="3"/>
  <c r="M597" i="3"/>
  <c r="M599" i="3" s="1"/>
  <c r="N596" i="3"/>
  <c r="N597" i="3" s="1"/>
  <c r="N592" i="3"/>
  <c r="N593" i="3" s="1"/>
  <c r="M593" i="3"/>
  <c r="M595" i="3" s="1"/>
  <c r="N602" i="3"/>
  <c r="N603" i="3"/>
  <c r="N658" i="5" l="1"/>
  <c r="N657" i="5"/>
  <c r="M647" i="5"/>
  <c r="L648" i="5"/>
  <c r="L650" i="5" s="1"/>
  <c r="M652" i="4"/>
  <c r="M654" i="4" s="1"/>
  <c r="N651" i="4"/>
  <c r="N652" i="4" s="1"/>
  <c r="M589" i="3"/>
  <c r="M591" i="3" s="1"/>
  <c r="N588" i="3"/>
  <c r="N589" i="3" s="1"/>
  <c r="N598" i="3"/>
  <c r="N599" i="3"/>
  <c r="N649" i="4"/>
  <c r="N650" i="4"/>
  <c r="N657" i="4"/>
  <c r="N658" i="4"/>
  <c r="N594" i="3"/>
  <c r="N595" i="3"/>
  <c r="N647" i="5" l="1"/>
  <c r="N648" i="5" s="1"/>
  <c r="M648" i="5"/>
  <c r="M650" i="5" s="1"/>
  <c r="N654" i="4"/>
  <c r="N653" i="4"/>
  <c r="N591" i="3"/>
  <c r="N590" i="3"/>
  <c r="N649" i="5" l="1"/>
  <c r="N650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N692" authorId="0" shapeId="0" xr:uid="{00000000-0006-0000-0200-000003000000}">
      <text>
        <r>
          <rPr>
            <sz val="11"/>
            <color rgb="FF000000"/>
            <rFont val="Century Gothic"/>
            <family val="2"/>
          </rPr>
          <t>======
ID#AAAAK_bAcxI
ผู้สร้าง    (2020-08-15 08:59:39)
COVID19 EFFECT</t>
        </r>
      </text>
    </comment>
    <comment ref="M694" authorId="0" shapeId="0" xr:uid="{00000000-0006-0000-0200-000002000000}">
      <text>
        <r>
          <rPr>
            <sz val="11"/>
            <color rgb="FF000000"/>
            <rFont val="Century Gothic"/>
            <family val="2"/>
          </rPr>
          <t>======
ID#AAAAK_bAcxc
ผู้สร้าง    (2020-08-15 08:59:39)
ECONOMIC DECLINE</t>
        </r>
      </text>
    </comment>
    <comment ref="M695" authorId="0" shapeId="0" xr:uid="{00000000-0006-0000-0200-000001000000}">
      <text>
        <r>
          <rPr>
            <sz val="11"/>
            <color rgb="FF000000"/>
            <rFont val="Century Gothic"/>
            <family val="2"/>
          </rPr>
          <t>======
ID#AAAAK_bAcw8
ผู้สร้าง    (2020-08-15 08:59:39)
ECONOMIC DECLINE</t>
        </r>
      </text>
    </comment>
    <comment ref="M696" authorId="0" shapeId="0" xr:uid="{00000000-0006-0000-0200-000004000000}">
      <text>
        <r>
          <rPr>
            <sz val="11"/>
            <color rgb="FF000000"/>
            <rFont val="Century Gothic"/>
            <family val="2"/>
          </rPr>
          <t>======
ID#AAAAK_bAcxQ
ผู้สร้าง    (2020-08-15 08:59:39)
ECONOMIC DECLINE 2ND HALF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GaL/2g2xOblq+rQoGQW+luX5+Yw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25" authorId="0" shapeId="0" xr:uid="{00000000-0006-0000-0300-000004000000}">
      <text>
        <r>
          <rPr>
            <sz val="11"/>
            <color rgb="FF000000"/>
            <rFont val="Century Gothic"/>
            <family val="2"/>
          </rPr>
          <t>======
ID#AAAAHlogt_Q
Nuchsara Pondchaivorakul    (2020-12-20 08:07:43)
เพิ่มเอง</t>
        </r>
      </text>
    </comment>
    <comment ref="L704" authorId="0" shapeId="0" xr:uid="{00000000-0006-0000-0300-000003000000}">
      <text>
        <r>
          <rPr>
            <sz val="11"/>
            <color rgb="FF000000"/>
            <rFont val="Century Gothic"/>
            <family val="2"/>
          </rPr>
          <t>======
ID#AAAAHlogt_U
Microsoft Office User    (2020-12-20 08:07:43)
- TFRS15
+ มาตรฐานเดิมคือ 1849</t>
        </r>
      </text>
    </comment>
    <comment ref="M704" authorId="0" shapeId="0" xr:uid="{00000000-0006-0000-0300-000002000000}">
      <text>
        <r>
          <rPr>
            <sz val="11"/>
            <color rgb="FF000000"/>
            <rFont val="Century Gothic"/>
            <family val="2"/>
          </rPr>
          <t>======
ID#AAAAHlogt_Y
Microsoft Office User    (2020-12-20 08:07:43)
บันทึกรายได้ด้วยมาตรฐานบัญชีใหม่ (TFRS15)</t>
        </r>
      </text>
    </comment>
    <comment ref="L714" authorId="0" shapeId="0" xr:uid="{00000000-0006-0000-0300-000001000000}">
      <text>
        <r>
          <rPr>
            <sz val="11"/>
            <color rgb="FF000000"/>
            <rFont val="Century Gothic"/>
            <family val="2"/>
          </rPr>
          <t>======
ID#AAAAHlogt_c
Microsoft Office User    (2020-12-20 08:07:43)
- TFRS15 Effect</t>
        </r>
      </text>
    </comment>
    <comment ref="M714" authorId="0" shapeId="0" xr:uid="{00000000-0006-0000-0300-000005000000}">
      <text>
        <r>
          <rPr>
            <sz val="11"/>
            <color rgb="FF000000"/>
            <rFont val="Century Gothic"/>
            <family val="2"/>
          </rPr>
          <t>======
ID#AAAAHlogt_g
Microsoft Office User    (2020-12-20 08:07:43)
- TFRS15 Effect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v93lMoWbQ2LftKaRj26CiYeKbdg=="/>
    </ext>
  </extL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25" authorId="0" shapeId="0" xr:uid="{B93FBC28-E298-41B5-A394-0B9C722E4678}">
      <text>
        <r>
          <rPr>
            <sz val="11"/>
            <color rgb="FF000000"/>
            <rFont val="Century Gothic"/>
            <family val="2"/>
          </rPr>
          <t>======
ID#AAAAK_bAcxA
Nuchsara Pondchaivorakul    (2020-12-20 08:07:43)
เพิ่มเอง</t>
        </r>
      </text>
    </comment>
    <comment ref="L704" authorId="0" shapeId="0" xr:uid="{1013CABA-1B40-441A-9910-F3B5C6E68BF3}">
      <text>
        <r>
          <rPr>
            <sz val="11"/>
            <color rgb="FF000000"/>
            <rFont val="Century Gothic"/>
            <family val="2"/>
          </rPr>
          <t>======
ID#AAAAK_bAcxM
Microsoft Office User    (2020-12-20 08:07:43)
- TFRS15
+ มาตรฐานเดิมคือ 1849</t>
        </r>
      </text>
    </comment>
    <comment ref="M704" authorId="0" shapeId="0" xr:uid="{12B616B2-87BA-49E8-993B-9EF615013106}">
      <text>
        <r>
          <rPr>
            <sz val="11"/>
            <color rgb="FF000000"/>
            <rFont val="Century Gothic"/>
            <family val="2"/>
          </rPr>
          <t>======
ID#AAAAK_bAcxE
Microsoft Office User    (2020-12-20 08:07:43)
บันทึกรายได้ด้วยมาตรฐานบัญชีใหม่ (TFRS15)</t>
        </r>
      </text>
    </comment>
    <comment ref="L714" authorId="0" shapeId="0" xr:uid="{7D5B7A35-3AB4-48F5-9193-7C563A220F47}">
      <text>
        <r>
          <rPr>
            <sz val="11"/>
            <color rgb="FF000000"/>
            <rFont val="Century Gothic"/>
            <family val="2"/>
          </rPr>
          <t>======
ID#AAAAK_bAcxU
Microsoft Office User    (2020-12-20 08:07:43)
- TFRS15 Effect</t>
        </r>
      </text>
    </comment>
    <comment ref="M714" authorId="0" shapeId="0" xr:uid="{21B19C17-4FB1-4504-8F0F-B4B1CBCDE833}">
      <text>
        <r>
          <rPr>
            <sz val="11"/>
            <color rgb="FF000000"/>
            <rFont val="Century Gothic"/>
            <family val="2"/>
          </rPr>
          <t>======
ID#AAAAK_bAcxY
Microsoft Office User    (2020-12-20 08:07:43)
- TFRS15 Effect</t>
        </r>
      </text>
    </comment>
  </commentList>
</comments>
</file>

<file path=xl/sharedStrings.xml><?xml version="1.0" encoding="utf-8"?>
<sst xmlns="http://schemas.openxmlformats.org/spreadsheetml/2006/main" count="3904" uniqueCount="1321">
  <si>
    <t>2S</t>
  </si>
  <si>
    <t>7UP</t>
  </si>
  <si>
    <t>A</t>
  </si>
  <si>
    <t>A5</t>
  </si>
  <si>
    <t>SPNC</t>
  </si>
  <si>
    <t>AAV</t>
  </si>
  <si>
    <t>ABICO</t>
  </si>
  <si>
    <t>ABM</t>
  </si>
  <si>
    <t>ACAP</t>
  </si>
  <si>
    <t>ACC</t>
  </si>
  <si>
    <t>ACE</t>
  </si>
  <si>
    <t>ACG</t>
  </si>
  <si>
    <t>ADB</t>
  </si>
  <si>
    <t>ADVANC</t>
  </si>
  <si>
    <t>AEC</t>
  </si>
  <si>
    <t>C</t>
  </si>
  <si>
    <t>AEONTS</t>
  </si>
  <si>
    <t>AF</t>
  </si>
  <si>
    <t>AFC</t>
  </si>
  <si>
    <t>AGE</t>
  </si>
  <si>
    <t>AH</t>
  </si>
  <si>
    <t>AHC</t>
  </si>
  <si>
    <t>AI</t>
  </si>
  <si>
    <t>AIE</t>
  </si>
  <si>
    <t>AIRA</t>
  </si>
  <si>
    <t>AIT</t>
  </si>
  <si>
    <t>AJ</t>
  </si>
  <si>
    <t>AJA</t>
  </si>
  <si>
    <t>AKP</t>
  </si>
  <si>
    <t>AKR</t>
  </si>
  <si>
    <t>ALL</t>
  </si>
  <si>
    <t>ALLA</t>
  </si>
  <si>
    <t>ALT</t>
  </si>
  <si>
    <t>ALUCON</t>
  </si>
  <si>
    <t>AMA</t>
  </si>
  <si>
    <t>AMANAH</t>
  </si>
  <si>
    <t>AMARIN</t>
  </si>
  <si>
    <t>AMATA</t>
  </si>
  <si>
    <t>AMATAV</t>
  </si>
  <si>
    <t>AMC</t>
  </si>
  <si>
    <t>ANAN</t>
  </si>
  <si>
    <t>AOT</t>
  </si>
  <si>
    <t>AP</t>
  </si>
  <si>
    <t>APCO</t>
  </si>
  <si>
    <t>APCS</t>
  </si>
  <si>
    <t>APEX</t>
  </si>
  <si>
    <t>APP</t>
  </si>
  <si>
    <t>APURE</t>
  </si>
  <si>
    <t>AQ</t>
  </si>
  <si>
    <t>AQUA</t>
  </si>
  <si>
    <t>ARIN</t>
  </si>
  <si>
    <t>ARIP</t>
  </si>
  <si>
    <t>ARROW</t>
  </si>
  <si>
    <t>AS</t>
  </si>
  <si>
    <t>ASAP</t>
  </si>
  <si>
    <t>ASEFA</t>
  </si>
  <si>
    <t>ASIA</t>
  </si>
  <si>
    <t>ASIAN</t>
  </si>
  <si>
    <t>ASIMAR</t>
  </si>
  <si>
    <t>ASK</t>
  </si>
  <si>
    <t>ASN</t>
  </si>
  <si>
    <t>ASP</t>
  </si>
  <si>
    <t>ATP30</t>
  </si>
  <si>
    <t>AU</t>
  </si>
  <si>
    <t>AUCT</t>
  </si>
  <si>
    <t>AWC</t>
  </si>
  <si>
    <t>AYUD</t>
  </si>
  <si>
    <t>B</t>
  </si>
  <si>
    <t>B52</t>
  </si>
  <si>
    <t>BA</t>
  </si>
  <si>
    <t>BAFS</t>
  </si>
  <si>
    <t>BAM</t>
  </si>
  <si>
    <t>BANPU</t>
  </si>
  <si>
    <t>BAY</t>
  </si>
  <si>
    <t>BBL</t>
  </si>
  <si>
    <t>BC</t>
  </si>
  <si>
    <t>BCH</t>
  </si>
  <si>
    <t>BCP</t>
  </si>
  <si>
    <t>BCPG</t>
  </si>
  <si>
    <t>BCT</t>
  </si>
  <si>
    <t>BDMS</t>
  </si>
  <si>
    <t>BEAUTY</t>
  </si>
  <si>
    <t>BEC</t>
  </si>
  <si>
    <t>BEM</t>
  </si>
  <si>
    <t>BFIT</t>
  </si>
  <si>
    <t>BGC</t>
  </si>
  <si>
    <t>BGRIM</t>
  </si>
  <si>
    <t>BGT</t>
  </si>
  <si>
    <t>BH</t>
  </si>
  <si>
    <t>BIG</t>
  </si>
  <si>
    <t>BIZ</t>
  </si>
  <si>
    <t>BJC</t>
  </si>
  <si>
    <t>BJCHI</t>
  </si>
  <si>
    <t>BKD</t>
  </si>
  <si>
    <t>BKI</t>
  </si>
  <si>
    <t>BLA</t>
  </si>
  <si>
    <t>BLAND</t>
  </si>
  <si>
    <t>BLISS</t>
  </si>
  <si>
    <t>SPNPNC</t>
  </si>
  <si>
    <t>BM</t>
  </si>
  <si>
    <t>BOL</t>
  </si>
  <si>
    <t>BPP</t>
  </si>
  <si>
    <t>BR</t>
  </si>
  <si>
    <t>BROCK</t>
  </si>
  <si>
    <t>BROOK</t>
  </si>
  <si>
    <t>BRR</t>
  </si>
  <si>
    <t>BSBM</t>
  </si>
  <si>
    <t>BSM</t>
  </si>
  <si>
    <t>BTNC</t>
  </si>
  <si>
    <t>BTS</t>
  </si>
  <si>
    <t>BTW</t>
  </si>
  <si>
    <t>BUI</t>
  </si>
  <si>
    <t>BWG</t>
  </si>
  <si>
    <t>CAZ</t>
  </si>
  <si>
    <t>CBG</t>
  </si>
  <si>
    <t>CCET</t>
  </si>
  <si>
    <t>CCP</t>
  </si>
  <si>
    <t>CEN</t>
  </si>
  <si>
    <t>CENTEL</t>
  </si>
  <si>
    <t>CFRESH</t>
  </si>
  <si>
    <t>CGD</t>
  </si>
  <si>
    <t>CGH</t>
  </si>
  <si>
    <t>CHARAN</t>
  </si>
  <si>
    <t>CHAYO</t>
  </si>
  <si>
    <t>CHEWA</t>
  </si>
  <si>
    <t>CHG</t>
  </si>
  <si>
    <t>CHO</t>
  </si>
  <si>
    <t>CHOTI</t>
  </si>
  <si>
    <t>CHOW</t>
  </si>
  <si>
    <t>CI</t>
  </si>
  <si>
    <t>CIG</t>
  </si>
  <si>
    <t>CIMBT</t>
  </si>
  <si>
    <t>CITY</t>
  </si>
  <si>
    <t>CK</t>
  </si>
  <si>
    <t>CKP</t>
  </si>
  <si>
    <t>CM</t>
  </si>
  <si>
    <t>CMAN</t>
  </si>
  <si>
    <t>CMC</t>
  </si>
  <si>
    <t>CMO</t>
  </si>
  <si>
    <t>CMR</t>
  </si>
  <si>
    <t>CNT</t>
  </si>
  <si>
    <t>COL</t>
  </si>
  <si>
    <t>COLOR</t>
  </si>
  <si>
    <t>COM7</t>
  </si>
  <si>
    <t>COMAN</t>
  </si>
  <si>
    <t>COTTO</t>
  </si>
  <si>
    <t>CPALL</t>
  </si>
  <si>
    <t>CPF</t>
  </si>
  <si>
    <t>CPH</t>
  </si>
  <si>
    <t>CPI</t>
  </si>
  <si>
    <t>CPL</t>
  </si>
  <si>
    <t>CPN</t>
  </si>
  <si>
    <t>CPR</t>
  </si>
  <si>
    <t>CPT</t>
  </si>
  <si>
    <t>CPW</t>
  </si>
  <si>
    <t>CRANE</t>
  </si>
  <si>
    <t>CRC</t>
  </si>
  <si>
    <t>CRD</t>
  </si>
  <si>
    <t>CSC</t>
  </si>
  <si>
    <t>CSP</t>
  </si>
  <si>
    <t>CSR</t>
  </si>
  <si>
    <t>CSS</t>
  </si>
  <si>
    <t>CTW</t>
  </si>
  <si>
    <t>CWT</t>
  </si>
  <si>
    <t>D</t>
  </si>
  <si>
    <t>DCC</t>
  </si>
  <si>
    <t>DCON</t>
  </si>
  <si>
    <t>DDD</t>
  </si>
  <si>
    <t>DELTA</t>
  </si>
  <si>
    <t>DEMCO</t>
  </si>
  <si>
    <t>DIMET</t>
  </si>
  <si>
    <t>DOD</t>
  </si>
  <si>
    <t>DOHOME</t>
  </si>
  <si>
    <t>DRT</t>
  </si>
  <si>
    <t>DTAC</t>
  </si>
  <si>
    <t>DTC</t>
  </si>
  <si>
    <t>DTCI</t>
  </si>
  <si>
    <t>DV8</t>
  </si>
  <si>
    <t> i </t>
  </si>
  <si>
    <t>EA</t>
  </si>
  <si>
    <t>EASON</t>
  </si>
  <si>
    <t>EASTW</t>
  </si>
  <si>
    <t>ECF</t>
  </si>
  <si>
    <t>ECL</t>
  </si>
  <si>
    <t>EE</t>
  </si>
  <si>
    <t>EFORL</t>
  </si>
  <si>
    <t>EGCO</t>
  </si>
  <si>
    <t>EKH</t>
  </si>
  <si>
    <t>EMC</t>
  </si>
  <si>
    <t>EP</t>
  </si>
  <si>
    <t>EPG</t>
  </si>
  <si>
    <t>ERW</t>
  </si>
  <si>
    <t>ESSO</t>
  </si>
  <si>
    <t>ESTAR</t>
  </si>
  <si>
    <t>ETC</t>
  </si>
  <si>
    <t>ETE</t>
  </si>
  <si>
    <t>EVER</t>
  </si>
  <si>
    <t>F&amp;D</t>
  </si>
  <si>
    <t>FANCY</t>
  </si>
  <si>
    <t>FE</t>
  </si>
  <si>
    <t>FLOYD</t>
  </si>
  <si>
    <t>FMT</t>
  </si>
  <si>
    <t>FN</t>
  </si>
  <si>
    <t>FNS</t>
  </si>
  <si>
    <t>FORTH</t>
  </si>
  <si>
    <t>FPI</t>
  </si>
  <si>
    <t>FPT</t>
  </si>
  <si>
    <t>FSMART</t>
  </si>
  <si>
    <t>FSS</t>
  </si>
  <si>
    <t>FTE</t>
  </si>
  <si>
    <t>FVC</t>
  </si>
  <si>
    <t>GBX</t>
  </si>
  <si>
    <t>GC</t>
  </si>
  <si>
    <t>GCAP</t>
  </si>
  <si>
    <t>GEL</t>
  </si>
  <si>
    <t>GENCO</t>
  </si>
  <si>
    <t>GFPT</t>
  </si>
  <si>
    <t>GGC</t>
  </si>
  <si>
    <t>GIFT</t>
  </si>
  <si>
    <t>GJS</t>
  </si>
  <si>
    <t>GL</t>
  </si>
  <si>
    <t>GLAND</t>
  </si>
  <si>
    <t>GLOBAL</t>
  </si>
  <si>
    <t>GLOCON</t>
  </si>
  <si>
    <t>GPI</t>
  </si>
  <si>
    <t>GPSC</t>
  </si>
  <si>
    <t>GRAMMY</t>
  </si>
  <si>
    <t>GRAND</t>
  </si>
  <si>
    <t>GREEN</t>
  </si>
  <si>
    <t>GSC</t>
  </si>
  <si>
    <t>GSTEEL</t>
  </si>
  <si>
    <t>GTB</t>
  </si>
  <si>
    <t>GULF</t>
  </si>
  <si>
    <t>GUNKUL</t>
  </si>
  <si>
    <t>GYT</t>
  </si>
  <si>
    <t>HANA</t>
  </si>
  <si>
    <t>HARN</t>
  </si>
  <si>
    <t>HFT</t>
  </si>
  <si>
    <t>HMPRO</t>
  </si>
  <si>
    <t>HPT</t>
  </si>
  <si>
    <t>HTC</t>
  </si>
  <si>
    <t>HTECH</t>
  </si>
  <si>
    <t>HUMAN</t>
  </si>
  <si>
    <t>HYDRO</t>
  </si>
  <si>
    <t>ICC</t>
  </si>
  <si>
    <t>ICHI</t>
  </si>
  <si>
    <t>ICN</t>
  </si>
  <si>
    <t>IFEC</t>
  </si>
  <si>
    <t>IFS</t>
  </si>
  <si>
    <t>IHL</t>
  </si>
  <si>
    <t>IIG</t>
  </si>
  <si>
    <t>III</t>
  </si>
  <si>
    <t>ILINK</t>
  </si>
  <si>
    <t>ILM</t>
  </si>
  <si>
    <t>IMH</t>
  </si>
  <si>
    <t>INET</t>
  </si>
  <si>
    <t>INGRS</t>
  </si>
  <si>
    <t>INOX</t>
  </si>
  <si>
    <t>INSET</t>
  </si>
  <si>
    <t>INSURE</t>
  </si>
  <si>
    <t>INTUCH</t>
  </si>
  <si>
    <t>IP</t>
  </si>
  <si>
    <t>IRC</t>
  </si>
  <si>
    <t>IRCP</t>
  </si>
  <si>
    <t>IRPC</t>
  </si>
  <si>
    <t>IT</t>
  </si>
  <si>
    <t>ITD</t>
  </si>
  <si>
    <t>ITEL</t>
  </si>
  <si>
    <t>IVL</t>
  </si>
  <si>
    <t>J</t>
  </si>
  <si>
    <t>JAS</t>
  </si>
  <si>
    <t>JCK</t>
  </si>
  <si>
    <t>JCKH</t>
  </si>
  <si>
    <t>JCT</t>
  </si>
  <si>
    <t>JKN</t>
  </si>
  <si>
    <t>JMART</t>
  </si>
  <si>
    <t>JMT</t>
  </si>
  <si>
    <t>JSP</t>
  </si>
  <si>
    <t>JTS</t>
  </si>
  <si>
    <t>JUBILE</t>
  </si>
  <si>
    <t>JUTHA</t>
  </si>
  <si>
    <t>JWD</t>
  </si>
  <si>
    <t>K</t>
  </si>
  <si>
    <t>KAMART</t>
  </si>
  <si>
    <t>KASET</t>
  </si>
  <si>
    <t>KBANK</t>
  </si>
  <si>
    <t>KBS</t>
  </si>
  <si>
    <t>KC</t>
  </si>
  <si>
    <t>KCAR</t>
  </si>
  <si>
    <t>KCE</t>
  </si>
  <si>
    <t>KCM</t>
  </si>
  <si>
    <t>KDH</t>
  </si>
  <si>
    <t>KGI</t>
  </si>
  <si>
    <t>KIAT</t>
  </si>
  <si>
    <t>KKC</t>
  </si>
  <si>
    <t>KKP</t>
  </si>
  <si>
    <t>KOOL</t>
  </si>
  <si>
    <t>KSL</t>
  </si>
  <si>
    <t>KTB</t>
  </si>
  <si>
    <t>KTC</t>
  </si>
  <si>
    <t>KTIS</t>
  </si>
  <si>
    <t>KUMWEL</t>
  </si>
  <si>
    <t>KUN</t>
  </si>
  <si>
    <t>KWC</t>
  </si>
  <si>
    <t>KWG</t>
  </si>
  <si>
    <t>KWM</t>
  </si>
  <si>
    <t>KYE</t>
  </si>
  <si>
    <t>L&amp;E</t>
  </si>
  <si>
    <t>LALIN</t>
  </si>
  <si>
    <t>LANNA</t>
  </si>
  <si>
    <t>LDC</t>
  </si>
  <si>
    <t>LEE</t>
  </si>
  <si>
    <t>LH</t>
  </si>
  <si>
    <t>LHFG</t>
  </si>
  <si>
    <t>LHK</t>
  </si>
  <si>
    <t>LIT</t>
  </si>
  <si>
    <t>LOXLEY</t>
  </si>
  <si>
    <t>LPH</t>
  </si>
  <si>
    <t>LPN</t>
  </si>
  <si>
    <t>LRH</t>
  </si>
  <si>
    <t>LST</t>
  </si>
  <si>
    <t>M</t>
  </si>
  <si>
    <t>M-CHAI</t>
  </si>
  <si>
    <t>MACO</t>
  </si>
  <si>
    <t>MAJOR</t>
  </si>
  <si>
    <t>MAKRO</t>
  </si>
  <si>
    <t>MALEE</t>
  </si>
  <si>
    <t>MANRIN</t>
  </si>
  <si>
    <t>MATCH</t>
  </si>
  <si>
    <t>MATI</t>
  </si>
  <si>
    <t>MAX</t>
  </si>
  <si>
    <t>MBAX</t>
  </si>
  <si>
    <t>MBK</t>
  </si>
  <si>
    <t>MBKET</t>
  </si>
  <si>
    <t>MC</t>
  </si>
  <si>
    <t>MCOT</t>
  </si>
  <si>
    <t>MCS</t>
  </si>
  <si>
    <t>MDX</t>
  </si>
  <si>
    <t>MEGA</t>
  </si>
  <si>
    <t>META</t>
  </si>
  <si>
    <t>METCO</t>
  </si>
  <si>
    <t>MFC</t>
  </si>
  <si>
    <t>MFEC</t>
  </si>
  <si>
    <t>MGT</t>
  </si>
  <si>
    <t>MIDA</t>
  </si>
  <si>
    <t>MILL</t>
  </si>
  <si>
    <t>MINT</t>
  </si>
  <si>
    <t>MITSIB</t>
  </si>
  <si>
    <t>MJD</t>
  </si>
  <si>
    <t>MK</t>
  </si>
  <si>
    <t>ML</t>
  </si>
  <si>
    <t>MM</t>
  </si>
  <si>
    <t>MODERN</t>
  </si>
  <si>
    <t>MONO</t>
  </si>
  <si>
    <t>MOONG</t>
  </si>
  <si>
    <t>MORE</t>
  </si>
  <si>
    <t>MPG</t>
  </si>
  <si>
    <t>MPIC</t>
  </si>
  <si>
    <t>MSC</t>
  </si>
  <si>
    <t>MTC</t>
  </si>
  <si>
    <t>MTI</t>
  </si>
  <si>
    <t>MVP</t>
  </si>
  <si>
    <t>NBC</t>
  </si>
  <si>
    <t>NC</t>
  </si>
  <si>
    <t>NCH</t>
  </si>
  <si>
    <t>NCL</t>
  </si>
  <si>
    <t>NDR</t>
  </si>
  <si>
    <t>NEP</t>
  </si>
  <si>
    <t>NER</t>
  </si>
  <si>
    <t>NETBAY</t>
  </si>
  <si>
    <t>NEW</t>
  </si>
  <si>
    <t>NEWS</t>
  </si>
  <si>
    <t>NEX</t>
  </si>
  <si>
    <t>NFC</t>
  </si>
  <si>
    <t>NINE</t>
  </si>
  <si>
    <t>NKI</t>
  </si>
  <si>
    <t>NMG</t>
  </si>
  <si>
    <t>SPC</t>
  </si>
  <si>
    <t>NNCL</t>
  </si>
  <si>
    <t>NOBLE</t>
  </si>
  <si>
    <t>NOK</t>
  </si>
  <si>
    <t>CNP</t>
  </si>
  <si>
    <t>NPK</t>
  </si>
  <si>
    <t>NSI</t>
  </si>
  <si>
    <t>NTV</t>
  </si>
  <si>
    <t>NUSA</t>
  </si>
  <si>
    <t>NVD</t>
  </si>
  <si>
    <t>NWR</t>
  </si>
  <si>
    <t>NYT</t>
  </si>
  <si>
    <t>OCC</t>
  </si>
  <si>
    <t>OCEAN</t>
  </si>
  <si>
    <t>OGC</t>
  </si>
  <si>
    <t>OHTL</t>
  </si>
  <si>
    <t>OISHI</t>
  </si>
  <si>
    <t>ORI</t>
  </si>
  <si>
    <t>OSP</t>
  </si>
  <si>
    <t>OTO</t>
  </si>
  <si>
    <t>PACE</t>
  </si>
  <si>
    <t>PAE</t>
  </si>
  <si>
    <t>PAF</t>
  </si>
  <si>
    <t>PAP</t>
  </si>
  <si>
    <t>PATO</t>
  </si>
  <si>
    <t>PB</t>
  </si>
  <si>
    <t>PCSGH</t>
  </si>
  <si>
    <t>PDG</t>
  </si>
  <si>
    <t>PDI</t>
  </si>
  <si>
    <t>PDJ</t>
  </si>
  <si>
    <t>PE</t>
  </si>
  <si>
    <t>PERM</t>
  </si>
  <si>
    <t>PF</t>
  </si>
  <si>
    <t>PG</t>
  </si>
  <si>
    <t>PHOL</t>
  </si>
  <si>
    <t>PICO</t>
  </si>
  <si>
    <t>PIMO</t>
  </si>
  <si>
    <t>PJW</t>
  </si>
  <si>
    <t>PK</t>
  </si>
  <si>
    <t>PL</t>
  </si>
  <si>
    <t>PLANB</t>
  </si>
  <si>
    <t>PLANET</t>
  </si>
  <si>
    <t>PLAT</t>
  </si>
  <si>
    <t>PLE</t>
  </si>
  <si>
    <t>PM</t>
  </si>
  <si>
    <t>PMTA</t>
  </si>
  <si>
    <t>POLAR</t>
  </si>
  <si>
    <t>PORT</t>
  </si>
  <si>
    <t>POST</t>
  </si>
  <si>
    <t>PPM</t>
  </si>
  <si>
    <t>PPP</t>
  </si>
  <si>
    <t>PPPM</t>
  </si>
  <si>
    <t>NP</t>
  </si>
  <si>
    <t>PPS</t>
  </si>
  <si>
    <t>PR9</t>
  </si>
  <si>
    <t>PRAKIT</t>
  </si>
  <si>
    <t>PREB</t>
  </si>
  <si>
    <t>PRECHA</t>
  </si>
  <si>
    <t>PRG</t>
  </si>
  <si>
    <t>PRIME</t>
  </si>
  <si>
    <t>PRIN</t>
  </si>
  <si>
    <t>PRINC</t>
  </si>
  <si>
    <t>PRM</t>
  </si>
  <si>
    <t>PRO</t>
  </si>
  <si>
    <t>PROUD</t>
  </si>
  <si>
    <t>PSH</t>
  </si>
  <si>
    <t>PSL</t>
  </si>
  <si>
    <t>PSTC</t>
  </si>
  <si>
    <t>PT</t>
  </si>
  <si>
    <t>PTG</t>
  </si>
  <si>
    <t>PTL</t>
  </si>
  <si>
    <t>PTT</t>
  </si>
  <si>
    <t>PTTEP</t>
  </si>
  <si>
    <t>PTTGC</t>
  </si>
  <si>
    <t>PYLON</t>
  </si>
  <si>
    <t>Q-CON</t>
  </si>
  <si>
    <t>QH</t>
  </si>
  <si>
    <t>QLT</t>
  </si>
  <si>
    <t>QTC</t>
  </si>
  <si>
    <t>RAM</t>
  </si>
  <si>
    <t>RATCH</t>
  </si>
  <si>
    <t>RBF</t>
  </si>
  <si>
    <t>RCI</t>
  </si>
  <si>
    <t>RCL</t>
  </si>
  <si>
    <t>RICHY</t>
  </si>
  <si>
    <t>RJH</t>
  </si>
  <si>
    <t>RML</t>
  </si>
  <si>
    <t>ROCK</t>
  </si>
  <si>
    <t>ROH</t>
  </si>
  <si>
    <t>ROJNA</t>
  </si>
  <si>
    <t>RP</t>
  </si>
  <si>
    <t>RPC</t>
  </si>
  <si>
    <t>RPH</t>
  </si>
  <si>
    <t>RS</t>
  </si>
  <si>
    <t>RSP</t>
  </si>
  <si>
    <t>RWI</t>
  </si>
  <si>
    <t>S&amp;J</t>
  </si>
  <si>
    <t>S</t>
  </si>
  <si>
    <t>S11</t>
  </si>
  <si>
    <t>SAAM</t>
  </si>
  <si>
    <t>SABINA</t>
  </si>
  <si>
    <t>SALEE</t>
  </si>
  <si>
    <t>SAM</t>
  </si>
  <si>
    <t>SAMART</t>
  </si>
  <si>
    <t>SAMCO</t>
  </si>
  <si>
    <t>SAMTEL</t>
  </si>
  <si>
    <t>SANKO</t>
  </si>
  <si>
    <t>SAPPE</t>
  </si>
  <si>
    <t>SAT</t>
  </si>
  <si>
    <t>SAUCE</t>
  </si>
  <si>
    <t>SAWAD</t>
  </si>
  <si>
    <t>SAWANG</t>
  </si>
  <si>
    <t>SC</t>
  </si>
  <si>
    <t>SCB</t>
  </si>
  <si>
    <t>SCC</t>
  </si>
  <si>
    <t>SCCC</t>
  </si>
  <si>
    <t>SCG</t>
  </si>
  <si>
    <t>SCI</t>
  </si>
  <si>
    <t>SCM</t>
  </si>
  <si>
    <t>SCN</t>
  </si>
  <si>
    <t>SCP</t>
  </si>
  <si>
    <t>SDC</t>
  </si>
  <si>
    <t>SE</t>
  </si>
  <si>
    <t>SE-ED</t>
  </si>
  <si>
    <t>SEAFCO</t>
  </si>
  <si>
    <t>SEAOIL</t>
  </si>
  <si>
    <t>SELIC</t>
  </si>
  <si>
    <t>SENA</t>
  </si>
  <si>
    <t>SF</t>
  </si>
  <si>
    <t>SFLEX</t>
  </si>
  <si>
    <t>SFP</t>
  </si>
  <si>
    <t>SGF</t>
  </si>
  <si>
    <t>SGP</t>
  </si>
  <si>
    <t>SHANG</t>
  </si>
  <si>
    <t>SHR</t>
  </si>
  <si>
    <t>SIAM</t>
  </si>
  <si>
    <t>SICT</t>
  </si>
  <si>
    <t>SIMAT</t>
  </si>
  <si>
    <t>SINGER</t>
  </si>
  <si>
    <t>SIRI</t>
  </si>
  <si>
    <t>SIS</t>
  </si>
  <si>
    <t>SISB</t>
  </si>
  <si>
    <t>SITHAI</t>
  </si>
  <si>
    <t>SKE</t>
  </si>
  <si>
    <t>SKN</t>
  </si>
  <si>
    <t>SKR</t>
  </si>
  <si>
    <t>SKY</t>
  </si>
  <si>
    <t>SLM</t>
  </si>
  <si>
    <t>SLP</t>
  </si>
  <si>
    <t>SMART</t>
  </si>
  <si>
    <t>SMIT</t>
  </si>
  <si>
    <t>SMK</t>
  </si>
  <si>
    <t>SMPC</t>
  </si>
  <si>
    <t>SMT</t>
  </si>
  <si>
    <t>SNC</t>
  </si>
  <si>
    <t>SNP</t>
  </si>
  <si>
    <t>SOLAR</t>
  </si>
  <si>
    <t>SONIC</t>
  </si>
  <si>
    <t>SORKON</t>
  </si>
  <si>
    <t>SPA</t>
  </si>
  <si>
    <t>SPACK</t>
  </si>
  <si>
    <t>SPALI</t>
  </si>
  <si>
    <t>SPCG</t>
  </si>
  <si>
    <t>SPG</t>
  </si>
  <si>
    <t>SPI</t>
  </si>
  <si>
    <t>SPRC</t>
  </si>
  <si>
    <t>SPVI</t>
  </si>
  <si>
    <t>SQ</t>
  </si>
  <si>
    <t>SR</t>
  </si>
  <si>
    <t>SRICHA</t>
  </si>
  <si>
    <t>SSC</t>
  </si>
  <si>
    <t>SSF</t>
  </si>
  <si>
    <t>SSP</t>
  </si>
  <si>
    <t>SSSC</t>
  </si>
  <si>
    <t>SST</t>
  </si>
  <si>
    <t>STA</t>
  </si>
  <si>
    <t>STANLY</t>
  </si>
  <si>
    <t>STAR</t>
  </si>
  <si>
    <t>STARK</t>
  </si>
  <si>
    <t>STC</t>
  </si>
  <si>
    <t>STEC</t>
  </si>
  <si>
    <t>STGT</t>
  </si>
  <si>
    <t>STHAI</t>
  </si>
  <si>
    <t>STI</t>
  </si>
  <si>
    <t>STPI</t>
  </si>
  <si>
    <t>SUC</t>
  </si>
  <si>
    <t>SUN</t>
  </si>
  <si>
    <t>SUPER</t>
  </si>
  <si>
    <t>SUSCO</t>
  </si>
  <si>
    <t>SUTHA</t>
  </si>
  <si>
    <t>SVH</t>
  </si>
  <si>
    <t>SVI</t>
  </si>
  <si>
    <t>SVOA</t>
  </si>
  <si>
    <t>SWC</t>
  </si>
  <si>
    <t>SYMC</t>
  </si>
  <si>
    <t>SYNEX</t>
  </si>
  <si>
    <t>SYNTEC</t>
  </si>
  <si>
    <t>T</t>
  </si>
  <si>
    <t>TACC</t>
  </si>
  <si>
    <t>TAE</t>
  </si>
  <si>
    <t>TAKUNI</t>
  </si>
  <si>
    <t>TAPAC</t>
  </si>
  <si>
    <t>TASCO</t>
  </si>
  <si>
    <t>TBSP</t>
  </si>
  <si>
    <t>TC</t>
  </si>
  <si>
    <t>TCAP</t>
  </si>
  <si>
    <t>TCC</t>
  </si>
  <si>
    <t>TCCC</t>
  </si>
  <si>
    <t>TCJ</t>
  </si>
  <si>
    <t>TCMC</t>
  </si>
  <si>
    <t>TCOAT</t>
  </si>
  <si>
    <t>TEAM</t>
  </si>
  <si>
    <t>TEAMG</t>
  </si>
  <si>
    <t>TFG</t>
  </si>
  <si>
    <t>TFI</t>
  </si>
  <si>
    <t>TFMAMA</t>
  </si>
  <si>
    <t>TGPRO</t>
  </si>
  <si>
    <t>TH</t>
  </si>
  <si>
    <t>THAI</t>
  </si>
  <si>
    <t>THANA</t>
  </si>
  <si>
    <t>THANI</t>
  </si>
  <si>
    <t>THCOM</t>
  </si>
  <si>
    <t>THE</t>
  </si>
  <si>
    <t>THG</t>
  </si>
  <si>
    <t>THIP</t>
  </si>
  <si>
    <t>THL</t>
  </si>
  <si>
    <t>THMUI</t>
  </si>
  <si>
    <t>THRE</t>
  </si>
  <si>
    <t>THREL</t>
  </si>
  <si>
    <t>TIGER</t>
  </si>
  <si>
    <t>TIP</t>
  </si>
  <si>
    <t>TIPCO</t>
  </si>
  <si>
    <t>TISCO</t>
  </si>
  <si>
    <t>TITLE</t>
  </si>
  <si>
    <t>TIW</t>
  </si>
  <si>
    <t>TK</t>
  </si>
  <si>
    <t>TKN</t>
  </si>
  <si>
    <t>TKS</t>
  </si>
  <si>
    <t>TKT</t>
  </si>
  <si>
    <t>TM</t>
  </si>
  <si>
    <t>TMB</t>
  </si>
  <si>
    <t>TMC</t>
  </si>
  <si>
    <t>TMD</t>
  </si>
  <si>
    <t>TMI</t>
  </si>
  <si>
    <t>TMILL</t>
  </si>
  <si>
    <t>TMT</t>
  </si>
  <si>
    <t>TMW</t>
  </si>
  <si>
    <t>TNDT</t>
  </si>
  <si>
    <t>TNH</t>
  </si>
  <si>
    <t>TNITY</t>
  </si>
  <si>
    <t>TNL</t>
  </si>
  <si>
    <t>TNP</t>
  </si>
  <si>
    <t>TNPC</t>
  </si>
  <si>
    <t>TNR</t>
  </si>
  <si>
    <t>TOA</t>
  </si>
  <si>
    <t>TOG</t>
  </si>
  <si>
    <t>TOP</t>
  </si>
  <si>
    <t>TOPP</t>
  </si>
  <si>
    <t>TPA</t>
  </si>
  <si>
    <t>TPAC</t>
  </si>
  <si>
    <t>TPBI</t>
  </si>
  <si>
    <t>TPCH</t>
  </si>
  <si>
    <t>TPCORP</t>
  </si>
  <si>
    <t>TPIPL</t>
  </si>
  <si>
    <t>TPIPP</t>
  </si>
  <si>
    <t>TPLAS</t>
  </si>
  <si>
    <t>TPOLY</t>
  </si>
  <si>
    <t>TPP</t>
  </si>
  <si>
    <t>TPS</t>
  </si>
  <si>
    <t>TQM</t>
  </si>
  <si>
    <t>TR</t>
  </si>
  <si>
    <t>TRC</t>
  </si>
  <si>
    <t>TRITN</t>
  </si>
  <si>
    <t>TRT</t>
  </si>
  <si>
    <t>TRU</t>
  </si>
  <si>
    <t>TRUBB</t>
  </si>
  <si>
    <t>TSC</t>
  </si>
  <si>
    <t>TSE</t>
  </si>
  <si>
    <t>TSF</t>
  </si>
  <si>
    <t>TSI</t>
  </si>
  <si>
    <t>TSR</t>
  </si>
  <si>
    <t>TSTE</t>
  </si>
  <si>
    <t>TSTH</t>
  </si>
  <si>
    <t>TTA</t>
  </si>
  <si>
    <t>TTCL</t>
  </si>
  <si>
    <t>TTI</t>
  </si>
  <si>
    <t>TTT</t>
  </si>
  <si>
    <t>TTW</t>
  </si>
  <si>
    <t>TU</t>
  </si>
  <si>
    <t>TVD</t>
  </si>
  <si>
    <t>TVI</t>
  </si>
  <si>
    <t>TVO</t>
  </si>
  <si>
    <t>TVT</t>
  </si>
  <si>
    <t>TWP</t>
  </si>
  <si>
    <t>TWPC</t>
  </si>
  <si>
    <t>TWZ</t>
  </si>
  <si>
    <t>TYCN</t>
  </si>
  <si>
    <t>U</t>
  </si>
  <si>
    <t>UAC</t>
  </si>
  <si>
    <t>UBIS</t>
  </si>
  <si>
    <t>UEC</t>
  </si>
  <si>
    <t>UKEM</t>
  </si>
  <si>
    <t>UMI</t>
  </si>
  <si>
    <t>UMS</t>
  </si>
  <si>
    <t>UNIQ</t>
  </si>
  <si>
    <t>UOBKH</t>
  </si>
  <si>
    <t>UP</t>
  </si>
  <si>
    <t>UPA</t>
  </si>
  <si>
    <t>UPF</t>
  </si>
  <si>
    <t>UPOIC</t>
  </si>
  <si>
    <t>UREKA</t>
  </si>
  <si>
    <t>UT</t>
  </si>
  <si>
    <t>UTP</t>
  </si>
  <si>
    <t>UV</t>
  </si>
  <si>
    <t>UVAN</t>
  </si>
  <si>
    <t>UWC</t>
  </si>
  <si>
    <t>VARO</t>
  </si>
  <si>
    <t>VCOM</t>
  </si>
  <si>
    <t>VGI</t>
  </si>
  <si>
    <t>VIBHA</t>
  </si>
  <si>
    <t>VIH</t>
  </si>
  <si>
    <t>VL</t>
  </si>
  <si>
    <t>VNG</t>
  </si>
  <si>
    <t>VNT</t>
  </si>
  <si>
    <t>VPO</t>
  </si>
  <si>
    <t>VRANDA</t>
  </si>
  <si>
    <t>W</t>
  </si>
  <si>
    <t>WACOAL</t>
  </si>
  <si>
    <t>WAVE</t>
  </si>
  <si>
    <t>WHA</t>
  </si>
  <si>
    <t>WHAUP</t>
  </si>
  <si>
    <t>WICE</t>
  </si>
  <si>
    <t>WIIK</t>
  </si>
  <si>
    <t>WIN</t>
  </si>
  <si>
    <t>WINNER</t>
  </si>
  <si>
    <t>WORK</t>
  </si>
  <si>
    <t>WP</t>
  </si>
  <si>
    <t>WPH</t>
  </si>
  <si>
    <t>WR</t>
  </si>
  <si>
    <t>XO</t>
  </si>
  <si>
    <t>YCI</t>
  </si>
  <si>
    <t>YGG</t>
  </si>
  <si>
    <t>YUASA</t>
  </si>
  <si>
    <t>ZEN</t>
  </si>
  <si>
    <t>ZIGA</t>
  </si>
  <si>
    <t>ZMICO</t>
  </si>
  <si>
    <t>Balance Sheet</t>
  </si>
  <si>
    <t/>
  </si>
  <si>
    <t>Q1/2008</t>
  </si>
  <si>
    <t>Q2/2008</t>
  </si>
  <si>
    <t>Q3/2008</t>
  </si>
  <si>
    <t>Yearly/2008</t>
  </si>
  <si>
    <t>Q1/2009</t>
  </si>
  <si>
    <t>Q2/2009</t>
  </si>
  <si>
    <t>Q3/2009</t>
  </si>
  <si>
    <t>Yearly/2009</t>
  </si>
  <si>
    <t>Q1/2010</t>
  </si>
  <si>
    <t>Q2/2010</t>
  </si>
  <si>
    <t>Q3/2010</t>
  </si>
  <si>
    <t>Yearly/2010</t>
  </si>
  <si>
    <t>Q1/2011</t>
  </si>
  <si>
    <t>Q2/2011</t>
  </si>
  <si>
    <t>Q3/2011</t>
  </si>
  <si>
    <t>Yearly/2011</t>
  </si>
  <si>
    <t>Q1/2012</t>
  </si>
  <si>
    <t>Q2/2012</t>
  </si>
  <si>
    <t>Q3/2012</t>
  </si>
  <si>
    <t>Yearly/2012</t>
  </si>
  <si>
    <t>Q1/2013</t>
  </si>
  <si>
    <t>Q2/2013</t>
  </si>
  <si>
    <t>Q3/2013</t>
  </si>
  <si>
    <t>Yearly/2013</t>
  </si>
  <si>
    <t>Q1/2014</t>
  </si>
  <si>
    <t>Q2/2014</t>
  </si>
  <si>
    <t>Q3/2014</t>
  </si>
  <si>
    <t>Yearly/2014</t>
  </si>
  <si>
    <t>Q1/2015</t>
  </si>
  <si>
    <t>Q2/2015</t>
  </si>
  <si>
    <t>Q3/2015</t>
  </si>
  <si>
    <t>Yearly/2015</t>
  </si>
  <si>
    <t>Q1/2016</t>
  </si>
  <si>
    <t>Q2/2016</t>
  </si>
  <si>
    <t>Q3/2016</t>
  </si>
  <si>
    <t>Yearly/2016</t>
  </si>
  <si>
    <t>Q1/2017</t>
  </si>
  <si>
    <t>Q2/2017</t>
  </si>
  <si>
    <t>Q3/2017</t>
  </si>
  <si>
    <t>Yearly/2017</t>
  </si>
  <si>
    <t>Q1/2018</t>
  </si>
  <si>
    <t>Q2/2018</t>
  </si>
  <si>
    <t>Q3/2018</t>
  </si>
  <si>
    <t>Yearly/2018</t>
  </si>
  <si>
    <t>Q1/2019</t>
  </si>
  <si>
    <t>Q2/2019</t>
  </si>
  <si>
    <t>Q3/2019</t>
  </si>
  <si>
    <t>Yearly/2019</t>
  </si>
  <si>
    <t>Q1/2020</t>
  </si>
  <si>
    <t>Q2/2020</t>
  </si>
  <si>
    <t>Assets</t>
  </si>
  <si>
    <t xml:space="preserve"> Cash and Cash Equivalents</t>
  </si>
  <si>
    <t xml:space="preserve"> Investments - Net</t>
  </si>
  <si>
    <t xml:space="preserve">    Held-for-Trading Investments</t>
  </si>
  <si>
    <t xml:space="preserve">    Available-for-Sale Invesments</t>
  </si>
  <si>
    <t xml:space="preserve">    Other Investments</t>
  </si>
  <si>
    <t xml:space="preserve"> Loans Receivable and Accrued Interest Receivables - Net</t>
  </si>
  <si>
    <t xml:space="preserve">    Loans and Receivables</t>
  </si>
  <si>
    <t xml:space="preserve">    Deferred Revenue</t>
  </si>
  <si>
    <t xml:space="preserve">    Less : Allowance for Doubtful Accounts</t>
  </si>
  <si>
    <t xml:space="preserve"> Assets Forclosed - Net</t>
  </si>
  <si>
    <t xml:space="preserve"> Property, Plant and Equipments - Net</t>
  </si>
  <si>
    <t xml:space="preserve">    Property, Plant and Equipments</t>
  </si>
  <si>
    <t xml:space="preserve">    Improvement of Property, Plant and Equipments</t>
  </si>
  <si>
    <t xml:space="preserve">    Less : Accumulated Depreciation of Property, Plant and Equipments</t>
  </si>
  <si>
    <t xml:space="preserve"> Intangible Assets - Net</t>
  </si>
  <si>
    <t xml:space="preserve">    Software Licences</t>
  </si>
  <si>
    <t xml:space="preserve">    Other Intangible Assets</t>
  </si>
  <si>
    <t xml:space="preserve">    Less : Accumulated Amortisation of Intangible Assets</t>
  </si>
  <si>
    <t xml:space="preserve"> Financial Assets</t>
  </si>
  <si>
    <t xml:space="preserve">    Other Financial Assets</t>
  </si>
  <si>
    <t xml:space="preserve"> Deferred Tax Assets</t>
  </si>
  <si>
    <t xml:space="preserve"> Other Receivables - Net</t>
  </si>
  <si>
    <t xml:space="preserve"> Other Assets - Net</t>
  </si>
  <si>
    <t xml:space="preserve">    Other Assets - Other</t>
  </si>
  <si>
    <t xml:space="preserve"> Total Assets</t>
  </si>
  <si>
    <t>Liabilities</t>
  </si>
  <si>
    <t xml:space="preserve"> Borrowings and Deposits</t>
  </si>
  <si>
    <t xml:space="preserve">    Borrowings</t>
  </si>
  <si>
    <t xml:space="preserve">      Short-Term Borrowings</t>
  </si>
  <si>
    <t xml:space="preserve">      Long-Term Borrowings</t>
  </si>
  <si>
    <t xml:space="preserve"> Liabilities Under Acceptances</t>
  </si>
  <si>
    <t xml:space="preserve"> Liabilities to Deliver Security</t>
  </si>
  <si>
    <t xml:space="preserve"> Debentures and Other Debt Instruments</t>
  </si>
  <si>
    <t xml:space="preserve"> Financial Liabilities</t>
  </si>
  <si>
    <t xml:space="preserve">    Other Financial Liabilities</t>
  </si>
  <si>
    <t xml:space="preserve"> Provisions</t>
  </si>
  <si>
    <t xml:space="preserve"> Other Payables</t>
  </si>
  <si>
    <t xml:space="preserve"> Income Tax Payable</t>
  </si>
  <si>
    <t xml:space="preserve"> Other Liabilities</t>
  </si>
  <si>
    <t xml:space="preserve"> Total Liabilities</t>
  </si>
  <si>
    <t>Equities</t>
  </si>
  <si>
    <t xml:space="preserve"> Authorized Share Capital</t>
  </si>
  <si>
    <t xml:space="preserve">    Ordinary Shares</t>
  </si>
  <si>
    <t xml:space="preserve"> Issued and Fully Paid-Up Share Capital</t>
  </si>
  <si>
    <t xml:space="preserve"> Premium (Discount) on Share Capital</t>
  </si>
  <si>
    <t xml:space="preserve"> Retained Earnings (Deficit)</t>
  </si>
  <si>
    <t xml:space="preserve">    Retained Earnings - Appropriated</t>
  </si>
  <si>
    <t xml:space="preserve">      Legal and Statutory Reserves</t>
  </si>
  <si>
    <t xml:space="preserve">    Retained Earnings (Deficit) - Unappropriated</t>
  </si>
  <si>
    <t xml:space="preserve"> Other Components of Equity</t>
  </si>
  <si>
    <t xml:space="preserve">    Other Surplus (Deficit)</t>
  </si>
  <si>
    <t xml:space="preserve">      Other Surplus (Deficit) - Others</t>
  </si>
  <si>
    <t xml:space="preserve">    Other Items</t>
  </si>
  <si>
    <t xml:space="preserve"> Equity Attributable to Equity Holders of Parent</t>
  </si>
  <si>
    <t xml:space="preserve"> Total Equity</t>
  </si>
  <si>
    <t>P&amp;L</t>
  </si>
  <si>
    <t>Q4/2008</t>
  </si>
  <si>
    <t>Q4/2009</t>
  </si>
  <si>
    <t>Q4/2010</t>
  </si>
  <si>
    <t>Q4/2011</t>
  </si>
  <si>
    <t>Q4/2012</t>
  </si>
  <si>
    <t>Q4/2013</t>
  </si>
  <si>
    <t>Q4/2014</t>
  </si>
  <si>
    <t>Q4/2015</t>
  </si>
  <si>
    <t>Q4/2016</t>
  </si>
  <si>
    <t>Q4/2017</t>
  </si>
  <si>
    <t>Q4/2018</t>
  </si>
  <si>
    <t>Q4/2019</t>
  </si>
  <si>
    <t>Revenues and Expenses</t>
  </si>
  <si>
    <t xml:space="preserve"> Interest</t>
  </si>
  <si>
    <t xml:space="preserve">    Loans</t>
  </si>
  <si>
    <t xml:space="preserve">    Loans and Deposits</t>
  </si>
  <si>
    <t xml:space="preserve">    Hire Purchase and Finance Lease Income</t>
  </si>
  <si>
    <t xml:space="preserve">    Investment and Trading Transactions</t>
  </si>
  <si>
    <t xml:space="preserve"> Interest Expense</t>
  </si>
  <si>
    <t xml:space="preserve">    Fees and Charges</t>
  </si>
  <si>
    <t xml:space="preserve">    Interest and Discounts</t>
  </si>
  <si>
    <t xml:space="preserve"> Net Interest Income</t>
  </si>
  <si>
    <t xml:space="preserve"> Fees and Service Income</t>
  </si>
  <si>
    <t xml:space="preserve">    Others</t>
  </si>
  <si>
    <t xml:space="preserve"> Net Fees and Service Income</t>
  </si>
  <si>
    <t xml:space="preserve"> Other Operating Incomes</t>
  </si>
  <si>
    <t xml:space="preserve">    Other Income</t>
  </si>
  <si>
    <t xml:space="preserve"> Other Operating Expenses</t>
  </si>
  <si>
    <t xml:space="preserve">    Management and Directors' Remuneration</t>
  </si>
  <si>
    <t xml:space="preserve">    Provision Expenses</t>
  </si>
  <si>
    <t xml:space="preserve">    Other Expenses - Other</t>
  </si>
  <si>
    <t xml:space="preserve"> Bad Debt, Doubtful Accounts and Impairment Loss of Loans and Debt Securities</t>
  </si>
  <si>
    <t xml:space="preserve">    Bad Debt and Doubtful Accounts</t>
  </si>
  <si>
    <t>Net Profit</t>
  </si>
  <si>
    <t xml:space="preserve"> Profit (Loss) Before Income Tax Expenses</t>
  </si>
  <si>
    <t xml:space="preserve"> Income Tax Expenses</t>
  </si>
  <si>
    <t xml:space="preserve"> Net Profit (Loss)</t>
  </si>
  <si>
    <t xml:space="preserve"> Profit (Loss) Attributable to Equity Holders of the Parent</t>
  </si>
  <si>
    <t xml:space="preserve"> Basic Earnings per Share (Unit : Baht)</t>
  </si>
  <si>
    <t>Other Comprehensive Income Statement</t>
  </si>
  <si>
    <t xml:space="preserve"> Actuarial Gains (Losses) on Employee Benefit Plans</t>
  </si>
  <si>
    <t xml:space="preserve"> Total Other Comprehensive Income</t>
  </si>
  <si>
    <t xml:space="preserve">    Total Comprehensive Income Attributable to Equity Holders of the Parent</t>
  </si>
  <si>
    <t>Cashflow</t>
  </si>
  <si>
    <t>Operating Activities</t>
  </si>
  <si>
    <t xml:space="preserve"> Profit (Loss) Before Financial Costs And/or Income Tax Expenses</t>
  </si>
  <si>
    <t xml:space="preserve"> Period Net Profit (Loss)/attributable to Equity Holders of Parent</t>
  </si>
  <si>
    <t xml:space="preserve"> Depreciation and Amortisation</t>
  </si>
  <si>
    <t xml:space="preserve">    Depreciation</t>
  </si>
  <si>
    <t xml:space="preserve">    Amortisation</t>
  </si>
  <si>
    <t xml:space="preserve"> Bad Debt and Doubtful Accounts (Reversal)</t>
  </si>
  <si>
    <t xml:space="preserve"> (Gain) Loss on Disposal of Fixed Assets</t>
  </si>
  <si>
    <t xml:space="preserve"> Impairment Loss of Investments (Reversal)</t>
  </si>
  <si>
    <t xml:space="preserve"> Impairment Loss of Properties Foreclosed (Reversal)</t>
  </si>
  <si>
    <t xml:space="preserve"> Impairment Loss of Other Assets (Reversal)</t>
  </si>
  <si>
    <t xml:space="preserve"> (Gain) Loss on Fair Value Adjustments of Investments</t>
  </si>
  <si>
    <t xml:space="preserve"> Dividend and Interest Income</t>
  </si>
  <si>
    <t xml:space="preserve">    Dividend Received</t>
  </si>
  <si>
    <t xml:space="preserve">    Interest Received</t>
  </si>
  <si>
    <t xml:space="preserve"> Finance Costs</t>
  </si>
  <si>
    <t xml:space="preserve"> Other Reconciliation Items</t>
  </si>
  <si>
    <t xml:space="preserve"> Cash Flows From (Used In) Operations Before Changes in Operating Assets and Liabilities</t>
  </si>
  <si>
    <t xml:space="preserve"> (Increase) Decrease in Operating Assets</t>
  </si>
  <si>
    <t xml:space="preserve">    (Increase) Decrease in Loans</t>
  </si>
  <si>
    <t xml:space="preserve">    (Increase) Decrease in Properties Foreclosed</t>
  </si>
  <si>
    <t xml:space="preserve">    (Increase) Decrease in Other Current Assets</t>
  </si>
  <si>
    <t xml:space="preserve">    (Increase) Decrease in Other Non-Current Assets</t>
  </si>
  <si>
    <t xml:space="preserve"> Increase (Decrease) in Operating Liabilities</t>
  </si>
  <si>
    <t xml:space="preserve">    Increase (Decrease) in Borrowings</t>
  </si>
  <si>
    <t xml:space="preserve">    Increase (Decrease) in Provisions</t>
  </si>
  <si>
    <t xml:space="preserve">    Increase (Decrease) in Other Current Liabilities</t>
  </si>
  <si>
    <t xml:space="preserve">    Increase (Decrease) in Other Non-Current Liabilities</t>
  </si>
  <si>
    <t xml:space="preserve"> Cash Generated From Operations</t>
  </si>
  <si>
    <t xml:space="preserve"> Interest Received</t>
  </si>
  <si>
    <t xml:space="preserve"> Interest Paid</t>
  </si>
  <si>
    <t xml:space="preserve"> Income Tax Paid</t>
  </si>
  <si>
    <t xml:space="preserve"> Net Cash Provided by (Used In) Operating Activities</t>
  </si>
  <si>
    <t>Investing Activities</t>
  </si>
  <si>
    <t xml:space="preserve"> (Increase) Decrease in Short-Term Investments</t>
  </si>
  <si>
    <t xml:space="preserve"> (Increase) Decrease in Long-Term Investments</t>
  </si>
  <si>
    <t xml:space="preserve">    (Increase) in Long-Term Investments</t>
  </si>
  <si>
    <t xml:space="preserve"> (Increase) Decrease in Property, Plant and Equipments</t>
  </si>
  <si>
    <t xml:space="preserve">    Proceeds From Disposal of Property, Plant and Equipments</t>
  </si>
  <si>
    <t xml:space="preserve">    Purchases of Property, Plant and Equipments</t>
  </si>
  <si>
    <t xml:space="preserve"> (Increase) Decrease in Intangible Assets</t>
  </si>
  <si>
    <t xml:space="preserve">    (Increase) in Intangible Assets</t>
  </si>
  <si>
    <t xml:space="preserve"> (Increase) Decrease in Restricted Deposits at Financial Institutions</t>
  </si>
  <si>
    <t xml:space="preserve"> Dividends Received</t>
  </si>
  <si>
    <t xml:space="preserve"> Other Items</t>
  </si>
  <si>
    <t xml:space="preserve"> Net Cash Provided by (Used In) Investing Activities</t>
  </si>
  <si>
    <t>Financing Activities</t>
  </si>
  <si>
    <t xml:space="preserve"> Increase (Decrease) in Short-Term Borrowings From Financial Institutions</t>
  </si>
  <si>
    <t xml:space="preserve"> Increase (Decrease) in Long-Term Borrowings From Financial Institutions</t>
  </si>
  <si>
    <t xml:space="preserve">    Increase in Long-Term Borrowings From Financial Institutions</t>
  </si>
  <si>
    <t xml:space="preserve">    (Decrease) in Long-Term Borrowings From Financial Institutions</t>
  </si>
  <si>
    <t xml:space="preserve"> Increase (Decrease) in Other Loan From Financial Institutions</t>
  </si>
  <si>
    <t xml:space="preserve">    Increase in Other Loan From Financial Institutions</t>
  </si>
  <si>
    <t xml:space="preserve">    (Decrease) in Other Loan From Financial Institutions</t>
  </si>
  <si>
    <t xml:space="preserve"> Increase (Decrease) in Short-Term Borrowings From Related Parties</t>
  </si>
  <si>
    <t xml:space="preserve"> Increase (Decrease) in Long-Term Borrowings From Related Parties</t>
  </si>
  <si>
    <t xml:space="preserve">    Increase in Long-Term Borrowings From Related Parties</t>
  </si>
  <si>
    <t xml:space="preserve">    (Decrease) in Long-Term Borrowings From Related Parties</t>
  </si>
  <si>
    <t xml:space="preserve"> Increase (Decrease) in Short-Term Borrowings From Other Parties</t>
  </si>
  <si>
    <t xml:space="preserve"> Increase (Decrease) in Finance Lease Contract Liabilities</t>
  </si>
  <si>
    <t xml:space="preserve">    (Decrease) in Finance Lease Contract Liabilities</t>
  </si>
  <si>
    <t xml:space="preserve"> Increase (Decrease) in Debt Instruments</t>
  </si>
  <si>
    <t xml:space="preserve">    Repayment of Debentures and Debt Instruments</t>
  </si>
  <si>
    <t xml:space="preserve">    Proceeds From Issuance of Debentures and Debt Instruments</t>
  </si>
  <si>
    <t xml:space="preserve"> Proceeds From Issuance of Share Capital</t>
  </si>
  <si>
    <t xml:space="preserve"> Dividend Paid</t>
  </si>
  <si>
    <t xml:space="preserve"> Net Cash Provided by (Used In) Financing Activities</t>
  </si>
  <si>
    <t>Net Cash Flow</t>
  </si>
  <si>
    <t xml:space="preserve"> Net Increase (Decrease) in Cash and Cash Equivalent</t>
  </si>
  <si>
    <t xml:space="preserve"> Cash and Cash Equivalents, Beginning Balance</t>
  </si>
  <si>
    <t xml:space="preserve"> Cash and Cash Equivalents, Ending Balance</t>
  </si>
  <si>
    <t>Asset</t>
  </si>
  <si>
    <t>Q1</t>
  </si>
  <si>
    <t>Q2</t>
  </si>
  <si>
    <t>Q3</t>
  </si>
  <si>
    <t>Yearly</t>
  </si>
  <si>
    <t>%COMMON SIZE</t>
  </si>
  <si>
    <t>D/E Ratio</t>
  </si>
  <si>
    <t>Equity</t>
  </si>
  <si>
    <t>REVENUE STRUCTURE</t>
  </si>
  <si>
    <t>Q4</t>
  </si>
  <si>
    <t>%YOY Growth</t>
  </si>
  <si>
    <t>Total Incomes</t>
  </si>
  <si>
    <t>COGS BREAKDOWN</t>
  </si>
  <si>
    <t>Gross Profit | Interest</t>
  </si>
  <si>
    <t>%GPM</t>
  </si>
  <si>
    <t>SG&amp;A</t>
  </si>
  <si>
    <t xml:space="preserve"> Fees and Service Expenses</t>
  </si>
  <si>
    <t>EBIT</t>
  </si>
  <si>
    <t>%EBIT</t>
  </si>
  <si>
    <t>EBITDA</t>
  </si>
  <si>
    <t>%EBITDA</t>
  </si>
  <si>
    <t>EBT</t>
  </si>
  <si>
    <t>%EBT</t>
  </si>
  <si>
    <t>%Tax Rate</t>
  </si>
  <si>
    <t>%NPM</t>
  </si>
  <si>
    <t xml:space="preserve"> Loss on Obsolescence (Reversal)</t>
  </si>
  <si>
    <t>CFO/Net Profit</t>
  </si>
  <si>
    <t>Free Cash Flow</t>
  </si>
  <si>
    <t>CapEX</t>
  </si>
  <si>
    <t>Financial Ratio</t>
  </si>
  <si>
    <t>Profitability Ratio</t>
  </si>
  <si>
    <t>ROA</t>
  </si>
  <si>
    <t>ROIC</t>
  </si>
  <si>
    <t>ROE</t>
  </si>
  <si>
    <t>Debt Ratio</t>
  </si>
  <si>
    <t>Debt to Equity</t>
  </si>
  <si>
    <t>Debt to Net Profit</t>
  </si>
  <si>
    <t>Market Ratio</t>
  </si>
  <si>
    <t>Common Shares</t>
  </si>
  <si>
    <t>Book Value / Share</t>
  </si>
  <si>
    <t>EPS</t>
  </si>
  <si>
    <t>EPS Growth</t>
  </si>
  <si>
    <t>Dividend per Share</t>
  </si>
  <si>
    <t>Dividend Yield</t>
  </si>
  <si>
    <t>Dividend Payout Ratio</t>
  </si>
  <si>
    <t>Market Cap</t>
  </si>
  <si>
    <t>P/BV</t>
  </si>
  <si>
    <t>P/E</t>
  </si>
  <si>
    <t>EV/EBITDA</t>
  </si>
  <si>
    <t>P/S</t>
  </si>
  <si>
    <t>Max Price</t>
  </si>
  <si>
    <t>Min Price</t>
  </si>
  <si>
    <t>Price</t>
  </si>
  <si>
    <t>Valuation</t>
  </si>
  <si>
    <t>PEG Ratio</t>
  </si>
  <si>
    <t>CONSENSUS</t>
  </si>
  <si>
    <t>P/BV MOS</t>
  </si>
  <si>
    <t>P/E MOS</t>
  </si>
  <si>
    <t>EV/EBITDA MOS</t>
  </si>
  <si>
    <t>P/S MOS</t>
  </si>
  <si>
    <t>CONSENSUS MOS</t>
  </si>
  <si>
    <t>AVERAGE MOS</t>
  </si>
  <si>
    <t>Backtesting</t>
  </si>
  <si>
    <t>DPS Consecutive</t>
  </si>
  <si>
    <t>Total Return</t>
  </si>
  <si>
    <t>%Total Return</t>
  </si>
  <si>
    <t>CAGR</t>
  </si>
  <si>
    <t>REVENUES STRUCTURE</t>
  </si>
  <si>
    <t>HIRE PURCHASE - AUTOMOBILE</t>
  </si>
  <si>
    <t>FISCAL YEAR</t>
  </si>
  <si>
    <t>FACTORING</t>
  </si>
  <si>
    <t>LEASING</t>
  </si>
  <si>
    <t>PERSONAL LOAN</t>
  </si>
  <si>
    <t>LATE FINE</t>
  </si>
  <si>
    <t>INSURANCE COMMISSION</t>
  </si>
  <si>
    <t>REVENUE BY PORTFOLIO (MB)</t>
  </si>
  <si>
    <t>NEW CAR</t>
  </si>
  <si>
    <t>COMMERCIAL (TRUCK, VAN, TAXI)</t>
  </si>
  <si>
    <t>PERSONAL USE</t>
  </si>
  <si>
    <t>USED CAR</t>
  </si>
  <si>
    <t>COMMERCIAL</t>
  </si>
  <si>
    <t>NEW CAR SALES</t>
  </si>
  <si>
    <t>COMMERCIAL TRUCK (MILLION)</t>
  </si>
  <si>
    <t>COMMERCIAL -TRUCK (MILLION)</t>
  </si>
  <si>
    <t>PERSONAL USE (MILLION)</t>
  </si>
  <si>
    <t>TOTAL (MILLION)</t>
  </si>
  <si>
    <t>MARKET | NEW CAR SALES OF THAILAND</t>
  </si>
  <si>
    <t>ANNUAL</t>
  </si>
  <si>
    <t>%PROVISION / PORTFOLIO</t>
  </si>
  <si>
    <t>%NPL / PORTFOLIO</t>
  </si>
  <si>
    <t>%PROVISION / NPL</t>
  </si>
  <si>
    <t>BRANCHES</t>
  </si>
  <si>
    <t>AVG. REVENUE / BRANCH (MB)</t>
  </si>
  <si>
    <t>ACCOUNT RECEIVABLE (AR)</t>
  </si>
  <si>
    <t>HIRE PURCHASE</t>
  </si>
  <si>
    <t>TOTAL</t>
  </si>
  <si>
    <t>INTEREST RECEIVE</t>
  </si>
  <si>
    <t>COST OF FUND</t>
  </si>
  <si>
    <t>SPREAD</t>
  </si>
  <si>
    <t>COMPETITORS</t>
  </si>
  <si>
    <t>AYUDHAYA AUTOLEASE</t>
  </si>
  <si>
    <t>TOYOTA</t>
  </si>
  <si>
    <t>TRIPETCH IZUSU</t>
  </si>
  <si>
    <t xml:space="preserve"> Short-Term Investments</t>
  </si>
  <si>
    <t xml:space="preserve"> Trade Accounts and Other Receivable</t>
  </si>
  <si>
    <t xml:space="preserve">    Other Parties</t>
  </si>
  <si>
    <t xml:space="preserve"> Inventories</t>
  </si>
  <si>
    <t xml:space="preserve">    Real Estate Development Costs</t>
  </si>
  <si>
    <t xml:space="preserve"> Other Current Financial Assets</t>
  </si>
  <si>
    <t xml:space="preserve"> Other Short-Term Account Receivables - Net</t>
  </si>
  <si>
    <t xml:space="preserve"> Other Current Assets</t>
  </si>
  <si>
    <t xml:space="preserve">    Other Current Assets - Others</t>
  </si>
  <si>
    <t xml:space="preserve"> Total Current Assets</t>
  </si>
  <si>
    <t xml:space="preserve"> Cash Restricted or Pledged</t>
  </si>
  <si>
    <t xml:space="preserve"> Investment in Associates Joint Ventures And/or Jointly-Control Entities, Equity Method</t>
  </si>
  <si>
    <t xml:space="preserve"> Investment Accounted for Using Cost Method</t>
  </si>
  <si>
    <t xml:space="preserve">    Associates, Joint Ventures And/or Jointly-Controlled Entities</t>
  </si>
  <si>
    <t xml:space="preserve">    Affiliates</t>
  </si>
  <si>
    <t xml:space="preserve">    Long-Term Investments</t>
  </si>
  <si>
    <t xml:space="preserve"> Investment Properties - Net</t>
  </si>
  <si>
    <t xml:space="preserve">    Investment Properties</t>
  </si>
  <si>
    <t xml:space="preserve"> Net of Current Portion of Long-Term Loans</t>
  </si>
  <si>
    <t xml:space="preserve">    Related Parties</t>
  </si>
  <si>
    <t xml:space="preserve"> Net Current Portion of Long-Term Receivables</t>
  </si>
  <si>
    <t xml:space="preserve"> Goodwill - Net</t>
  </si>
  <si>
    <t xml:space="preserve">    Goodwill</t>
  </si>
  <si>
    <t xml:space="preserve"> Leasehold Right - Net</t>
  </si>
  <si>
    <t xml:space="preserve"> Other Non-Current Financial Assets</t>
  </si>
  <si>
    <t xml:space="preserve"> Other Non-Current Assets</t>
  </si>
  <si>
    <t xml:space="preserve">    Advance Payments</t>
  </si>
  <si>
    <t xml:space="preserve">    Other Non-Current Assets - Other</t>
  </si>
  <si>
    <t xml:space="preserve"> Total Non-Current Assets</t>
  </si>
  <si>
    <t xml:space="preserve"> Bank Overdrafts and Short-Term Borrowings From Financial Institutions</t>
  </si>
  <si>
    <t xml:space="preserve"> Trade Accounts and Other Payable</t>
  </si>
  <si>
    <t xml:space="preserve"> Land and Construction Cost Payables</t>
  </si>
  <si>
    <t xml:space="preserve"> Other Short-Term Account Payables - Net</t>
  </si>
  <si>
    <t xml:space="preserve"> Advances and Short-Term Loans</t>
  </si>
  <si>
    <t xml:space="preserve"> Current Portion of Long-Term Liabilities</t>
  </si>
  <si>
    <t xml:space="preserve">    Long-Term Borrowings From Financial Institutions</t>
  </si>
  <si>
    <t xml:space="preserve">    Long-Term Borrowings From Other Parties</t>
  </si>
  <si>
    <t xml:space="preserve">    Finance Lease Liabilities</t>
  </si>
  <si>
    <t xml:space="preserve">    Other Long-Term Liabilities</t>
  </si>
  <si>
    <t xml:space="preserve"> Current Portion of Account Payables</t>
  </si>
  <si>
    <t xml:space="preserve"> Current Portion of Deferred Income</t>
  </si>
  <si>
    <t xml:space="preserve"> Current Portion of Advances Received From Customers</t>
  </si>
  <si>
    <t xml:space="preserve"> Short-Term Provisions</t>
  </si>
  <si>
    <t xml:space="preserve"> Current Portion of Post Employee Benefit Obligations</t>
  </si>
  <si>
    <t xml:space="preserve"> Other Current Liabilities</t>
  </si>
  <si>
    <t xml:space="preserve">    Corporate Income Tax Payable</t>
  </si>
  <si>
    <t xml:space="preserve">    Other Current Liabilities - Others</t>
  </si>
  <si>
    <t xml:space="preserve"> Total Current Liabilities</t>
  </si>
  <si>
    <t xml:space="preserve"> Net of Current Portion of Long-Term Liabilities</t>
  </si>
  <si>
    <t xml:space="preserve">    Long-Term Borrowings From Related Parties</t>
  </si>
  <si>
    <t xml:space="preserve"> Net of Current Portion of Other Account Payables</t>
  </si>
  <si>
    <t xml:space="preserve"> Net of Current Portion of Deferred Income</t>
  </si>
  <si>
    <t xml:space="preserve"> Net of Current Portion of Advance Received From Customers</t>
  </si>
  <si>
    <t xml:space="preserve"> Long-Term Provisions</t>
  </si>
  <si>
    <t xml:space="preserve"> Net of Current Portion of Post Employee Benefit Obligations</t>
  </si>
  <si>
    <t xml:space="preserve"> Deferred Tax Liabilities</t>
  </si>
  <si>
    <t xml:space="preserve"> Other Non-Current Liabilities</t>
  </si>
  <si>
    <t xml:space="preserve">    Refundable Deposits</t>
  </si>
  <si>
    <t xml:space="preserve">    Other Non-Current Liabilities - Others</t>
  </si>
  <si>
    <t xml:space="preserve"> Total Non-Current Liabilities</t>
  </si>
  <si>
    <t xml:space="preserve"> Treasury Shares / Shares of the Company Held by Subsidiaries</t>
  </si>
  <si>
    <t xml:space="preserve">    Number of Treasury Shares (Unit : Share)</t>
  </si>
  <si>
    <t xml:space="preserve">    Treasury Shares</t>
  </si>
  <si>
    <t xml:space="preserve">      Revaluation Surplus on Investments</t>
  </si>
  <si>
    <t xml:space="preserve">      Surplus (Deficit) From Business Combinations Under Common Control</t>
  </si>
  <si>
    <t xml:space="preserve">    Currency Translation Changes</t>
  </si>
  <si>
    <t xml:space="preserve"> Non-Controlling Interests</t>
  </si>
  <si>
    <t>Short-Term Debt</t>
  </si>
  <si>
    <t>Long-Term Debt</t>
  </si>
  <si>
    <t>Total Debt</t>
  </si>
  <si>
    <t>Revenues</t>
  </si>
  <si>
    <t xml:space="preserve"> Revenues From Sale of Goods and Rendering of Services</t>
  </si>
  <si>
    <t xml:space="preserve">    Revenues From Sales</t>
  </si>
  <si>
    <t xml:space="preserve">    Revenues From Sales of Real Estate</t>
  </si>
  <si>
    <t xml:space="preserve">    Revenues From Rendering of Services</t>
  </si>
  <si>
    <t xml:space="preserve"> Other Income</t>
  </si>
  <si>
    <t xml:space="preserve">    Interest Income</t>
  </si>
  <si>
    <t xml:space="preserve">    Dividend Income</t>
  </si>
  <si>
    <t xml:space="preserve">    Gain on Disposal of Investments</t>
  </si>
  <si>
    <t xml:space="preserve">    Other Incomes - Others</t>
  </si>
  <si>
    <t xml:space="preserve"> Shares of Profits From Investments Accounted for Using the Equity Method</t>
  </si>
  <si>
    <t xml:space="preserve"> Total Revenues</t>
  </si>
  <si>
    <t>Expenses</t>
  </si>
  <si>
    <t xml:space="preserve"> Cost of Sale of Goods and Rendering of Services</t>
  </si>
  <si>
    <t xml:space="preserve">    Cost of Goods Sold</t>
  </si>
  <si>
    <t xml:space="preserve">    Cost of Sales of Property</t>
  </si>
  <si>
    <t xml:space="preserve">    Cost of Rendering of Services</t>
  </si>
  <si>
    <t xml:space="preserve"> Selling and Administrative Expenses</t>
  </si>
  <si>
    <t xml:space="preserve">    Administrative Expenses</t>
  </si>
  <si>
    <t xml:space="preserve"> Other Expenses</t>
  </si>
  <si>
    <t xml:space="preserve">    Loss on Disposal of Other Assets</t>
  </si>
  <si>
    <t xml:space="preserve"> Management and Directors' Remuneration</t>
  </si>
  <si>
    <t xml:space="preserve"> Shares of Losses From Investments Accounted for Using the Equity Method</t>
  </si>
  <si>
    <t xml:space="preserve"> Total Expenses</t>
  </si>
  <si>
    <t xml:space="preserve"> Profit (Loss) Before Finance Costs and Income Tax Expenses</t>
  </si>
  <si>
    <t xml:space="preserve"> Profit (Loss) Attributable to Non-Controlling Interests</t>
  </si>
  <si>
    <t xml:space="preserve"> Unrealised Gains (Losses) on Available-for-Sale Financial Assets</t>
  </si>
  <si>
    <t xml:space="preserve"> Exchange Differences on Translating Foreign Operations</t>
  </si>
  <si>
    <t xml:space="preserve"> Other Comprehensive Income - Others</t>
  </si>
  <si>
    <t xml:space="preserve">    Total Comprehensive Income Attributable to Non-Controlling Interests</t>
  </si>
  <si>
    <t xml:space="preserve"> Other Expenses (Edited)</t>
  </si>
  <si>
    <t xml:space="preserve"> Share of (Profit) Loss From Investments Accounted for Using the Equity Method</t>
  </si>
  <si>
    <t xml:space="preserve"> Unrealised (Gain) Loss on Foreign Currency Exchange</t>
  </si>
  <si>
    <t xml:space="preserve"> Impairment Loss of Fixed Assets (Reversal)</t>
  </si>
  <si>
    <t xml:space="preserve"> (Gain) Loss on Sales of Investments in Subsidiaries and Associates</t>
  </si>
  <si>
    <t xml:space="preserve"> (Gain) Loss on Disposal of Other Investments</t>
  </si>
  <si>
    <t xml:space="preserve"> (Gain) Loss on Disposal of Other Assets</t>
  </si>
  <si>
    <t xml:space="preserve"> (Gain) Loss on Fair Value Adjustments of Other Assets</t>
  </si>
  <si>
    <t xml:space="preserve"> Loss on Write-Off Fixed Assets</t>
  </si>
  <si>
    <t xml:space="preserve"> Loss on Write-Off Other Assets</t>
  </si>
  <si>
    <t xml:space="preserve">    (Increase) Decrease in Trade Account and Other Receivables - Other Parties</t>
  </si>
  <si>
    <t xml:space="preserve">    Increase (Decrease) in Other Receivables - Other Parties</t>
  </si>
  <si>
    <t xml:space="preserve">    (Increase) Decrease in Inventories</t>
  </si>
  <si>
    <t xml:space="preserve">    Increase (Decrease) in Trade Account and Other Payables - Other Parties</t>
  </si>
  <si>
    <t xml:space="preserve">    Increase (Decrease) in Trade Account and Other Payables - Related Parties</t>
  </si>
  <si>
    <t xml:space="preserve">    Increase (Decrease) in Other Payables - Other Parties</t>
  </si>
  <si>
    <t xml:space="preserve"> Dividend Received</t>
  </si>
  <si>
    <t xml:space="preserve">    Decrease in Long-Term Investments</t>
  </si>
  <si>
    <t xml:space="preserve"> (Increase) Decrease in Investment in Subsidiaries and Associates</t>
  </si>
  <si>
    <t xml:space="preserve">    (Increase) in Investment in Subsidiaries And/or Associates</t>
  </si>
  <si>
    <t xml:space="preserve">    Decrease in Investment in Subsidiaries And/or Associates</t>
  </si>
  <si>
    <t xml:space="preserve"> (Increase) Decrease in Other Investment</t>
  </si>
  <si>
    <t xml:space="preserve">    (Increase) in Other Investment</t>
  </si>
  <si>
    <t xml:space="preserve">    Decrease in Other Investment</t>
  </si>
  <si>
    <t xml:space="preserve"> (Increase) Decrease in Debt Instruments</t>
  </si>
  <si>
    <t xml:space="preserve">    (Increase) in Debt Instruments</t>
  </si>
  <si>
    <t xml:space="preserve"> (Increase) Decrease in Long-Term Loans - Related Parties</t>
  </si>
  <si>
    <t xml:space="preserve"> (Increase) Decrease in Other Loan - Related Parties</t>
  </si>
  <si>
    <t xml:space="preserve">    (Increase) in Other Loan - Related Parties</t>
  </si>
  <si>
    <t xml:space="preserve">    Decrease in Other Loan - Related Parties</t>
  </si>
  <si>
    <t xml:space="preserve"> (Increase) Decrease in Investment Properties</t>
  </si>
  <si>
    <t xml:space="preserve">    (Increase) in Investment Properties</t>
  </si>
  <si>
    <t xml:space="preserve">    Decrease in Investment Properties</t>
  </si>
  <si>
    <t xml:space="preserve"> Increase (Decrease) in Other Loans From Related Parties</t>
  </si>
  <si>
    <t xml:space="preserve">    Increase in Other Loans From Related Parties</t>
  </si>
  <si>
    <t xml:space="preserve">    (Decrease) in Other Loans From Related Parties</t>
  </si>
  <si>
    <t xml:space="preserve"> Increase (Decrease) in Other Loans to Other Parties</t>
  </si>
  <si>
    <t xml:space="preserve">    Increase in Other Loans to Other Parties</t>
  </si>
  <si>
    <t xml:space="preserve">    (Decrease) in Other Loans to Other Parties</t>
  </si>
  <si>
    <t xml:space="preserve"> Increase (Decrease) Differences on Financial Statements Translation</t>
  </si>
  <si>
    <t>Gross Profit</t>
  </si>
  <si>
    <t xml:space="preserve">    Selling Expenses</t>
  </si>
  <si>
    <t>Liquidity Ratio</t>
  </si>
  <si>
    <t>ระยะเวลาเก็บหนี้เฉลี่ย</t>
  </si>
  <si>
    <t>ระยะเวลาขายสินค้าเฉลี่ย</t>
  </si>
  <si>
    <t>ระยะเวลาชำระหนี้เฉลี่ย</t>
  </si>
  <si>
    <t>Cash Cycle</t>
  </si>
  <si>
    <t>INCOME BREAKDOWN</t>
  </si>
  <si>
    <t>SHOPPING CENTER</t>
  </si>
  <si>
    <t>OFFICE BUILDING</t>
  </si>
  <si>
    <t>HOTEL</t>
  </si>
  <si>
    <t>RESIDENTIAL</t>
  </si>
  <si>
    <t>ENTERTAINMENT PARK</t>
  </si>
  <si>
    <t>FOOD &amp; BEVERAGE</t>
  </si>
  <si>
    <t>GRAND CANEL LAND</t>
  </si>
  <si>
    <t>PARTIAL BENEFIT</t>
  </si>
  <si>
    <t>OTHERS</t>
  </si>
  <si>
    <t>COST BREAKDOWN</t>
  </si>
  <si>
    <t>GROSS PROFIT BREAKDOWN</t>
  </si>
  <si>
    <t>Total</t>
  </si>
  <si>
    <t>MARKET SHARE (BANGKOK) (GROSS FLOOR AREA)</t>
  </si>
  <si>
    <t>THE MALL</t>
  </si>
  <si>
    <t>ROBINSON</t>
  </si>
  <si>
    <t>L&amp;H</t>
  </si>
  <si>
    <t>SEACON SQUARE</t>
  </si>
  <si>
    <t>SIAM PIWAT</t>
  </si>
  <si>
    <t>FUTURE PARK</t>
  </si>
  <si>
    <t>HYPER MARKET</t>
  </si>
  <si>
    <t xml:space="preserve">SHOPPING CENTERS </t>
  </si>
  <si>
    <t>BANGKOK</t>
  </si>
  <si>
    <t>PROVINCES</t>
  </si>
  <si>
    <t>HOTELS</t>
  </si>
  <si>
    <t>ROOMS</t>
  </si>
  <si>
    <t>RESIDENTIAL (MIXED-USE CONDOMINIUM)</t>
  </si>
  <si>
    <t>WATER PARK</t>
  </si>
  <si>
    <t>CENTRAL PARK</t>
  </si>
  <si>
    <t>THEME PARK</t>
  </si>
  <si>
    <t>Q3/2020</t>
  </si>
  <si>
    <t xml:space="preserve">    Finished Goods</t>
  </si>
  <si>
    <t xml:space="preserve"> Derivative Assets, Current</t>
  </si>
  <si>
    <t xml:space="preserve"> Other Short-Term Account Receivables0Net</t>
  </si>
  <si>
    <t xml:space="preserve">    Other Current Assets0Others</t>
  </si>
  <si>
    <t xml:space="preserve">    Debt Securities Held to Maturity</t>
  </si>
  <si>
    <t xml:space="preserve"> Investment Properties0Net</t>
  </si>
  <si>
    <t xml:space="preserve"> Property, Plant and Equipments0Net</t>
  </si>
  <si>
    <t xml:space="preserve"> Goodwill0Net</t>
  </si>
  <si>
    <t xml:space="preserve"> Leasehold Right0Net</t>
  </si>
  <si>
    <t xml:space="preserve"> Intangible Assets0Net</t>
  </si>
  <si>
    <t xml:space="preserve">    Other Non-Current Assets0Other</t>
  </si>
  <si>
    <t xml:space="preserve"> Other Short-Term Account Payables0Net</t>
  </si>
  <si>
    <t xml:space="preserve">    Debentures and Debt Certificates</t>
  </si>
  <si>
    <t xml:space="preserve"> Derivative Liabilities, Current</t>
  </si>
  <si>
    <t xml:space="preserve">    Other Current Liabilities0Others</t>
  </si>
  <si>
    <t xml:space="preserve">    Other Non-Current Liabilities0Others</t>
  </si>
  <si>
    <t xml:space="preserve">    Retained Earnings0Appropriated</t>
  </si>
  <si>
    <t xml:space="preserve">    Retained Earnings (Deficit)0Unappropriated</t>
  </si>
  <si>
    <t xml:space="preserve">      Unrealised Gain (Loss) From Changes in Investments Interest</t>
  </si>
  <si>
    <t xml:space="preserve">      Surplus (Deficit) From Shareholders' Equity Transaction of Subsidiaries And/or Associates</t>
  </si>
  <si>
    <t xml:space="preserve">        Others</t>
  </si>
  <si>
    <t xml:space="preserve">      Other Surplus (Deficit)0Others</t>
  </si>
  <si>
    <t xml:space="preserve">    Gain on Foreign Currency Exchange</t>
  </si>
  <si>
    <t xml:space="preserve">    Gain on Fair Value Adjustments of Investments</t>
  </si>
  <si>
    <t xml:space="preserve">    Other Incomes0Others</t>
  </si>
  <si>
    <t xml:space="preserve">    Loss on Foreign Currency Exchange</t>
  </si>
  <si>
    <t xml:space="preserve"> Diluted Earnings per Share (Unit : Baht)</t>
  </si>
  <si>
    <t xml:space="preserve"> Gains (Losses) on Cash Flow Hedges</t>
  </si>
  <si>
    <t xml:space="preserve"> Share of Other Comprehensive Income of Associates</t>
  </si>
  <si>
    <t xml:space="preserve"> Income Tax Relating to Components of Other Comprehensive Income</t>
  </si>
  <si>
    <t xml:space="preserve"> Loss on Diminution in Value of Inventories (Reversal)</t>
  </si>
  <si>
    <t xml:space="preserve"> Impairment Loss of Identifiable Intangible Assets (Reversal)</t>
  </si>
  <si>
    <t xml:space="preserve"> (Gain) Loss on Disposal of Intangible Assets</t>
  </si>
  <si>
    <t xml:space="preserve"> Loss on Write-Off Intangible Assets</t>
  </si>
  <si>
    <t xml:space="preserve">    (Increase) Decrease in Trade Account and Other Receivables0Other Parties</t>
  </si>
  <si>
    <t xml:space="preserve">    (Increase) Decrease in Trade Account and Other Receivables0Related Parties</t>
  </si>
  <si>
    <t xml:space="preserve">    Increase (Decrease) in Other Receivables0Other Parties</t>
  </si>
  <si>
    <t xml:space="preserve">    Increase (Decrease) in Trade Account and Other Payables0Other Parties</t>
  </si>
  <si>
    <t xml:space="preserve">    Increase (Decrease) in Other Payables0Other Parties</t>
  </si>
  <si>
    <t xml:space="preserve">    Decrease in Debt Instruments</t>
  </si>
  <si>
    <t xml:space="preserve">    Decrease in Intangible Assets</t>
  </si>
  <si>
    <t xml:space="preserve"> Increase (Decrease) in Long-Term Borrowings From Other Parties</t>
  </si>
  <si>
    <t xml:space="preserve">    Increase in Long-Term Borrowings From Other Parties</t>
  </si>
  <si>
    <t xml:space="preserve"> Effect of Exchange Rate Changes on Cash and Cash Equivalents</t>
  </si>
  <si>
    <t>เฉลี่ย</t>
  </si>
  <si>
    <t>Name </t>
  </si>
  <si>
    <t>No.</t>
  </si>
  <si>
    <t>Links</t>
  </si>
  <si>
    <t>Sign</t>
  </si>
  <si>
    <t>Last</t>
  </si>
  <si>
    <t>Chg%</t>
  </si>
  <si>
    <t>Volume</t>
  </si>
  <si>
    <t>Value (k)</t>
  </si>
  <si>
    <t>MCap (M)</t>
  </si>
  <si>
    <t>D/E</t>
  </si>
  <si>
    <t>DPS</t>
  </si>
  <si>
    <t>ROA%</t>
  </si>
  <si>
    <t>ROE%</t>
  </si>
  <si>
    <t>NPM%</t>
  </si>
  <si>
    <t>Yield%</t>
  </si>
  <si>
    <t>FFloat%</t>
  </si>
  <si>
    <t>MG%</t>
  </si>
  <si>
    <t>Magic1</t>
  </si>
  <si>
    <t>Magic2</t>
  </si>
  <si>
    <t>PEG</t>
  </si>
  <si>
    <t>CG</t>
  </si>
  <si>
    <r>
      <t> </t>
    </r>
    <r>
      <rPr>
        <sz val="9"/>
        <color rgb="FF639CBF"/>
        <rFont val="Arial"/>
        <family val="2"/>
      </rPr>
      <t>i</t>
    </r>
    <r>
      <rPr>
        <sz val="9"/>
        <color rgb="FF8A8A8A"/>
        <rFont val="Arial"/>
        <family val="2"/>
      </rPr>
      <t> | </t>
    </r>
    <r>
      <rPr>
        <sz val="9"/>
        <color rgb="FF639CBF"/>
        <rFont val="Arial"/>
        <family val="2"/>
      </rPr>
      <t>1</t>
    </r>
    <r>
      <rPr>
        <sz val="9"/>
        <color rgb="FF8A8A8A"/>
        <rFont val="Arial"/>
        <family val="2"/>
      </rPr>
      <t> | </t>
    </r>
    <r>
      <rPr>
        <sz val="9"/>
        <color rgb="FF639CBF"/>
        <rFont val="Arial"/>
        <family val="2"/>
      </rPr>
      <t>2</t>
    </r>
    <r>
      <rPr>
        <sz val="9"/>
        <color rgb="FF8A8A8A"/>
        <rFont val="Arial"/>
        <family val="2"/>
      </rPr>
      <t> | </t>
    </r>
    <r>
      <rPr>
        <sz val="9"/>
        <color rgb="FF639CBF"/>
        <rFont val="Arial"/>
        <family val="2"/>
      </rPr>
      <t>3</t>
    </r>
    <r>
      <rPr>
        <sz val="9"/>
        <color rgb="FF8A8A8A"/>
        <rFont val="Arial"/>
        <family val="2"/>
      </rPr>
      <t> </t>
    </r>
  </si>
  <si>
    <t>3K-BAT</t>
  </si>
  <si>
    <r>
      <t> </t>
    </r>
    <r>
      <rPr>
        <sz val="9"/>
        <color rgb="FF639CBF"/>
        <rFont val="Arial"/>
        <family val="2"/>
      </rPr>
      <t>i</t>
    </r>
    <r>
      <rPr>
        <sz val="9"/>
        <color rgb="FF8A8A8A"/>
        <rFont val="Arial"/>
        <family val="2"/>
      </rPr>
      <t> | </t>
    </r>
    <r>
      <rPr>
        <sz val="9"/>
        <color rgb="FF639CBF"/>
        <rFont val="Arial"/>
        <family val="2"/>
      </rPr>
      <t>1</t>
    </r>
    <r>
      <rPr>
        <sz val="9"/>
        <color rgb="FF8A8A8A"/>
        <rFont val="Arial"/>
        <family val="2"/>
      </rPr>
      <t> | </t>
    </r>
    <r>
      <rPr>
        <sz val="9"/>
        <color rgb="FF639CBF"/>
        <rFont val="Arial"/>
        <family val="2"/>
      </rPr>
      <t>3</t>
    </r>
    <r>
      <rPr>
        <sz val="9"/>
        <color rgb="FF8A8A8A"/>
        <rFont val="Arial"/>
        <family val="2"/>
      </rPr>
      <t> </t>
    </r>
  </si>
  <si>
    <t>DHOUSE</t>
  </si>
  <si>
    <t>SP</t>
  </si>
  <si>
    <t>IND</t>
  </si>
  <si>
    <t>JAK</t>
  </si>
  <si>
    <t>JR</t>
  </si>
  <si>
    <t>KEX</t>
  </si>
  <si>
    <t>KK</t>
  </si>
  <si>
    <t>LEO</t>
  </si>
  <si>
    <t>MICRO</t>
  </si>
  <si>
    <t>NCAP</t>
  </si>
  <si>
    <t>NRF</t>
  </si>
  <si>
    <t>PRAPAT</t>
  </si>
  <si>
    <t>RT</t>
  </si>
  <si>
    <t>SA</t>
  </si>
  <si>
    <t>SABUY</t>
  </si>
  <si>
    <t>SAK</t>
  </si>
  <si>
    <t>SCGP</t>
  </si>
  <si>
    <t>SFT</t>
  </si>
  <si>
    <t>SK</t>
  </si>
  <si>
    <t>SO</t>
  </si>
  <si>
    <t>XD</t>
  </si>
  <si>
    <t>TGH</t>
  </si>
  <si>
    <t>WGE</t>
  </si>
  <si>
    <t xml:space="preserve">รอทำต่อ ไปเอา จาก Set Smart  Rights &amp; Benefit ช่อง Adjusted  DPS มากรอกลงไป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</si>
</sst>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,;\-#,##0,"/>
    <numFmt numFmtId="165" formatCode="0.0%"/>
    <numFmt numFmtId="166" formatCode="_(* #,##0_);_(* \(#,##0\);_(* &quot;-&quot;??_);_(@_)"/>
  </numFmts>
  <fonts count="26" x14ac:knownFonts="1">
    <font>
      <sz val="11"/>
      <color rgb="FF000000"/>
      <name val="Century Gothic"/>
    </font>
    <font>
      <sz val="11"/>
      <color rgb="FF000000"/>
      <name val="Arial"/>
      <family val="2"/>
    </font>
    <font>
      <sz val="11"/>
      <color theme="1"/>
      <name val="Calibri"/>
      <family val="2"/>
    </font>
    <font>
      <sz val="11"/>
      <color rgb="FF333333"/>
      <name val="Helvetica"/>
    </font>
    <font>
      <b/>
      <sz val="11"/>
      <color rgb="FFFFFFFF"/>
      <name val="Century Gothic"/>
      <family val="2"/>
    </font>
    <font>
      <b/>
      <sz val="11"/>
      <color rgb="FF000000"/>
      <name val="Century Gothic"/>
      <family val="2"/>
    </font>
    <font>
      <sz val="11"/>
      <color rgb="FFFFFFFF"/>
      <name val="Century Gothic"/>
      <family val="2"/>
    </font>
    <font>
      <b/>
      <sz val="11"/>
      <color rgb="FF00B050"/>
      <name val="Century Gothic"/>
      <family val="2"/>
    </font>
    <font>
      <sz val="11"/>
      <name val="Century Gothic"/>
      <family val="2"/>
    </font>
    <font>
      <sz val="11"/>
      <color rgb="FF00B050"/>
      <name val="Century Gothic"/>
      <family val="2"/>
    </font>
    <font>
      <b/>
      <sz val="11"/>
      <color rgb="FFFF0000"/>
      <name val="Century Gothic"/>
      <family val="2"/>
    </font>
    <font>
      <sz val="11"/>
      <color rgb="FFFF0000"/>
      <name val="Century Gothic"/>
      <family val="2"/>
    </font>
    <font>
      <sz val="11"/>
      <color rgb="FF000000"/>
      <name val="Century Gothic"/>
      <family val="2"/>
    </font>
    <font>
      <sz val="11"/>
      <color theme="1"/>
      <name val="Century Gothic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Century Gothic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u/>
      <sz val="11"/>
      <color theme="10"/>
      <name val="Century Gothic"/>
      <family val="2"/>
    </font>
    <font>
      <sz val="9"/>
      <color rgb="FF8A8A8A"/>
      <name val="Arial"/>
      <family val="2"/>
    </font>
    <font>
      <sz val="9"/>
      <color rgb="FF639CBF"/>
      <name val="Arial"/>
      <family val="2"/>
    </font>
    <font>
      <sz val="9"/>
      <color rgb="FF008000"/>
      <name val="Arial"/>
      <family val="2"/>
    </font>
    <font>
      <sz val="9"/>
      <color rgb="FFFF0000"/>
      <name val="Arial"/>
      <family val="2"/>
    </font>
    <font>
      <sz val="9"/>
      <color rgb="FFFFA500"/>
      <name val="Arial"/>
      <family val="2"/>
    </font>
    <font>
      <sz val="9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0070C0"/>
        <bgColor rgb="FF0070C0"/>
      </patternFill>
    </fill>
    <fill>
      <patternFill patternType="solid">
        <fgColor rgb="FF00B0F0"/>
        <bgColor rgb="FF00B0F0"/>
      </patternFill>
    </fill>
    <fill>
      <patternFill patternType="solid">
        <fgColor rgb="FFFF0000"/>
        <bgColor rgb="FFFF0000"/>
      </patternFill>
    </fill>
    <fill>
      <patternFill patternType="solid">
        <fgColor rgb="FFFFC000"/>
        <bgColor rgb="FFFFC000"/>
      </patternFill>
    </fill>
    <fill>
      <patternFill patternType="solid">
        <fgColor rgb="FF00B050"/>
        <bgColor rgb="FF00B050"/>
      </patternFill>
    </fill>
    <fill>
      <patternFill patternType="solid">
        <fgColor rgb="FFD6E3BC"/>
        <bgColor rgb="FFD6E3BC"/>
      </patternFill>
    </fill>
    <fill>
      <patternFill patternType="solid">
        <fgColor rgb="FF000000"/>
        <bgColor rgb="FF000000"/>
      </patternFill>
    </fill>
    <fill>
      <patternFill patternType="solid">
        <fgColor rgb="FFBFBFBF"/>
        <bgColor rgb="FFBFBFBF"/>
      </patternFill>
    </fill>
    <fill>
      <patternFill patternType="solid">
        <fgColor rgb="FFFFFF00"/>
        <bgColor rgb="FFFFFF00"/>
      </patternFill>
    </fill>
    <fill>
      <patternFill patternType="solid">
        <fgColor rgb="FFFFFF66"/>
        <bgColor indexed="64"/>
      </patternFill>
    </fill>
    <fill>
      <patternFill patternType="solid">
        <fgColor rgb="FFEAF0FE"/>
        <bgColor rgb="FFEAF0FE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222222"/>
      </left>
      <right style="thick">
        <color rgb="FF222222"/>
      </right>
      <top style="thick">
        <color rgb="FF222222"/>
      </top>
      <bottom style="thick">
        <color rgb="FF222222"/>
      </bottom>
      <diagonal/>
    </border>
  </borders>
  <cellStyleXfs count="2">
    <xf numFmtId="0" fontId="0" fillId="0" borderId="0"/>
    <xf numFmtId="0" fontId="19" fillId="0" borderId="0" applyNumberFormat="0" applyFill="0" applyBorder="0" applyAlignment="0" applyProtection="0"/>
  </cellStyleXfs>
  <cellXfs count="296">
    <xf numFmtId="0" fontId="0" fillId="0" borderId="0" xfId="0" applyFont="1" applyAlignment="1"/>
    <xf numFmtId="0" fontId="1" fillId="0" borderId="0" xfId="0" applyFont="1"/>
    <xf numFmtId="0" fontId="0" fillId="0" borderId="0" xfId="0" applyFont="1"/>
    <xf numFmtId="0" fontId="4" fillId="2" borderId="1" xfId="0" applyFont="1" applyFill="1" applyBorder="1"/>
    <xf numFmtId="0" fontId="5" fillId="0" borderId="0" xfId="0" applyFont="1"/>
    <xf numFmtId="43" fontId="0" fillId="0" borderId="0" xfId="0" applyNumberFormat="1" applyFont="1"/>
    <xf numFmtId="0" fontId="6" fillId="2" borderId="1" xfId="0" applyFont="1" applyFill="1" applyBorder="1"/>
    <xf numFmtId="0" fontId="0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0" fillId="0" borderId="2" xfId="0" applyFont="1" applyBorder="1"/>
    <xf numFmtId="10" fontId="7" fillId="0" borderId="0" xfId="0" applyNumberFormat="1" applyFont="1"/>
    <xf numFmtId="164" fontId="5" fillId="0" borderId="5" xfId="0" applyNumberFormat="1" applyFont="1" applyBorder="1"/>
    <xf numFmtId="164" fontId="5" fillId="0" borderId="5" xfId="0" applyNumberFormat="1" applyFont="1" applyBorder="1" applyAlignment="1">
      <alignment horizontal="right"/>
    </xf>
    <xf numFmtId="0" fontId="5" fillId="0" borderId="0" xfId="0" applyFont="1" applyAlignment="1">
      <alignment horizontal="left"/>
    </xf>
    <xf numFmtId="165" fontId="5" fillId="0" borderId="6" xfId="0" applyNumberFormat="1" applyFont="1" applyBorder="1"/>
    <xf numFmtId="165" fontId="5" fillId="0" borderId="0" xfId="0" applyNumberFormat="1" applyFont="1" applyAlignment="1">
      <alignment horizontal="left"/>
    </xf>
    <xf numFmtId="165" fontId="0" fillId="0" borderId="0" xfId="0" applyNumberFormat="1" applyFont="1"/>
    <xf numFmtId="43" fontId="5" fillId="0" borderId="10" xfId="0" applyNumberFormat="1" applyFont="1" applyBorder="1"/>
    <xf numFmtId="0" fontId="0" fillId="0" borderId="6" xfId="0" applyFont="1" applyBorder="1"/>
    <xf numFmtId="0" fontId="7" fillId="0" borderId="0" xfId="0" applyFont="1"/>
    <xf numFmtId="164" fontId="5" fillId="0" borderId="10" xfId="0" applyNumberFormat="1" applyFont="1" applyBorder="1"/>
    <xf numFmtId="165" fontId="7" fillId="0" borderId="0" xfId="0" applyNumberFormat="1" applyFont="1"/>
    <xf numFmtId="164" fontId="0" fillId="0" borderId="0" xfId="0" applyNumberFormat="1" applyFont="1"/>
    <xf numFmtId="164" fontId="5" fillId="0" borderId="11" xfId="0" applyNumberFormat="1" applyFont="1" applyBorder="1"/>
    <xf numFmtId="165" fontId="5" fillId="0" borderId="12" xfId="0" applyNumberFormat="1" applyFont="1" applyBorder="1"/>
    <xf numFmtId="165" fontId="5" fillId="0" borderId="13" xfId="0" applyNumberFormat="1" applyFont="1" applyBorder="1"/>
    <xf numFmtId="164" fontId="5" fillId="0" borderId="6" xfId="0" applyNumberFormat="1" applyFont="1" applyBorder="1"/>
    <xf numFmtId="165" fontId="5" fillId="0" borderId="17" xfId="0" applyNumberFormat="1" applyFont="1" applyBorder="1"/>
    <xf numFmtId="165" fontId="5" fillId="0" borderId="0" xfId="0" applyNumberFormat="1" applyFont="1"/>
    <xf numFmtId="165" fontId="5" fillId="0" borderId="18" xfId="0" applyNumberFormat="1" applyFont="1" applyBorder="1"/>
    <xf numFmtId="164" fontId="5" fillId="0" borderId="2" xfId="0" applyNumberFormat="1" applyFont="1" applyBorder="1"/>
    <xf numFmtId="43" fontId="5" fillId="0" borderId="6" xfId="0" applyNumberFormat="1" applyFont="1" applyBorder="1"/>
    <xf numFmtId="10" fontId="9" fillId="0" borderId="0" xfId="0" applyNumberFormat="1" applyFont="1"/>
    <xf numFmtId="166" fontId="0" fillId="0" borderId="0" xfId="0" applyNumberFormat="1" applyFont="1" applyAlignment="1">
      <alignment horizontal="left"/>
    </xf>
    <xf numFmtId="10" fontId="5" fillId="0" borderId="10" xfId="0" applyNumberFormat="1" applyFont="1" applyBorder="1"/>
    <xf numFmtId="43" fontId="9" fillId="0" borderId="0" xfId="0" applyNumberFormat="1" applyFont="1"/>
    <xf numFmtId="43" fontId="0" fillId="0" borderId="0" xfId="0" applyNumberFormat="1" applyFont="1" applyAlignment="1">
      <alignment horizontal="left"/>
    </xf>
    <xf numFmtId="10" fontId="0" fillId="0" borderId="5" xfId="0" applyNumberFormat="1" applyFont="1" applyBorder="1"/>
    <xf numFmtId="10" fontId="0" fillId="0" borderId="0" xfId="0" applyNumberFormat="1" applyFont="1"/>
    <xf numFmtId="10" fontId="0" fillId="0" borderId="5" xfId="0" applyNumberFormat="1" applyFont="1" applyBorder="1" applyAlignment="1">
      <alignment horizontal="right"/>
    </xf>
    <xf numFmtId="10" fontId="0" fillId="0" borderId="0" xfId="0" applyNumberFormat="1" applyFont="1" applyAlignment="1">
      <alignment horizontal="left"/>
    </xf>
    <xf numFmtId="9" fontId="0" fillId="0" borderId="5" xfId="0" applyNumberFormat="1" applyFont="1" applyBorder="1"/>
    <xf numFmtId="9" fontId="0" fillId="0" borderId="0" xfId="0" applyNumberFormat="1" applyFont="1"/>
    <xf numFmtId="9" fontId="0" fillId="0" borderId="5" xfId="0" applyNumberFormat="1" applyFont="1" applyBorder="1" applyAlignment="1">
      <alignment horizontal="right"/>
    </xf>
    <xf numFmtId="9" fontId="0" fillId="0" borderId="0" xfId="0" applyNumberFormat="1" applyFont="1" applyAlignment="1">
      <alignment horizontal="left"/>
    </xf>
    <xf numFmtId="43" fontId="5" fillId="0" borderId="5" xfId="0" applyNumberFormat="1" applyFont="1" applyBorder="1"/>
    <xf numFmtId="43" fontId="5" fillId="0" borderId="0" xfId="0" applyNumberFormat="1" applyFont="1"/>
    <xf numFmtId="43" fontId="5" fillId="0" borderId="5" xfId="0" applyNumberFormat="1" applyFont="1" applyBorder="1" applyAlignment="1">
      <alignment horizontal="right"/>
    </xf>
    <xf numFmtId="43" fontId="7" fillId="0" borderId="0" xfId="0" applyNumberFormat="1" applyFont="1"/>
    <xf numFmtId="43" fontId="5" fillId="0" borderId="0" xfId="0" applyNumberFormat="1" applyFont="1" applyAlignment="1">
      <alignment horizontal="left"/>
    </xf>
    <xf numFmtId="43" fontId="7" fillId="0" borderId="10" xfId="0" applyNumberFormat="1" applyFont="1" applyBorder="1"/>
    <xf numFmtId="43" fontId="7" fillId="0" borderId="22" xfId="0" applyNumberFormat="1" applyFont="1" applyBorder="1"/>
    <xf numFmtId="43" fontId="7" fillId="0" borderId="10" xfId="0" applyNumberFormat="1" applyFont="1" applyBorder="1" applyAlignment="1">
      <alignment horizontal="right"/>
    </xf>
    <xf numFmtId="43" fontId="7" fillId="0" borderId="0" xfId="0" applyNumberFormat="1" applyFont="1" applyAlignment="1">
      <alignment horizontal="left"/>
    </xf>
    <xf numFmtId="0" fontId="10" fillId="0" borderId="0" xfId="0" applyFont="1"/>
    <xf numFmtId="43" fontId="10" fillId="0" borderId="5" xfId="0" applyNumberFormat="1" applyFont="1" applyBorder="1"/>
    <xf numFmtId="43" fontId="10" fillId="0" borderId="0" xfId="0" applyNumberFormat="1" applyFont="1"/>
    <xf numFmtId="43" fontId="10" fillId="0" borderId="5" xfId="0" applyNumberFormat="1" applyFont="1" applyBorder="1" applyAlignment="1">
      <alignment horizontal="right"/>
    </xf>
    <xf numFmtId="10" fontId="10" fillId="0" borderId="0" xfId="0" applyNumberFormat="1" applyFont="1"/>
    <xf numFmtId="43" fontId="10" fillId="0" borderId="0" xfId="0" applyNumberFormat="1" applyFont="1" applyAlignment="1">
      <alignment horizontal="left"/>
    </xf>
    <xf numFmtId="43" fontId="5" fillId="0" borderId="11" xfId="0" applyNumberFormat="1" applyFont="1" applyBorder="1"/>
    <xf numFmtId="43" fontId="5" fillId="0" borderId="23" xfId="0" applyNumberFormat="1" applyFont="1" applyBorder="1"/>
    <xf numFmtId="43" fontId="5" fillId="0" borderId="11" xfId="0" applyNumberFormat="1" applyFont="1" applyBorder="1" applyAlignment="1">
      <alignment horizontal="right"/>
    </xf>
    <xf numFmtId="43" fontId="0" fillId="0" borderId="10" xfId="0" applyNumberFormat="1" applyFont="1" applyBorder="1"/>
    <xf numFmtId="43" fontId="0" fillId="0" borderId="22" xfId="0" applyNumberFormat="1" applyFont="1" applyBorder="1"/>
    <xf numFmtId="43" fontId="0" fillId="0" borderId="10" xfId="0" applyNumberFormat="1" applyFont="1" applyBorder="1" applyAlignment="1">
      <alignment horizontal="right"/>
    </xf>
    <xf numFmtId="0" fontId="0" fillId="0" borderId="5" xfId="0" applyFont="1" applyBorder="1"/>
    <xf numFmtId="43" fontId="0" fillId="0" borderId="5" xfId="0" applyNumberFormat="1" applyFont="1" applyBorder="1"/>
    <xf numFmtId="43" fontId="0" fillId="0" borderId="5" xfId="0" applyNumberFormat="1" applyFont="1" applyBorder="1" applyAlignment="1">
      <alignment horizontal="right"/>
    </xf>
    <xf numFmtId="9" fontId="5" fillId="0" borderId="5" xfId="0" applyNumberFormat="1" applyFont="1" applyBorder="1"/>
    <xf numFmtId="9" fontId="5" fillId="0" borderId="0" xfId="0" applyNumberFormat="1" applyFont="1"/>
    <xf numFmtId="9" fontId="5" fillId="0" borderId="5" xfId="0" applyNumberFormat="1" applyFont="1" applyBorder="1" applyAlignment="1">
      <alignment horizontal="right"/>
    </xf>
    <xf numFmtId="9" fontId="5" fillId="0" borderId="0" xfId="0" applyNumberFormat="1" applyFont="1" applyAlignment="1">
      <alignment horizontal="left"/>
    </xf>
    <xf numFmtId="9" fontId="0" fillId="0" borderId="11" xfId="0" applyNumberFormat="1" applyFont="1" applyBorder="1"/>
    <xf numFmtId="9" fontId="0" fillId="0" borderId="23" xfId="0" applyNumberFormat="1" applyFont="1" applyBorder="1"/>
    <xf numFmtId="9" fontId="5" fillId="0" borderId="11" xfId="0" applyNumberFormat="1" applyFont="1" applyBorder="1"/>
    <xf numFmtId="9" fontId="5" fillId="0" borderId="23" xfId="0" applyNumberFormat="1" applyFont="1" applyBorder="1"/>
    <xf numFmtId="9" fontId="5" fillId="0" borderId="11" xfId="0" applyNumberFormat="1" applyFont="1" applyBorder="1" applyAlignment="1">
      <alignment horizontal="right"/>
    </xf>
    <xf numFmtId="43" fontId="5" fillId="0" borderId="12" xfId="0" applyNumberFormat="1" applyFont="1" applyBorder="1"/>
    <xf numFmtId="43" fontId="5" fillId="0" borderId="22" xfId="0" applyNumberFormat="1" applyFont="1" applyBorder="1"/>
    <xf numFmtId="43" fontId="5" fillId="0" borderId="13" xfId="0" applyNumberFormat="1" applyFont="1" applyBorder="1"/>
    <xf numFmtId="43" fontId="5" fillId="0" borderId="18" xfId="0" applyNumberFormat="1" applyFont="1" applyBorder="1"/>
    <xf numFmtId="0" fontId="5" fillId="0" borderId="17" xfId="0" applyFont="1" applyBorder="1"/>
    <xf numFmtId="166" fontId="7" fillId="0" borderId="0" xfId="0" applyNumberFormat="1" applyFont="1"/>
    <xf numFmtId="9" fontId="7" fillId="0" borderId="18" xfId="0" applyNumberFormat="1" applyFont="1" applyBorder="1"/>
    <xf numFmtId="166" fontId="7" fillId="0" borderId="0" xfId="0" applyNumberFormat="1" applyFont="1" applyAlignment="1">
      <alignment horizontal="left"/>
    </xf>
    <xf numFmtId="165" fontId="7" fillId="0" borderId="24" xfId="0" applyNumberFormat="1" applyFont="1" applyBorder="1"/>
    <xf numFmtId="165" fontId="7" fillId="0" borderId="23" xfId="0" applyNumberFormat="1" applyFont="1" applyBorder="1"/>
    <xf numFmtId="165" fontId="7" fillId="0" borderId="25" xfId="0" applyNumberFormat="1" applyFont="1" applyBorder="1"/>
    <xf numFmtId="165" fontId="7" fillId="0" borderId="0" xfId="0" applyNumberFormat="1" applyFont="1" applyAlignment="1">
      <alignment horizontal="left"/>
    </xf>
    <xf numFmtId="43" fontId="5" fillId="0" borderId="17" xfId="0" applyNumberFormat="1" applyFont="1" applyBorder="1"/>
    <xf numFmtId="165" fontId="7" fillId="0" borderId="18" xfId="0" applyNumberFormat="1" applyFont="1" applyBorder="1"/>
    <xf numFmtId="0" fontId="5" fillId="0" borderId="12" xfId="0" applyFont="1" applyBorder="1"/>
    <xf numFmtId="0" fontId="5" fillId="0" borderId="22" xfId="0" applyFont="1" applyBorder="1"/>
    <xf numFmtId="10" fontId="5" fillId="0" borderId="0" xfId="0" applyNumberFormat="1" applyFont="1"/>
    <xf numFmtId="166" fontId="5" fillId="0" borderId="0" xfId="0" applyNumberFormat="1" applyFont="1"/>
    <xf numFmtId="166" fontId="0" fillId="0" borderId="0" xfId="0" applyNumberFormat="1" applyFont="1"/>
    <xf numFmtId="166" fontId="0" fillId="0" borderId="12" xfId="0" applyNumberFormat="1" applyFont="1" applyBorder="1"/>
    <xf numFmtId="166" fontId="0" fillId="0" borderId="22" xfId="0" applyNumberFormat="1" applyFont="1" applyBorder="1"/>
    <xf numFmtId="166" fontId="9" fillId="0" borderId="22" xfId="0" applyNumberFormat="1" applyFont="1" applyBorder="1"/>
    <xf numFmtId="166" fontId="9" fillId="0" borderId="13" xfId="0" applyNumberFormat="1" applyFont="1" applyBorder="1"/>
    <xf numFmtId="166" fontId="0" fillId="0" borderId="17" xfId="0" applyNumberFormat="1" applyFont="1" applyBorder="1"/>
    <xf numFmtId="166" fontId="9" fillId="0" borderId="0" xfId="0" applyNumberFormat="1" applyFont="1"/>
    <xf numFmtId="166" fontId="0" fillId="0" borderId="18" xfId="0" applyNumberFormat="1" applyFont="1" applyBorder="1"/>
    <xf numFmtId="166" fontId="5" fillId="0" borderId="2" xfId="0" applyNumberFormat="1" applyFont="1" applyBorder="1"/>
    <xf numFmtId="166" fontId="5" fillId="0" borderId="3" xfId="0" applyNumberFormat="1" applyFont="1" applyBorder="1"/>
    <xf numFmtId="166" fontId="7" fillId="0" borderId="3" xfId="0" applyNumberFormat="1" applyFont="1" applyBorder="1"/>
    <xf numFmtId="166" fontId="5" fillId="0" borderId="4" xfId="0" applyNumberFormat="1" applyFont="1" applyBorder="1"/>
    <xf numFmtId="166" fontId="5" fillId="0" borderId="12" xfId="0" applyNumberFormat="1" applyFont="1" applyBorder="1"/>
    <xf numFmtId="166" fontId="5" fillId="0" borderId="22" xfId="0" applyNumberFormat="1" applyFont="1" applyBorder="1"/>
    <xf numFmtId="166" fontId="5" fillId="0" borderId="13" xfId="0" applyNumberFormat="1" applyFont="1" applyBorder="1"/>
    <xf numFmtId="166" fontId="9" fillId="0" borderId="18" xfId="0" applyNumberFormat="1" applyFont="1" applyBorder="1"/>
    <xf numFmtId="166" fontId="0" fillId="0" borderId="24" xfId="0" applyNumberFormat="1" applyFont="1" applyBorder="1"/>
    <xf numFmtId="166" fontId="0" fillId="0" borderId="23" xfId="0" applyNumberFormat="1" applyFont="1" applyBorder="1"/>
    <xf numFmtId="166" fontId="9" fillId="0" borderId="23" xfId="0" applyNumberFormat="1" applyFont="1" applyBorder="1"/>
    <xf numFmtId="166" fontId="0" fillId="0" borderId="25" xfId="0" applyNumberFormat="1" applyFont="1" applyBorder="1"/>
    <xf numFmtId="166" fontId="5" fillId="0" borderId="17" xfId="0" applyNumberFormat="1" applyFont="1" applyBorder="1"/>
    <xf numFmtId="166" fontId="5" fillId="0" borderId="18" xfId="0" applyNumberFormat="1" applyFont="1" applyBorder="1"/>
    <xf numFmtId="166" fontId="5" fillId="0" borderId="24" xfId="0" applyNumberFormat="1" applyFont="1" applyBorder="1"/>
    <xf numFmtId="166" fontId="5" fillId="0" borderId="23" xfId="0" applyNumberFormat="1" applyFont="1" applyBorder="1"/>
    <xf numFmtId="166" fontId="7" fillId="0" borderId="23" xfId="0" applyNumberFormat="1" applyFont="1" applyBorder="1"/>
    <xf numFmtId="166" fontId="5" fillId="0" borderId="25" xfId="0" applyNumberFormat="1" applyFont="1" applyBorder="1"/>
    <xf numFmtId="166" fontId="11" fillId="0" borderId="0" xfId="0" applyNumberFormat="1" applyFont="1"/>
    <xf numFmtId="166" fontId="10" fillId="0" borderId="3" xfId="0" applyNumberFormat="1" applyFont="1" applyBorder="1"/>
    <xf numFmtId="166" fontId="11" fillId="0" borderId="23" xfId="0" applyNumberFormat="1" applyFont="1" applyBorder="1"/>
    <xf numFmtId="166" fontId="11" fillId="0" borderId="22" xfId="0" applyNumberFormat="1" applyFont="1" applyBorder="1"/>
    <xf numFmtId="166" fontId="0" fillId="0" borderId="13" xfId="0" applyNumberFormat="1" applyFont="1" applyBorder="1"/>
    <xf numFmtId="166" fontId="10" fillId="0" borderId="18" xfId="0" applyNumberFormat="1" applyFont="1" applyBorder="1"/>
    <xf numFmtId="166" fontId="5" fillId="0" borderId="0" xfId="0" applyNumberFormat="1" applyFont="1" applyAlignment="1">
      <alignment horizontal="left"/>
    </xf>
    <xf numFmtId="166" fontId="10" fillId="0" borderId="0" xfId="0" applyNumberFormat="1" applyFont="1"/>
    <xf numFmtId="166" fontId="7" fillId="9" borderId="27" xfId="0" applyNumberFormat="1" applyFont="1" applyFill="1" applyBorder="1"/>
    <xf numFmtId="166" fontId="10" fillId="9" borderId="27" xfId="0" applyNumberFormat="1" applyFont="1" applyFill="1" applyBorder="1"/>
    <xf numFmtId="166" fontId="5" fillId="9" borderId="28" xfId="0" applyNumberFormat="1" applyFont="1" applyFill="1" applyBorder="1"/>
    <xf numFmtId="10" fontId="4" fillId="3" borderId="1" xfId="0" applyNumberFormat="1" applyFont="1" applyFill="1" applyBorder="1"/>
    <xf numFmtId="10" fontId="11" fillId="0" borderId="0" xfId="0" applyNumberFormat="1" applyFont="1"/>
    <xf numFmtId="9" fontId="4" fillId="3" borderId="1" xfId="0" applyNumberFormat="1" applyFont="1" applyFill="1" applyBorder="1"/>
    <xf numFmtId="166" fontId="0" fillId="0" borderId="0" xfId="0" applyNumberFormat="1" applyFont="1" applyAlignment="1">
      <alignment horizontal="center" vertical="center"/>
    </xf>
    <xf numFmtId="166" fontId="0" fillId="0" borderId="0" xfId="0" applyNumberFormat="1" applyFont="1" applyAlignment="1">
      <alignment vertical="center"/>
    </xf>
    <xf numFmtId="49" fontId="4" fillId="0" borderId="0" xfId="0" applyNumberFormat="1" applyFont="1" applyAlignment="1">
      <alignment horizontal="left"/>
    </xf>
    <xf numFmtId="0" fontId="4" fillId="3" borderId="1" xfId="0" applyFont="1" applyFill="1" applyBorder="1"/>
    <xf numFmtId="0" fontId="9" fillId="0" borderId="0" xfId="0" applyFont="1"/>
    <xf numFmtId="0" fontId="4" fillId="0" borderId="0" xfId="0" applyFont="1"/>
    <xf numFmtId="0" fontId="0" fillId="10" borderId="1" xfId="0" applyFont="1" applyFill="1" applyBorder="1"/>
    <xf numFmtId="165" fontId="5" fillId="0" borderId="10" xfId="0" applyNumberFormat="1" applyFont="1" applyBorder="1"/>
    <xf numFmtId="164" fontId="5" fillId="0" borderId="0" xfId="0" applyNumberFormat="1" applyFont="1"/>
    <xf numFmtId="0" fontId="7" fillId="0" borderId="12" xfId="0" applyFont="1" applyBorder="1"/>
    <xf numFmtId="0" fontId="10" fillId="0" borderId="17" xfId="0" applyFont="1" applyBorder="1"/>
    <xf numFmtId="0" fontId="5" fillId="0" borderId="24" xfId="0" applyFont="1" applyBorder="1"/>
    <xf numFmtId="43" fontId="5" fillId="0" borderId="11" xfId="0" applyNumberFormat="1" applyFont="1" applyBorder="1" applyAlignment="1">
      <alignment horizontal="right"/>
    </xf>
    <xf numFmtId="43" fontId="5" fillId="0" borderId="18" xfId="0" applyNumberFormat="1" applyFont="1" applyBorder="1" applyAlignment="1">
      <alignment horizontal="right"/>
    </xf>
    <xf numFmtId="43" fontId="5" fillId="0" borderId="25" xfId="0" applyNumberFormat="1" applyFont="1" applyBorder="1"/>
    <xf numFmtId="43" fontId="5" fillId="0" borderId="25" xfId="0" applyNumberFormat="1" applyFont="1" applyBorder="1" applyAlignment="1">
      <alignment horizontal="right"/>
    </xf>
    <xf numFmtId="166" fontId="5" fillId="0" borderId="10" xfId="0" applyNumberFormat="1" applyFont="1" applyBorder="1"/>
    <xf numFmtId="166" fontId="5" fillId="0" borderId="5" xfId="0" applyNumberFormat="1" applyFont="1" applyBorder="1"/>
    <xf numFmtId="166" fontId="5" fillId="0" borderId="11" xfId="0" applyNumberFormat="1" applyFont="1" applyBorder="1"/>
    <xf numFmtId="166" fontId="0" fillId="0" borderId="10" xfId="0" applyNumberFormat="1" applyFont="1" applyBorder="1"/>
    <xf numFmtId="166" fontId="0" fillId="0" borderId="5" xfId="0" applyNumberFormat="1" applyFont="1" applyBorder="1"/>
    <xf numFmtId="166" fontId="0" fillId="0" borderId="11" xfId="0" applyNumberFormat="1" applyFont="1" applyBorder="1"/>
    <xf numFmtId="9" fontId="0" fillId="0" borderId="17" xfId="0" applyNumberFormat="1" applyFont="1" applyBorder="1"/>
    <xf numFmtId="9" fontId="0" fillId="0" borderId="10" xfId="0" applyNumberFormat="1" applyFont="1" applyBorder="1"/>
    <xf numFmtId="9" fontId="9" fillId="0" borderId="0" xfId="0" applyNumberFormat="1" applyFont="1"/>
    <xf numFmtId="10" fontId="5" fillId="0" borderId="6" xfId="0" applyNumberFormat="1" applyFont="1" applyBorder="1"/>
    <xf numFmtId="9" fontId="5" fillId="0" borderId="6" xfId="0" applyNumberFormat="1" applyFont="1" applyBorder="1"/>
    <xf numFmtId="49" fontId="0" fillId="0" borderId="0" xfId="0" applyNumberFormat="1" applyFont="1"/>
    <xf numFmtId="9" fontId="7" fillId="0" borderId="0" xfId="0" applyNumberFormat="1" applyFont="1"/>
    <xf numFmtId="165" fontId="5" fillId="0" borderId="5" xfId="0" applyNumberFormat="1" applyFont="1" applyBorder="1"/>
    <xf numFmtId="165" fontId="5" fillId="0" borderId="24" xfId="0" applyNumberFormat="1" applyFont="1" applyBorder="1"/>
    <xf numFmtId="165" fontId="5" fillId="0" borderId="23" xfId="0" applyNumberFormat="1" applyFont="1" applyBorder="1"/>
    <xf numFmtId="165" fontId="5" fillId="0" borderId="11" xfId="0" applyNumberFormat="1" applyFont="1" applyBorder="1"/>
    <xf numFmtId="165" fontId="5" fillId="0" borderId="25" xfId="0" applyNumberFormat="1" applyFont="1" applyBorder="1"/>
    <xf numFmtId="0" fontId="4" fillId="2" borderId="26" xfId="0" applyFont="1" applyFill="1" applyBorder="1"/>
    <xf numFmtId="0" fontId="0" fillId="0" borderId="0" xfId="0"/>
    <xf numFmtId="0" fontId="0" fillId="11" borderId="0" xfId="0" applyFill="1"/>
    <xf numFmtId="0" fontId="11" fillId="0" borderId="0" xfId="0" applyFont="1"/>
    <xf numFmtId="43" fontId="0" fillId="0" borderId="0" xfId="0" applyNumberFormat="1"/>
    <xf numFmtId="0" fontId="0" fillId="10" borderId="26" xfId="0" applyFill="1" applyBorder="1"/>
    <xf numFmtId="43" fontId="0" fillId="11" borderId="0" xfId="0" applyNumberFormat="1" applyFill="1"/>
    <xf numFmtId="0" fontId="11" fillId="10" borderId="26" xfId="0" applyFont="1" applyFill="1" applyBorder="1"/>
    <xf numFmtId="43" fontId="11" fillId="11" borderId="0" xfId="0" applyNumberFormat="1" applyFont="1" applyFill="1"/>
    <xf numFmtId="43" fontId="11" fillId="0" borderId="0" xfId="0" applyNumberFormat="1" applyFont="1"/>
    <xf numFmtId="0" fontId="6" fillId="2" borderId="26" xfId="0" applyFont="1" applyFill="1" applyBorder="1"/>
    <xf numFmtId="0" fontId="0" fillId="0" borderId="0" xfId="0" applyAlignment="1">
      <alignment horizontal="center"/>
    </xf>
    <xf numFmtId="0" fontId="5" fillId="11" borderId="0" xfId="0" applyFont="1" applyFill="1" applyAlignment="1">
      <alignment horizontal="left"/>
    </xf>
    <xf numFmtId="0" fontId="0" fillId="0" borderId="2" xfId="0" applyBorder="1"/>
    <xf numFmtId="0" fontId="0" fillId="0" borderId="6" xfId="0" applyBorder="1"/>
    <xf numFmtId="165" fontId="0" fillId="0" borderId="0" xfId="0" applyNumberFormat="1"/>
    <xf numFmtId="164" fontId="0" fillId="0" borderId="0" xfId="0" applyNumberFormat="1"/>
    <xf numFmtId="165" fontId="5" fillId="0" borderId="19" xfId="0" applyNumberFormat="1" applyFont="1" applyBorder="1"/>
    <xf numFmtId="165" fontId="5" fillId="0" borderId="21" xfId="0" applyNumberFormat="1" applyFont="1" applyBorder="1"/>
    <xf numFmtId="166" fontId="0" fillId="0" borderId="0" xfId="0" applyNumberFormat="1" applyAlignment="1">
      <alignment horizontal="left"/>
    </xf>
    <xf numFmtId="10" fontId="7" fillId="11" borderId="0" xfId="0" applyNumberFormat="1" applyFont="1" applyFill="1"/>
    <xf numFmtId="166" fontId="0" fillId="11" borderId="0" xfId="0" applyNumberFormat="1" applyFill="1" applyAlignment="1">
      <alignment horizontal="left"/>
    </xf>
    <xf numFmtId="43" fontId="0" fillId="0" borderId="0" xfId="0" applyNumberFormat="1" applyAlignment="1">
      <alignment horizontal="left"/>
    </xf>
    <xf numFmtId="43" fontId="5" fillId="11" borderId="10" xfId="0" applyNumberFormat="1" applyFont="1" applyFill="1" applyBorder="1"/>
    <xf numFmtId="43" fontId="0" fillId="11" borderId="0" xfId="0" applyNumberFormat="1" applyFill="1" applyAlignment="1">
      <alignment horizontal="left"/>
    </xf>
    <xf numFmtId="10" fontId="0" fillId="0" borderId="5" xfId="0" applyNumberFormat="1" applyBorder="1"/>
    <xf numFmtId="10" fontId="0" fillId="0" borderId="0" xfId="0" applyNumberFormat="1"/>
    <xf numFmtId="10" fontId="0" fillId="0" borderId="5" xfId="0" applyNumberFormat="1" applyBorder="1" applyAlignment="1">
      <alignment horizontal="right"/>
    </xf>
    <xf numFmtId="10" fontId="0" fillId="0" borderId="0" xfId="0" applyNumberFormat="1" applyAlignment="1">
      <alignment horizontal="left"/>
    </xf>
    <xf numFmtId="9" fontId="0" fillId="0" borderId="5" xfId="0" applyNumberFormat="1" applyBorder="1"/>
    <xf numFmtId="9" fontId="0" fillId="0" borderId="0" xfId="0" applyNumberFormat="1"/>
    <xf numFmtId="9" fontId="0" fillId="0" borderId="5" xfId="0" applyNumberFormat="1" applyBorder="1" applyAlignment="1">
      <alignment horizontal="right"/>
    </xf>
    <xf numFmtId="9" fontId="0" fillId="0" borderId="0" xfId="0" applyNumberFormat="1" applyAlignment="1">
      <alignment horizontal="left"/>
    </xf>
    <xf numFmtId="43" fontId="7" fillId="11" borderId="0" xfId="0" applyNumberFormat="1" applyFont="1" applyFill="1"/>
    <xf numFmtId="43" fontId="5" fillId="11" borderId="0" xfId="0" applyNumberFormat="1" applyFont="1" applyFill="1" applyAlignment="1">
      <alignment horizontal="left"/>
    </xf>
    <xf numFmtId="0" fontId="10" fillId="0" borderId="19" xfId="0" applyFont="1" applyBorder="1"/>
    <xf numFmtId="43" fontId="5" fillId="0" borderId="21" xfId="0" applyNumberFormat="1" applyFont="1" applyBorder="1"/>
    <xf numFmtId="43" fontId="5" fillId="0" borderId="21" xfId="0" applyNumberFormat="1" applyFont="1" applyBorder="1" applyAlignment="1">
      <alignment horizontal="right"/>
    </xf>
    <xf numFmtId="43" fontId="0" fillId="0" borderId="10" xfId="0" applyNumberFormat="1" applyBorder="1"/>
    <xf numFmtId="43" fontId="0" fillId="0" borderId="22" xfId="0" applyNumberFormat="1" applyBorder="1"/>
    <xf numFmtId="43" fontId="0" fillId="0" borderId="10" xfId="0" applyNumberFormat="1" applyBorder="1" applyAlignment="1">
      <alignment horizontal="right"/>
    </xf>
    <xf numFmtId="0" fontId="0" fillId="0" borderId="5" xfId="0" applyBorder="1"/>
    <xf numFmtId="43" fontId="0" fillId="0" borderId="5" xfId="0" applyNumberFormat="1" applyBorder="1"/>
    <xf numFmtId="43" fontId="0" fillId="0" borderId="5" xfId="0" applyNumberFormat="1" applyBorder="1" applyAlignment="1">
      <alignment horizontal="right"/>
    </xf>
    <xf numFmtId="9" fontId="5" fillId="11" borderId="5" xfId="0" applyNumberFormat="1" applyFont="1" applyFill="1" applyBorder="1" applyAlignment="1">
      <alignment horizontal="right"/>
    </xf>
    <xf numFmtId="9" fontId="5" fillId="11" borderId="0" xfId="0" applyNumberFormat="1" applyFont="1" applyFill="1" applyAlignment="1">
      <alignment horizontal="left"/>
    </xf>
    <xf numFmtId="9" fontId="0" fillId="0" borderId="11" xfId="0" applyNumberFormat="1" applyBorder="1"/>
    <xf numFmtId="9" fontId="0" fillId="0" borderId="23" xfId="0" applyNumberFormat="1" applyBorder="1"/>
    <xf numFmtId="43" fontId="5" fillId="0" borderId="19" xfId="0" applyNumberFormat="1" applyFont="1" applyBorder="1"/>
    <xf numFmtId="0" fontId="5" fillId="0" borderId="19" xfId="0" applyFont="1" applyBorder="1"/>
    <xf numFmtId="165" fontId="7" fillId="0" borderId="21" xfId="0" applyNumberFormat="1" applyFont="1" applyBorder="1"/>
    <xf numFmtId="165" fontId="7" fillId="11" borderId="0" xfId="0" applyNumberFormat="1" applyFont="1" applyFill="1" applyAlignment="1">
      <alignment horizontal="left"/>
    </xf>
    <xf numFmtId="166" fontId="0" fillId="0" borderId="0" xfId="0" applyNumberFormat="1"/>
    <xf numFmtId="166" fontId="5" fillId="0" borderId="19" xfId="0" applyNumberFormat="1" applyFont="1" applyBorder="1"/>
    <xf numFmtId="166" fontId="0" fillId="0" borderId="19" xfId="0" applyNumberFormat="1" applyBorder="1"/>
    <xf numFmtId="166" fontId="0" fillId="0" borderId="10" xfId="0" applyNumberFormat="1" applyBorder="1"/>
    <xf numFmtId="166" fontId="0" fillId="0" borderId="5" xfId="0" applyNumberFormat="1" applyBorder="1"/>
    <xf numFmtId="166" fontId="0" fillId="0" borderId="24" xfId="0" applyNumberFormat="1" applyBorder="1"/>
    <xf numFmtId="166" fontId="0" fillId="0" borderId="11" xfId="0" applyNumberFormat="1" applyBorder="1"/>
    <xf numFmtId="166" fontId="0" fillId="0" borderId="23" xfId="0" applyNumberFormat="1" applyBorder="1"/>
    <xf numFmtId="9" fontId="0" fillId="0" borderId="19" xfId="0" applyNumberFormat="1" applyBorder="1"/>
    <xf numFmtId="9" fontId="0" fillId="0" borderId="10" xfId="0" applyNumberFormat="1" applyBorder="1"/>
    <xf numFmtId="49" fontId="0" fillId="0" borderId="0" xfId="0" applyNumberFormat="1"/>
    <xf numFmtId="0" fontId="2" fillId="0" borderId="0" xfId="0" applyFont="1"/>
    <xf numFmtId="0" fontId="3" fillId="12" borderId="0" xfId="0" applyFont="1" applyFill="1" applyAlignment="1">
      <alignment horizontal="right"/>
    </xf>
    <xf numFmtId="0" fontId="14" fillId="0" borderId="0" xfId="0" applyFont="1"/>
    <xf numFmtId="0" fontId="15" fillId="0" borderId="0" xfId="0" applyFont="1"/>
    <xf numFmtId="0" fontId="16" fillId="0" borderId="0" xfId="0" applyFont="1"/>
    <xf numFmtId="0" fontId="17" fillId="13" borderId="0" xfId="0" applyFont="1" applyFill="1"/>
    <xf numFmtId="0" fontId="18" fillId="0" borderId="0" xfId="0" applyFont="1"/>
    <xf numFmtId="0" fontId="19" fillId="14" borderId="29" xfId="1" applyFill="1" applyBorder="1" applyAlignment="1">
      <alignment vertical="center"/>
    </xf>
    <xf numFmtId="0" fontId="20" fillId="14" borderId="29" xfId="0" applyFont="1" applyFill="1" applyBorder="1" applyAlignment="1">
      <alignment vertical="center"/>
    </xf>
    <xf numFmtId="3" fontId="20" fillId="14" borderId="29" xfId="0" applyNumberFormat="1" applyFont="1" applyFill="1" applyBorder="1" applyAlignment="1">
      <alignment vertical="center"/>
    </xf>
    <xf numFmtId="0" fontId="22" fillId="14" borderId="29" xfId="0" applyFont="1" applyFill="1" applyBorder="1" applyAlignment="1">
      <alignment vertical="center"/>
    </xf>
    <xf numFmtId="0" fontId="23" fillId="14" borderId="29" xfId="0" applyFont="1" applyFill="1" applyBorder="1" applyAlignment="1">
      <alignment vertical="center"/>
    </xf>
    <xf numFmtId="0" fontId="24" fillId="14" borderId="29" xfId="0" applyFont="1" applyFill="1" applyBorder="1" applyAlignment="1">
      <alignment vertical="center"/>
    </xf>
    <xf numFmtId="4" fontId="20" fillId="14" borderId="29" xfId="0" applyNumberFormat="1" applyFont="1" applyFill="1" applyBorder="1" applyAlignment="1">
      <alignment vertical="center"/>
    </xf>
    <xf numFmtId="0" fontId="0" fillId="14" borderId="0" xfId="0" applyFill="1"/>
    <xf numFmtId="0" fontId="25" fillId="14" borderId="29" xfId="0" applyFont="1" applyFill="1" applyBorder="1" applyAlignment="1">
      <alignment vertical="center"/>
    </xf>
    <xf numFmtId="0" fontId="13" fillId="0" borderId="0" xfId="0" applyFont="1"/>
    <xf numFmtId="0" fontId="0" fillId="13" borderId="0" xfId="0" applyFill="1"/>
    <xf numFmtId="43" fontId="0" fillId="13" borderId="0" xfId="0" applyNumberFormat="1" applyFill="1" applyAlignment="1">
      <alignment horizontal="left"/>
    </xf>
    <xf numFmtId="0" fontId="12" fillId="13" borderId="0" xfId="0" applyFont="1" applyFill="1"/>
    <xf numFmtId="166" fontId="4" fillId="2" borderId="2" xfId="0" applyNumberFormat="1" applyFont="1" applyFill="1" applyBorder="1" applyAlignment="1">
      <alignment horizontal="center"/>
    </xf>
    <xf numFmtId="0" fontId="8" fillId="0" borderId="3" xfId="0" applyFont="1" applyBorder="1"/>
    <xf numFmtId="0" fontId="8" fillId="0" borderId="4" xfId="0" applyFont="1" applyBorder="1"/>
    <xf numFmtId="166" fontId="4" fillId="3" borderId="2" xfId="0" applyNumberFormat="1" applyFont="1" applyFill="1" applyBorder="1" applyAlignment="1">
      <alignment horizontal="center"/>
    </xf>
    <xf numFmtId="0" fontId="4" fillId="5" borderId="2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0" fontId="4" fillId="6" borderId="2" xfId="0" applyFont="1" applyFill="1" applyBorder="1" applyAlignment="1">
      <alignment horizontal="center"/>
    </xf>
    <xf numFmtId="0" fontId="4" fillId="8" borderId="19" xfId="0" applyFont="1" applyFill="1" applyBorder="1" applyAlignment="1">
      <alignment horizontal="center"/>
    </xf>
    <xf numFmtId="0" fontId="8" fillId="0" borderId="20" xfId="0" applyFont="1" applyBorder="1"/>
    <xf numFmtId="0" fontId="8" fillId="0" borderId="21" xfId="0" applyFont="1" applyBorder="1"/>
    <xf numFmtId="0" fontId="4" fillId="2" borderId="2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4" fillId="4" borderId="7" xfId="0" applyFont="1" applyFill="1" applyBorder="1" applyAlignment="1">
      <alignment horizontal="center"/>
    </xf>
    <xf numFmtId="0" fontId="8" fillId="0" borderId="8" xfId="0" applyFont="1" applyBorder="1"/>
    <xf numFmtId="0" fontId="8" fillId="0" borderId="9" xfId="0" applyFont="1" applyBorder="1"/>
    <xf numFmtId="0" fontId="4" fillId="5" borderId="14" xfId="0" applyFont="1" applyFill="1" applyBorder="1" applyAlignment="1">
      <alignment horizontal="center"/>
    </xf>
    <xf numFmtId="0" fontId="8" fillId="0" borderId="15" xfId="0" applyFont="1" applyBorder="1"/>
    <xf numFmtId="0" fontId="8" fillId="0" borderId="16" xfId="0" applyFont="1" applyBorder="1"/>
    <xf numFmtId="0" fontId="5" fillId="7" borderId="2" xfId="0" applyFont="1" applyFill="1" applyBorder="1" applyAlignment="1">
      <alignment horizontal="center"/>
    </xf>
    <xf numFmtId="0" fontId="4" fillId="3" borderId="7" xfId="0" applyFont="1" applyFill="1" applyBorder="1" applyAlignment="1">
      <alignment horizontal="center"/>
    </xf>
    <xf numFmtId="166" fontId="4" fillId="6" borderId="2" xfId="0" applyNumberFormat="1" applyFont="1" applyFill="1" applyBorder="1" applyAlignment="1">
      <alignment horizontal="center"/>
    </xf>
    <xf numFmtId="166" fontId="4" fillId="8" borderId="2" xfId="0" applyNumberFormat="1" applyFont="1" applyFill="1" applyBorder="1" applyAlignment="1">
      <alignment horizontal="center"/>
    </xf>
    <xf numFmtId="0" fontId="4" fillId="2" borderId="26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4" fillId="3" borderId="14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8" fillId="0" borderId="27" xfId="0" applyFont="1" applyBorder="1"/>
    <xf numFmtId="0" fontId="8" fillId="0" borderId="28" xfId="0" applyFont="1" applyBorder="1"/>
    <xf numFmtId="0" fontId="4" fillId="3" borderId="12" xfId="0" applyFont="1" applyFill="1" applyBorder="1" applyAlignment="1">
      <alignment horizontal="center"/>
    </xf>
    <xf numFmtId="0" fontId="8" fillId="0" borderId="22" xfId="0" applyFont="1" applyBorder="1"/>
    <xf numFmtId="0" fontId="8" fillId="0" borderId="13" xfId="0" applyFont="1" applyBorder="1"/>
    <xf numFmtId="0" fontId="4" fillId="4" borderId="12" xfId="0" applyFont="1" applyFill="1" applyBorder="1" applyAlignment="1">
      <alignment horizontal="center"/>
    </xf>
    <xf numFmtId="0" fontId="4" fillId="3" borderId="24" xfId="0" applyFont="1" applyFill="1" applyBorder="1" applyAlignment="1">
      <alignment horizontal="center"/>
    </xf>
    <xf numFmtId="0" fontId="8" fillId="0" borderId="23" xfId="0" applyFont="1" applyBorder="1"/>
    <xf numFmtId="0" fontId="8" fillId="0" borderId="25" xfId="0" applyFont="1" applyBorder="1"/>
    <xf numFmtId="0" fontId="4" fillId="2" borderId="24" xfId="0" applyFont="1" applyFill="1" applyBorder="1" applyAlignment="1">
      <alignment horizontal="center"/>
    </xf>
    <xf numFmtId="0" fontId="4" fillId="5" borderId="24" xfId="0" applyFont="1" applyFill="1" applyBorder="1" applyAlignment="1">
      <alignment horizontal="center"/>
    </xf>
    <xf numFmtId="0" fontId="8" fillId="0" borderId="26" xfId="0" applyFont="1" applyBorder="1"/>
    <xf numFmtId="9" fontId="5" fillId="13" borderId="5" xfId="0" applyNumberFormat="1" applyFont="1" applyFill="1" applyBorder="1"/>
    <xf numFmtId="9" fontId="5" fillId="13" borderId="0" xfId="0" applyNumberFormat="1" applyFont="1" applyFill="1"/>
    <xf numFmtId="165" fontId="7" fillId="13" borderId="25" xfId="0" applyNumberFormat="1" applyFont="1" applyFill="1" applyBorder="1"/>
    <xf numFmtId="165" fontId="7" fillId="13" borderId="23" xfId="0" applyNumberFormat="1" applyFont="1" applyFill="1" applyBorder="1"/>
  </cellXfs>
  <cellStyles count="2">
    <cellStyle name="Hyperlink" xfId="1" builtinId="8"/>
    <cellStyle name="Normal" xfId="0" builtinId="0"/>
  </cellStyles>
  <dxfs count="2866"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workbook.xml.rels><?xml version="1.0" encoding="UTF-8" standalone="yes"?>
<Relationships xmlns="http://schemas.openxmlformats.org/package/2006/relationships"><Relationship Id="rId8" Type="http://customschemas.google.com/relationships/workbookmetadata" Target="metadata"/><Relationship Id="rId3" Type="http://schemas.openxmlformats.org/officeDocument/2006/relationships/worksheet" Target="worksheets/sheet3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5725" cy="85725"/>
    <xdr:pic>
      <xdr:nvPicPr>
        <xdr:cNvPr id="2" name="image1.gif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pic>
      <xdr:nvPicPr>
        <xdr:cNvPr id="3" name="image1.gif" title="รูปภาพ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85725" cy="85725"/>
    <xdr:pic>
      <xdr:nvPicPr>
        <xdr:cNvPr id="8" name="image1.gif">
          <a:extLst>
            <a:ext uri="{FF2B5EF4-FFF2-40B4-BE49-F238E27FC236}">
              <a16:creationId xmlns:a16="http://schemas.microsoft.com/office/drawing/2014/main" id="{050F13B4-370D-49E4-A75F-1B2342C631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85725" cy="857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57150" cy="57150"/>
    <xdr:pic>
      <xdr:nvPicPr>
        <xdr:cNvPr id="9" name="image2.gif">
          <a:extLst>
            <a:ext uri="{FF2B5EF4-FFF2-40B4-BE49-F238E27FC236}">
              <a16:creationId xmlns:a16="http://schemas.microsoft.com/office/drawing/2014/main" id="{AC9CA2B0-F25C-4709-9D6C-0A04E48B89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57150" cy="571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85725" cy="85725"/>
    <xdr:pic>
      <xdr:nvPicPr>
        <xdr:cNvPr id="10" name="image1.gif">
          <a:extLst>
            <a:ext uri="{FF2B5EF4-FFF2-40B4-BE49-F238E27FC236}">
              <a16:creationId xmlns:a16="http://schemas.microsoft.com/office/drawing/2014/main" id="{F515EF99-F1DC-4031-9057-9286B83303A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85725" cy="857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238125" cy="209550"/>
    <xdr:pic>
      <xdr:nvPicPr>
        <xdr:cNvPr id="11" name="image1.gif" title="รูปภาพ">
          <a:extLst>
            <a:ext uri="{FF2B5EF4-FFF2-40B4-BE49-F238E27FC236}">
              <a16:creationId xmlns:a16="http://schemas.microsoft.com/office/drawing/2014/main" id="{5D6E8DF4-F70F-4709-90F3-F959C8CCB8B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38125" cy="2095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85725" cy="85725"/>
    <xdr:pic>
      <xdr:nvPicPr>
        <xdr:cNvPr id="12" name="image1.gif">
          <a:extLst>
            <a:ext uri="{FF2B5EF4-FFF2-40B4-BE49-F238E27FC236}">
              <a16:creationId xmlns:a16="http://schemas.microsoft.com/office/drawing/2014/main" id="{5A205915-5B00-4855-927F-3E87778D142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85725" cy="857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57150" cy="57150"/>
    <xdr:pic>
      <xdr:nvPicPr>
        <xdr:cNvPr id="13" name="image2.gif">
          <a:extLst>
            <a:ext uri="{FF2B5EF4-FFF2-40B4-BE49-F238E27FC236}">
              <a16:creationId xmlns:a16="http://schemas.microsoft.com/office/drawing/2014/main" id="{20EDAA04-4C6A-4EC5-A6FB-49184F5AEB7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57150" cy="571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85725" cy="85725"/>
    <xdr:pic>
      <xdr:nvPicPr>
        <xdr:cNvPr id="14" name="image1.gif">
          <a:extLst>
            <a:ext uri="{FF2B5EF4-FFF2-40B4-BE49-F238E27FC236}">
              <a16:creationId xmlns:a16="http://schemas.microsoft.com/office/drawing/2014/main" id="{2F12B53D-CEE5-4268-96A2-CB1A8209A4B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85725" cy="857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238125" cy="209550"/>
    <xdr:pic>
      <xdr:nvPicPr>
        <xdr:cNvPr id="15" name="image1.gif" title="รูปภาพ">
          <a:extLst>
            <a:ext uri="{FF2B5EF4-FFF2-40B4-BE49-F238E27FC236}">
              <a16:creationId xmlns:a16="http://schemas.microsoft.com/office/drawing/2014/main" id="{5A0B9689-3725-4EB7-ABC7-B8144758B2C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38125" cy="209550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emplate%20CPLL%20&#3592;&#3633;&#3658;&#3623;%2029-1-6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"/>
      <sheetName val=" Price 29-1-64"/>
      <sheetName val="Sheet1"/>
      <sheetName val="ASK ต้นฉบับFin"/>
      <sheetName val="CPN ต้นฉบับ Commerce"/>
      <sheetName val="CPALL ผิด จั๊ว 27-1-64"/>
      <sheetName val="CPALL จั๊ว 29-1-64"/>
    </sheetNames>
    <sheetDataSet>
      <sheetData sheetId="0">
        <row r="1">
          <cell r="A1" t="str">
            <v>Name </v>
          </cell>
          <cell r="B1" t="str">
            <v>No.</v>
          </cell>
          <cell r="C1" t="str">
            <v>Links</v>
          </cell>
          <cell r="D1" t="str">
            <v>Sign</v>
          </cell>
          <cell r="E1" t="str">
            <v>Last</v>
          </cell>
          <cell r="F1" t="str">
            <v>Chg%</v>
          </cell>
          <cell r="G1" t="str">
            <v>Volume</v>
          </cell>
          <cell r="H1" t="str">
            <v>Value (k)</v>
          </cell>
          <cell r="I1" t="str">
            <v>MCap (M)</v>
          </cell>
          <cell r="J1" t="str">
            <v>P/E</v>
          </cell>
          <cell r="K1" t="str">
            <v>P/BV</v>
          </cell>
          <cell r="L1" t="str">
            <v>D/E</v>
          </cell>
          <cell r="M1" t="str">
            <v>DPS</v>
          </cell>
          <cell r="N1" t="str">
            <v>EPS</v>
          </cell>
          <cell r="O1" t="str">
            <v>ROA%</v>
          </cell>
          <cell r="P1" t="str">
            <v>ROE%</v>
          </cell>
          <cell r="Q1" t="str">
            <v>NPM%</v>
          </cell>
          <cell r="R1" t="str">
            <v>Yield%</v>
          </cell>
          <cell r="S1" t="str">
            <v>FFloat%</v>
          </cell>
          <cell r="T1" t="str">
            <v>MG%</v>
          </cell>
          <cell r="U1" t="str">
            <v>Magic1</v>
          </cell>
          <cell r="V1" t="str">
            <v>Magic2</v>
          </cell>
          <cell r="W1" t="str">
            <v>PEG</v>
          </cell>
          <cell r="X1" t="str">
            <v>CG</v>
          </cell>
          <cell r="Y1"/>
          <cell r="Z1"/>
        </row>
        <row r="2">
          <cell r="A2" t="str">
            <v>2S</v>
          </cell>
          <cell r="B2">
            <v>1</v>
          </cell>
          <cell r="C2" t="str">
            <v> i | 1 | 2 | 3 </v>
          </cell>
          <cell r="D2"/>
          <cell r="E2">
            <v>4.34</v>
          </cell>
          <cell r="F2">
            <v>0</v>
          </cell>
          <cell r="G2">
            <v>191100</v>
          </cell>
          <cell r="H2">
            <v>827</v>
          </cell>
          <cell r="I2">
            <v>1953</v>
          </cell>
          <cell r="J2">
            <v>6.11</v>
          </cell>
          <cell r="K2">
            <v>1.18</v>
          </cell>
          <cell r="L2">
            <v>0.23</v>
          </cell>
          <cell r="M2">
            <v>7.0000000000000007E-2</v>
          </cell>
          <cell r="N2">
            <v>0.71</v>
          </cell>
          <cell r="O2">
            <v>18.899999999999999</v>
          </cell>
          <cell r="P2">
            <v>21.12</v>
          </cell>
          <cell r="Q2">
            <v>7.19</v>
          </cell>
          <cell r="R2">
            <v>3.23</v>
          </cell>
          <cell r="S2">
            <v>58.29</v>
          </cell>
          <cell r="T2"/>
          <cell r="U2">
            <v>79</v>
          </cell>
          <cell r="V2">
            <v>48</v>
          </cell>
          <cell r="W2">
            <v>0.03</v>
          </cell>
          <cell r="X2"/>
          <cell r="Y2"/>
          <cell r="Z2"/>
        </row>
        <row r="3">
          <cell r="A3" t="str">
            <v>3K-BAT</v>
          </cell>
          <cell r="B3">
            <v>2</v>
          </cell>
          <cell r="C3" t="str">
            <v> i </v>
          </cell>
          <cell r="D3"/>
          <cell r="E3">
            <v>80</v>
          </cell>
          <cell r="F3">
            <v>-0.62</v>
          </cell>
          <cell r="G3">
            <v>1600</v>
          </cell>
          <cell r="H3">
            <v>128</v>
          </cell>
          <cell r="I3">
            <v>6272</v>
          </cell>
          <cell r="J3">
            <v>61.85</v>
          </cell>
          <cell r="K3">
            <v>3.02</v>
          </cell>
          <cell r="L3">
            <v>0.8</v>
          </cell>
          <cell r="M3"/>
          <cell r="N3">
            <v>1.29</v>
          </cell>
          <cell r="O3"/>
          <cell r="P3"/>
          <cell r="Q3"/>
          <cell r="R3"/>
          <cell r="S3">
            <v>2.1</v>
          </cell>
          <cell r="T3"/>
          <cell r="U3"/>
          <cell r="V3"/>
          <cell r="W3"/>
          <cell r="X3"/>
          <cell r="Y3"/>
          <cell r="Z3"/>
        </row>
        <row r="4">
          <cell r="A4" t="str">
            <v>7UP</v>
          </cell>
          <cell r="B4">
            <v>3</v>
          </cell>
          <cell r="C4" t="str">
            <v> i | 1 | 2 | 3 </v>
          </cell>
          <cell r="D4"/>
          <cell r="E4">
            <v>0.55000000000000004</v>
          </cell>
          <cell r="F4">
            <v>-1.79</v>
          </cell>
          <cell r="G4">
            <v>30347900</v>
          </cell>
          <cell r="H4">
            <v>16669</v>
          </cell>
          <cell r="I4">
            <v>2485</v>
          </cell>
          <cell r="J4">
            <v>31.02</v>
          </cell>
          <cell r="K4">
            <v>1.2</v>
          </cell>
          <cell r="L4">
            <v>0.71</v>
          </cell>
          <cell r="M4"/>
          <cell r="N4">
            <v>0.02</v>
          </cell>
          <cell r="O4">
            <v>5.46</v>
          </cell>
          <cell r="P4">
            <v>5.14</v>
          </cell>
          <cell r="Q4">
            <v>9.1</v>
          </cell>
          <cell r="R4"/>
          <cell r="S4">
            <v>91.98</v>
          </cell>
          <cell r="T4"/>
          <cell r="U4">
            <v>717</v>
          </cell>
          <cell r="V4">
            <v>651</v>
          </cell>
          <cell r="W4">
            <v>-0.42</v>
          </cell>
          <cell r="X4"/>
          <cell r="Y4"/>
          <cell r="Z4"/>
        </row>
        <row r="5">
          <cell r="A5" t="str">
            <v>A</v>
          </cell>
          <cell r="B5">
            <v>4</v>
          </cell>
          <cell r="C5" t="str">
            <v> i | 1 | 2 | 3 </v>
          </cell>
          <cell r="D5"/>
          <cell r="E5">
            <v>4.9800000000000004</v>
          </cell>
          <cell r="F5">
            <v>-0.4</v>
          </cell>
          <cell r="G5">
            <v>2500</v>
          </cell>
          <cell r="H5">
            <v>12</v>
          </cell>
          <cell r="I5">
            <v>4880</v>
          </cell>
          <cell r="J5">
            <v>18.02</v>
          </cell>
          <cell r="K5">
            <v>1.28</v>
          </cell>
          <cell r="L5">
            <v>2.76</v>
          </cell>
          <cell r="M5"/>
          <cell r="N5">
            <v>0.28000000000000003</v>
          </cell>
          <cell r="O5">
            <v>4.33</v>
          </cell>
          <cell r="P5">
            <v>7.72</v>
          </cell>
          <cell r="Q5">
            <v>8.64</v>
          </cell>
          <cell r="R5"/>
          <cell r="S5">
            <v>25.86</v>
          </cell>
          <cell r="T5"/>
          <cell r="U5">
            <v>530</v>
          </cell>
          <cell r="V5">
            <v>586</v>
          </cell>
          <cell r="W5">
            <v>-0.06</v>
          </cell>
          <cell r="X5"/>
          <cell r="Y5"/>
          <cell r="Z5"/>
        </row>
        <row r="6">
          <cell r="A6" t="str">
            <v>A5</v>
          </cell>
          <cell r="B6">
            <v>5</v>
          </cell>
          <cell r="C6" t="str">
            <v> i | 1 | 3 </v>
          </cell>
          <cell r="D6" t="str">
            <v>SPNC</v>
          </cell>
          <cell r="E6">
            <v>1.5</v>
          </cell>
          <cell r="F6">
            <v>0</v>
          </cell>
          <cell r="G6">
            <v>0</v>
          </cell>
          <cell r="H6">
            <v>0</v>
          </cell>
          <cell r="I6">
            <v>1685</v>
          </cell>
          <cell r="J6"/>
          <cell r="K6">
            <v>3.41</v>
          </cell>
          <cell r="L6">
            <v>1.71</v>
          </cell>
          <cell r="M6"/>
          <cell r="N6">
            <v>0</v>
          </cell>
          <cell r="O6">
            <v>6.34</v>
          </cell>
          <cell r="P6">
            <v>13.15</v>
          </cell>
          <cell r="Q6">
            <v>8.9</v>
          </cell>
          <cell r="R6"/>
          <cell r="S6">
            <v>25.01</v>
          </cell>
          <cell r="T6"/>
          <cell r="U6"/>
          <cell r="V6"/>
          <cell r="W6"/>
          <cell r="X6"/>
          <cell r="Y6"/>
          <cell r="Z6"/>
        </row>
        <row r="7">
          <cell r="A7" t="str">
            <v>AAV</v>
          </cell>
          <cell r="B7">
            <v>6</v>
          </cell>
          <cell r="C7" t="str">
            <v> i | 1 | 2 | 3 </v>
          </cell>
          <cell r="D7"/>
          <cell r="E7">
            <v>2.44</v>
          </cell>
          <cell r="F7">
            <v>-3.17</v>
          </cell>
          <cell r="G7">
            <v>90579900</v>
          </cell>
          <cell r="H7">
            <v>221928</v>
          </cell>
          <cell r="I7">
            <v>11834</v>
          </cell>
          <cell r="J7"/>
          <cell r="K7">
            <v>0.79</v>
          </cell>
          <cell r="L7">
            <v>3.51</v>
          </cell>
          <cell r="M7"/>
          <cell r="N7">
            <v>0</v>
          </cell>
          <cell r="O7">
            <v>-9.36</v>
          </cell>
          <cell r="P7">
            <v>-21.23</v>
          </cell>
          <cell r="Q7">
            <v>-30.16</v>
          </cell>
          <cell r="R7"/>
          <cell r="S7">
            <v>58.59</v>
          </cell>
          <cell r="T7"/>
          <cell r="U7"/>
          <cell r="V7"/>
          <cell r="W7"/>
          <cell r="X7"/>
          <cell r="Y7"/>
          <cell r="Z7"/>
        </row>
        <row r="8">
          <cell r="A8" t="str">
            <v>ABICO</v>
          </cell>
          <cell r="B8">
            <v>7</v>
          </cell>
          <cell r="C8" t="str">
            <v> i | 1 | 2 | 3 </v>
          </cell>
          <cell r="D8"/>
          <cell r="E8">
            <v>5.25</v>
          </cell>
          <cell r="F8">
            <v>1.94</v>
          </cell>
          <cell r="G8">
            <v>612300</v>
          </cell>
          <cell r="H8">
            <v>3223</v>
          </cell>
          <cell r="I8">
            <v>1234</v>
          </cell>
          <cell r="J8">
            <v>11.65</v>
          </cell>
          <cell r="K8">
            <v>1.31</v>
          </cell>
          <cell r="L8">
            <v>1.1399999999999999</v>
          </cell>
          <cell r="M8"/>
          <cell r="N8">
            <v>0.45</v>
          </cell>
          <cell r="O8">
            <v>8.8800000000000008</v>
          </cell>
          <cell r="P8">
            <v>11.99</v>
          </cell>
          <cell r="Q8">
            <v>5.77</v>
          </cell>
          <cell r="R8"/>
          <cell r="S8">
            <v>32.61</v>
          </cell>
          <cell r="T8"/>
          <cell r="U8">
            <v>302</v>
          </cell>
          <cell r="V8">
            <v>280</v>
          </cell>
          <cell r="W8">
            <v>-0.08</v>
          </cell>
          <cell r="X8"/>
          <cell r="Y8"/>
          <cell r="Z8"/>
        </row>
        <row r="9">
          <cell r="A9" t="str">
            <v>ABM</v>
          </cell>
          <cell r="B9">
            <v>8</v>
          </cell>
          <cell r="C9" t="str">
            <v> i | 1 | 3 </v>
          </cell>
          <cell r="D9"/>
          <cell r="E9">
            <v>0.9</v>
          </cell>
          <cell r="F9">
            <v>-2.17</v>
          </cell>
          <cell r="G9">
            <v>89200</v>
          </cell>
          <cell r="H9">
            <v>81</v>
          </cell>
          <cell r="I9">
            <v>270</v>
          </cell>
          <cell r="J9">
            <v>30.54</v>
          </cell>
          <cell r="K9">
            <v>1.1399999999999999</v>
          </cell>
          <cell r="L9">
            <v>2.42</v>
          </cell>
          <cell r="M9"/>
          <cell r="N9">
            <v>0.03</v>
          </cell>
          <cell r="O9">
            <v>2.8</v>
          </cell>
          <cell r="P9">
            <v>3.79</v>
          </cell>
          <cell r="Q9">
            <v>1.56</v>
          </cell>
          <cell r="R9"/>
          <cell r="S9">
            <v>34.67</v>
          </cell>
          <cell r="T9"/>
          <cell r="U9">
            <v>751</v>
          </cell>
          <cell r="V9">
            <v>760</v>
          </cell>
          <cell r="W9">
            <v>-0.17</v>
          </cell>
          <cell r="X9"/>
          <cell r="Y9"/>
          <cell r="Z9"/>
        </row>
        <row r="10">
          <cell r="A10" t="str">
            <v>ACAP</v>
          </cell>
          <cell r="B10">
            <v>9</v>
          </cell>
          <cell r="C10" t="str">
            <v> i | 1 | 2 | 3 </v>
          </cell>
          <cell r="D10"/>
          <cell r="E10">
            <v>1.22</v>
          </cell>
          <cell r="F10">
            <v>-0.81</v>
          </cell>
          <cell r="G10">
            <v>680000</v>
          </cell>
          <cell r="H10">
            <v>840</v>
          </cell>
          <cell r="I10">
            <v>386</v>
          </cell>
          <cell r="J10"/>
          <cell r="K10">
            <v>0.86</v>
          </cell>
          <cell r="L10">
            <v>6.68</v>
          </cell>
          <cell r="M10"/>
          <cell r="N10">
            <v>0</v>
          </cell>
          <cell r="O10">
            <v>-8.18</v>
          </cell>
          <cell r="P10">
            <v>-42.19</v>
          </cell>
          <cell r="Q10">
            <v>-231.29</v>
          </cell>
          <cell r="R10"/>
          <cell r="S10">
            <v>60.49</v>
          </cell>
          <cell r="T10"/>
          <cell r="U10"/>
          <cell r="V10"/>
          <cell r="W10"/>
          <cell r="X10"/>
          <cell r="Y10"/>
          <cell r="Z10"/>
        </row>
        <row r="11">
          <cell r="A11" t="str">
            <v>ACC</v>
          </cell>
          <cell r="B11">
            <v>10</v>
          </cell>
          <cell r="C11" t="str">
            <v> i | 1 | 3 </v>
          </cell>
          <cell r="D11"/>
          <cell r="E11">
            <v>0.53</v>
          </cell>
          <cell r="F11">
            <v>0</v>
          </cell>
          <cell r="G11">
            <v>5700</v>
          </cell>
          <cell r="H11">
            <v>3</v>
          </cell>
          <cell r="I11">
            <v>712</v>
          </cell>
          <cell r="J11"/>
          <cell r="K11">
            <v>1.26</v>
          </cell>
          <cell r="L11">
            <v>0.85</v>
          </cell>
          <cell r="M11"/>
          <cell r="N11">
            <v>0</v>
          </cell>
          <cell r="O11">
            <v>-2.73</v>
          </cell>
          <cell r="P11">
            <v>-8.77</v>
          </cell>
          <cell r="Q11">
            <v>-48.65</v>
          </cell>
          <cell r="R11"/>
          <cell r="S11">
            <v>50.34</v>
          </cell>
          <cell r="T11"/>
          <cell r="U11"/>
          <cell r="V11"/>
          <cell r="W11"/>
          <cell r="X11"/>
          <cell r="Y11"/>
          <cell r="Z11"/>
        </row>
        <row r="12">
          <cell r="A12" t="str">
            <v>ACE</v>
          </cell>
          <cell r="B12">
            <v>11</v>
          </cell>
          <cell r="C12" t="str">
            <v> i | 1 | 3 </v>
          </cell>
          <cell r="D12"/>
          <cell r="E12">
            <v>3.66</v>
          </cell>
          <cell r="F12">
            <v>-1.61</v>
          </cell>
          <cell r="G12">
            <v>22906400</v>
          </cell>
          <cell r="H12">
            <v>84048</v>
          </cell>
          <cell r="I12">
            <v>37244</v>
          </cell>
          <cell r="J12">
            <v>25.12</v>
          </cell>
          <cell r="K12">
            <v>3.22</v>
          </cell>
          <cell r="L12">
            <v>0.39</v>
          </cell>
          <cell r="M12"/>
          <cell r="N12">
            <v>0.15</v>
          </cell>
          <cell r="O12">
            <v>11.39</v>
          </cell>
          <cell r="P12">
            <v>16.760000000000002</v>
          </cell>
          <cell r="Q12">
            <v>26.3</v>
          </cell>
          <cell r="R12"/>
          <cell r="S12">
            <v>21.75</v>
          </cell>
          <cell r="T12"/>
          <cell r="U12">
            <v>434</v>
          </cell>
          <cell r="V12">
            <v>433</v>
          </cell>
          <cell r="W12"/>
          <cell r="X12"/>
          <cell r="Y12"/>
          <cell r="Z12"/>
        </row>
        <row r="13">
          <cell r="A13" t="str">
            <v>ACG</v>
          </cell>
          <cell r="B13">
            <v>12</v>
          </cell>
          <cell r="C13" t="str">
            <v> i | 1 | 3 </v>
          </cell>
          <cell r="D13"/>
          <cell r="E13">
            <v>1.1000000000000001</v>
          </cell>
          <cell r="F13">
            <v>-2.65</v>
          </cell>
          <cell r="G13">
            <v>483000</v>
          </cell>
          <cell r="H13">
            <v>536</v>
          </cell>
          <cell r="I13">
            <v>660</v>
          </cell>
          <cell r="J13">
            <v>17.05</v>
          </cell>
          <cell r="K13">
            <v>1.02</v>
          </cell>
          <cell r="L13">
            <v>0.9</v>
          </cell>
          <cell r="M13"/>
          <cell r="N13">
            <v>7.0000000000000007E-2</v>
          </cell>
          <cell r="O13">
            <v>5.86</v>
          </cell>
          <cell r="P13">
            <v>6.06</v>
          </cell>
          <cell r="Q13">
            <v>1.54</v>
          </cell>
          <cell r="R13">
            <v>3.64</v>
          </cell>
          <cell r="S13">
            <v>24.93</v>
          </cell>
          <cell r="T13"/>
          <cell r="U13">
            <v>568</v>
          </cell>
          <cell r="V13">
            <v>509</v>
          </cell>
          <cell r="W13">
            <v>0.18</v>
          </cell>
          <cell r="X13"/>
          <cell r="Y13"/>
          <cell r="Z13"/>
        </row>
        <row r="14">
          <cell r="A14" t="str">
            <v>ADB</v>
          </cell>
          <cell r="B14">
            <v>13</v>
          </cell>
          <cell r="C14" t="str">
            <v> i | 1 | 2 | 3 </v>
          </cell>
          <cell r="D14"/>
          <cell r="E14">
            <v>0.9</v>
          </cell>
          <cell r="F14">
            <v>-1.1000000000000001</v>
          </cell>
          <cell r="G14">
            <v>363200</v>
          </cell>
          <cell r="H14">
            <v>324</v>
          </cell>
          <cell r="I14">
            <v>540</v>
          </cell>
          <cell r="J14">
            <v>8.91</v>
          </cell>
          <cell r="K14">
            <v>0.95</v>
          </cell>
          <cell r="L14">
            <v>0.99</v>
          </cell>
          <cell r="M14">
            <v>0.01</v>
          </cell>
          <cell r="N14">
            <v>0.1</v>
          </cell>
          <cell r="O14">
            <v>7.74</v>
          </cell>
          <cell r="P14">
            <v>11.18</v>
          </cell>
          <cell r="Q14">
            <v>5.0199999999999996</v>
          </cell>
          <cell r="R14">
            <v>1.01</v>
          </cell>
          <cell r="S14">
            <v>37.56</v>
          </cell>
          <cell r="T14"/>
          <cell r="U14">
            <v>253</v>
          </cell>
          <cell r="V14">
            <v>249</v>
          </cell>
          <cell r="W14">
            <v>-0.14000000000000001</v>
          </cell>
          <cell r="X14"/>
          <cell r="Y14"/>
          <cell r="Z14"/>
        </row>
        <row r="15">
          <cell r="A15" t="str">
            <v>ADVANC</v>
          </cell>
          <cell r="B15">
            <v>14</v>
          </cell>
          <cell r="C15" t="str">
            <v> i | 1 | 2 | 3 </v>
          </cell>
          <cell r="D15"/>
          <cell r="E15">
            <v>174</v>
          </cell>
          <cell r="F15">
            <v>-0.85</v>
          </cell>
          <cell r="G15">
            <v>5659500</v>
          </cell>
          <cell r="H15">
            <v>989018</v>
          </cell>
          <cell r="I15">
            <v>517398</v>
          </cell>
          <cell r="J15">
            <v>18.77</v>
          </cell>
          <cell r="K15">
            <v>7.49</v>
          </cell>
          <cell r="L15">
            <v>4.16</v>
          </cell>
          <cell r="M15">
            <v>3.24</v>
          </cell>
          <cell r="N15">
            <v>9.19</v>
          </cell>
          <cell r="O15">
            <v>12.03</v>
          </cell>
          <cell r="P15">
            <v>41.9</v>
          </cell>
          <cell r="Q15">
            <v>15.85</v>
          </cell>
          <cell r="R15">
            <v>4.22</v>
          </cell>
          <cell r="S15">
            <v>36.229999999999997</v>
          </cell>
          <cell r="T15"/>
          <cell r="U15">
            <v>271</v>
          </cell>
          <cell r="V15">
            <v>357</v>
          </cell>
          <cell r="W15">
            <v>-3.82</v>
          </cell>
          <cell r="X15"/>
          <cell r="Y15"/>
          <cell r="Z15"/>
        </row>
        <row r="16">
          <cell r="A16" t="str">
            <v>AEC</v>
          </cell>
          <cell r="B16">
            <v>15</v>
          </cell>
          <cell r="C16" t="str">
            <v> i | 1 | 3 </v>
          </cell>
          <cell r="D16" t="str">
            <v>C</v>
          </cell>
          <cell r="E16">
            <v>0.23</v>
          </cell>
          <cell r="F16">
            <v>9.52</v>
          </cell>
          <cell r="G16">
            <v>23839900</v>
          </cell>
          <cell r="H16">
            <v>5523</v>
          </cell>
          <cell r="I16">
            <v>986</v>
          </cell>
          <cell r="J16"/>
          <cell r="K16">
            <v>1.44</v>
          </cell>
          <cell r="L16">
            <v>7.0000000000000007E-2</v>
          </cell>
          <cell r="M16"/>
          <cell r="N16">
            <v>0</v>
          </cell>
          <cell r="O16">
            <v>-22.91</v>
          </cell>
          <cell r="P16">
            <v>-30.63</v>
          </cell>
          <cell r="Q16">
            <v>-348.33</v>
          </cell>
          <cell r="R16"/>
          <cell r="S16">
            <v>59.68</v>
          </cell>
          <cell r="T16"/>
          <cell r="U16"/>
          <cell r="V16"/>
          <cell r="W16"/>
          <cell r="X16"/>
          <cell r="Y16"/>
          <cell r="Z16"/>
        </row>
        <row r="17">
          <cell r="A17" t="str">
            <v>AEONTS</v>
          </cell>
          <cell r="B17">
            <v>16</v>
          </cell>
          <cell r="C17" t="str">
            <v> i | 1 | 2 | 3 </v>
          </cell>
          <cell r="D17"/>
          <cell r="E17">
            <v>199</v>
          </cell>
          <cell r="F17">
            <v>-2.93</v>
          </cell>
          <cell r="G17">
            <v>1922100</v>
          </cell>
          <cell r="H17">
            <v>386839</v>
          </cell>
          <cell r="I17">
            <v>49750</v>
          </cell>
          <cell r="J17">
            <v>14.18</v>
          </cell>
          <cell r="K17">
            <v>3.23</v>
          </cell>
          <cell r="L17">
            <v>4.57</v>
          </cell>
          <cell r="M17">
            <v>1.85</v>
          </cell>
          <cell r="N17">
            <v>14.24</v>
          </cell>
          <cell r="O17">
            <v>4.97</v>
          </cell>
          <cell r="P17">
            <v>20.03</v>
          </cell>
          <cell r="Q17">
            <v>16.260000000000002</v>
          </cell>
          <cell r="R17">
            <v>2.5099999999999998</v>
          </cell>
          <cell r="S17">
            <v>30.87</v>
          </cell>
          <cell r="T17"/>
          <cell r="U17">
            <v>261</v>
          </cell>
          <cell r="V17">
            <v>486</v>
          </cell>
          <cell r="W17">
            <v>0.03</v>
          </cell>
          <cell r="X17"/>
          <cell r="Y17"/>
          <cell r="Z17"/>
        </row>
        <row r="18">
          <cell r="A18" t="str">
            <v>AF</v>
          </cell>
          <cell r="B18">
            <v>17</v>
          </cell>
          <cell r="C18" t="str">
            <v> i | 1 | 2 | 3 </v>
          </cell>
          <cell r="D18"/>
          <cell r="E18">
            <v>0.7</v>
          </cell>
          <cell r="F18">
            <v>-1.41</v>
          </cell>
          <cell r="G18">
            <v>7500</v>
          </cell>
          <cell r="H18">
            <v>5</v>
          </cell>
          <cell r="I18">
            <v>1120</v>
          </cell>
          <cell r="J18">
            <v>26.33</v>
          </cell>
          <cell r="K18">
            <v>2.0299999999999998</v>
          </cell>
          <cell r="L18">
            <v>2.66</v>
          </cell>
          <cell r="M18">
            <v>0.02</v>
          </cell>
          <cell r="N18">
            <v>0.03</v>
          </cell>
          <cell r="O18">
            <v>2.29</v>
          </cell>
          <cell r="P18">
            <v>7.66</v>
          </cell>
          <cell r="Q18">
            <v>17.8</v>
          </cell>
          <cell r="R18">
            <v>3.57</v>
          </cell>
          <cell r="S18">
            <v>20.6</v>
          </cell>
          <cell r="T18"/>
          <cell r="U18">
            <v>621</v>
          </cell>
          <cell r="V18">
            <v>764</v>
          </cell>
          <cell r="W18"/>
          <cell r="X18"/>
          <cell r="Y18"/>
          <cell r="Z18"/>
        </row>
        <row r="19">
          <cell r="A19" t="str">
            <v>AFC</v>
          </cell>
          <cell r="B19">
            <v>18</v>
          </cell>
          <cell r="C19" t="str">
            <v> i | 1 | 3 </v>
          </cell>
          <cell r="D19"/>
          <cell r="E19">
            <v>5.7</v>
          </cell>
          <cell r="F19">
            <v>0</v>
          </cell>
          <cell r="G19">
            <v>0</v>
          </cell>
          <cell r="H19">
            <v>0</v>
          </cell>
          <cell r="I19">
            <v>260</v>
          </cell>
          <cell r="J19"/>
          <cell r="K19">
            <v>0.22</v>
          </cell>
          <cell r="L19">
            <v>0.19</v>
          </cell>
          <cell r="M19"/>
          <cell r="N19">
            <v>0</v>
          </cell>
          <cell r="O19">
            <v>-2.25</v>
          </cell>
          <cell r="P19">
            <v>-2.82</v>
          </cell>
          <cell r="Q19">
            <v>-1.0900000000000001</v>
          </cell>
          <cell r="R19"/>
          <cell r="S19">
            <v>43.31</v>
          </cell>
          <cell r="T19"/>
          <cell r="U19"/>
          <cell r="V19"/>
          <cell r="W19"/>
          <cell r="X19"/>
          <cell r="Y19"/>
          <cell r="Z19"/>
        </row>
        <row r="20">
          <cell r="A20" t="str">
            <v>AGE</v>
          </cell>
          <cell r="B20">
            <v>19</v>
          </cell>
          <cell r="C20" t="str">
            <v> i | 1 | 2 | 3 </v>
          </cell>
          <cell r="D20"/>
          <cell r="E20">
            <v>1.8</v>
          </cell>
          <cell r="F20">
            <v>-2.17</v>
          </cell>
          <cell r="G20">
            <v>2471700</v>
          </cell>
          <cell r="H20">
            <v>4492</v>
          </cell>
          <cell r="I20">
            <v>1740</v>
          </cell>
          <cell r="J20">
            <v>9.74</v>
          </cell>
          <cell r="K20">
            <v>0.98</v>
          </cell>
          <cell r="L20">
            <v>2.08</v>
          </cell>
          <cell r="M20">
            <v>0.09</v>
          </cell>
          <cell r="N20">
            <v>0.18</v>
          </cell>
          <cell r="O20">
            <v>4.55</v>
          </cell>
          <cell r="P20">
            <v>10.039999999999999</v>
          </cell>
          <cell r="Q20">
            <v>2.6</v>
          </cell>
          <cell r="R20">
            <v>10</v>
          </cell>
          <cell r="S20">
            <v>44.27</v>
          </cell>
          <cell r="T20"/>
          <cell r="U20">
            <v>296</v>
          </cell>
          <cell r="V20">
            <v>397</v>
          </cell>
          <cell r="W20">
            <v>0.28000000000000003</v>
          </cell>
          <cell r="X20"/>
          <cell r="Y20"/>
          <cell r="Z20"/>
        </row>
        <row r="21">
          <cell r="A21" t="str">
            <v>AH</v>
          </cell>
          <cell r="B21">
            <v>20</v>
          </cell>
          <cell r="C21" t="str">
            <v> i | 1 | 2 | 3 </v>
          </cell>
          <cell r="D21"/>
          <cell r="E21">
            <v>18.600000000000001</v>
          </cell>
          <cell r="F21">
            <v>-3.63</v>
          </cell>
          <cell r="G21">
            <v>2430800</v>
          </cell>
          <cell r="H21">
            <v>45812</v>
          </cell>
          <cell r="I21">
            <v>6000</v>
          </cell>
          <cell r="J21"/>
          <cell r="K21">
            <v>0.87</v>
          </cell>
          <cell r="L21">
            <v>2.02</v>
          </cell>
          <cell r="M21"/>
          <cell r="N21">
            <v>0</v>
          </cell>
          <cell r="O21">
            <v>-1</v>
          </cell>
          <cell r="P21">
            <v>-9.5399999999999991</v>
          </cell>
          <cell r="Q21">
            <v>0.01</v>
          </cell>
          <cell r="R21">
            <v>1.9</v>
          </cell>
          <cell r="S21">
            <v>49.55</v>
          </cell>
          <cell r="T21"/>
          <cell r="U21"/>
          <cell r="V21"/>
          <cell r="W21"/>
          <cell r="X21"/>
          <cell r="Y21"/>
          <cell r="Z21"/>
        </row>
        <row r="22">
          <cell r="A22" t="str">
            <v>AHC</v>
          </cell>
          <cell r="B22">
            <v>21</v>
          </cell>
          <cell r="C22" t="str">
            <v> i | 1 | 2 | 3 </v>
          </cell>
          <cell r="D22"/>
          <cell r="E22">
            <v>14.2</v>
          </cell>
          <cell r="F22">
            <v>0.71</v>
          </cell>
          <cell r="G22">
            <v>100</v>
          </cell>
          <cell r="H22">
            <v>1</v>
          </cell>
          <cell r="I22">
            <v>2129</v>
          </cell>
          <cell r="J22">
            <v>28.49</v>
          </cell>
          <cell r="K22">
            <v>1.33</v>
          </cell>
          <cell r="L22">
            <v>0.16</v>
          </cell>
          <cell r="M22">
            <v>0.45</v>
          </cell>
          <cell r="N22">
            <v>0.49</v>
          </cell>
          <cell r="O22">
            <v>4.9000000000000004</v>
          </cell>
          <cell r="P22">
            <v>4.63</v>
          </cell>
          <cell r="Q22">
            <v>5.93</v>
          </cell>
          <cell r="R22">
            <v>3.17</v>
          </cell>
          <cell r="S22">
            <v>58.86</v>
          </cell>
          <cell r="T22"/>
          <cell r="U22">
            <v>722</v>
          </cell>
          <cell r="V22">
            <v>666</v>
          </cell>
          <cell r="W22">
            <v>-10.19</v>
          </cell>
          <cell r="X22"/>
          <cell r="Y22"/>
          <cell r="Z22"/>
        </row>
        <row r="23">
          <cell r="A23" t="str">
            <v>AI</v>
          </cell>
          <cell r="B23">
            <v>22</v>
          </cell>
          <cell r="C23" t="str">
            <v> i | 1 | 2 | 3 </v>
          </cell>
          <cell r="D23"/>
          <cell r="E23">
            <v>2.2200000000000002</v>
          </cell>
          <cell r="F23">
            <v>-0.89</v>
          </cell>
          <cell r="G23">
            <v>18079900</v>
          </cell>
          <cell r="H23">
            <v>40292</v>
          </cell>
          <cell r="I23">
            <v>6216</v>
          </cell>
          <cell r="J23">
            <v>10.18</v>
          </cell>
          <cell r="K23">
            <v>2.52</v>
          </cell>
          <cell r="L23">
            <v>0.19</v>
          </cell>
          <cell r="M23"/>
          <cell r="N23">
            <v>0.23</v>
          </cell>
          <cell r="O23">
            <v>21.51</v>
          </cell>
          <cell r="P23">
            <v>26.29</v>
          </cell>
          <cell r="Q23">
            <v>10.24</v>
          </cell>
          <cell r="R23">
            <v>5.41</v>
          </cell>
          <cell r="S23">
            <v>49.9</v>
          </cell>
          <cell r="T23"/>
          <cell r="U23">
            <v>109</v>
          </cell>
          <cell r="V23">
            <v>92</v>
          </cell>
          <cell r="W23">
            <v>0.56000000000000005</v>
          </cell>
          <cell r="X23"/>
          <cell r="Y23"/>
          <cell r="Z23"/>
        </row>
        <row r="24">
          <cell r="A24" t="str">
            <v>AIE</v>
          </cell>
          <cell r="B24">
            <v>23</v>
          </cell>
          <cell r="C24" t="str">
            <v> i | 1 | 2 | 3 </v>
          </cell>
          <cell r="D24"/>
          <cell r="E24">
            <v>0.93</v>
          </cell>
          <cell r="F24">
            <v>1.0900000000000001</v>
          </cell>
          <cell r="G24">
            <v>20030300</v>
          </cell>
          <cell r="H24">
            <v>18713</v>
          </cell>
          <cell r="I24">
            <v>4866</v>
          </cell>
          <cell r="J24">
            <v>22.63</v>
          </cell>
          <cell r="K24">
            <v>2.57</v>
          </cell>
          <cell r="L24">
            <v>0.19</v>
          </cell>
          <cell r="M24"/>
          <cell r="N24">
            <v>0.04</v>
          </cell>
          <cell r="O24">
            <v>10.55</v>
          </cell>
          <cell r="P24">
            <v>12.14</v>
          </cell>
          <cell r="Q24">
            <v>6.01</v>
          </cell>
          <cell r="R24"/>
          <cell r="S24">
            <v>26.27</v>
          </cell>
          <cell r="T24"/>
          <cell r="U24">
            <v>476</v>
          </cell>
          <cell r="V24">
            <v>425</v>
          </cell>
          <cell r="W24">
            <v>-0.28999999999999998</v>
          </cell>
          <cell r="X24"/>
          <cell r="Y24"/>
          <cell r="Z24"/>
        </row>
        <row r="25">
          <cell r="A25" t="str">
            <v>AIRA</v>
          </cell>
          <cell r="B25">
            <v>24</v>
          </cell>
          <cell r="C25" t="str">
            <v> i | 1 | 2 | 3 </v>
          </cell>
          <cell r="D25"/>
          <cell r="E25">
            <v>1.02</v>
          </cell>
          <cell r="F25">
            <v>0</v>
          </cell>
          <cell r="G25">
            <v>839000</v>
          </cell>
          <cell r="H25">
            <v>856</v>
          </cell>
          <cell r="I25">
            <v>6441</v>
          </cell>
          <cell r="J25"/>
          <cell r="K25">
            <v>1.82</v>
          </cell>
          <cell r="L25">
            <v>1.27</v>
          </cell>
          <cell r="M25"/>
          <cell r="N25">
            <v>0</v>
          </cell>
          <cell r="O25">
            <v>-1.19</v>
          </cell>
          <cell r="P25">
            <v>-2.36</v>
          </cell>
          <cell r="Q25">
            <v>-5.58</v>
          </cell>
          <cell r="R25"/>
          <cell r="S25">
            <v>25.74</v>
          </cell>
          <cell r="T25"/>
          <cell r="U25"/>
          <cell r="V25"/>
          <cell r="W25"/>
          <cell r="X25"/>
          <cell r="Y25"/>
          <cell r="Z25"/>
        </row>
        <row r="26">
          <cell r="A26" t="str">
            <v>AIT</v>
          </cell>
          <cell r="B26">
            <v>25</v>
          </cell>
          <cell r="C26" t="str">
            <v> i | 1 | 2 | 3 </v>
          </cell>
          <cell r="D26"/>
          <cell r="E26">
            <v>18.100000000000001</v>
          </cell>
          <cell r="F26">
            <v>-1.63</v>
          </cell>
          <cell r="G26">
            <v>217400</v>
          </cell>
          <cell r="H26">
            <v>3950</v>
          </cell>
          <cell r="I26">
            <v>3734</v>
          </cell>
          <cell r="J26">
            <v>9.8699999999999992</v>
          </cell>
          <cell r="K26">
            <v>1.35</v>
          </cell>
          <cell r="L26">
            <v>1.71</v>
          </cell>
          <cell r="M26">
            <v>0.25</v>
          </cell>
          <cell r="N26">
            <v>1.84</v>
          </cell>
          <cell r="O26">
            <v>7.76</v>
          </cell>
          <cell r="P26">
            <v>13.73</v>
          </cell>
          <cell r="Q26">
            <v>5.31</v>
          </cell>
          <cell r="R26">
            <v>10.5</v>
          </cell>
          <cell r="S26">
            <v>71.510000000000005</v>
          </cell>
          <cell r="T26"/>
          <cell r="U26">
            <v>227</v>
          </cell>
          <cell r="V26">
            <v>268</v>
          </cell>
          <cell r="W26">
            <v>25.53</v>
          </cell>
          <cell r="X26"/>
          <cell r="Y26"/>
          <cell r="Z26"/>
        </row>
        <row r="27">
          <cell r="A27" t="str">
            <v>AJ</v>
          </cell>
          <cell r="B27">
            <v>26</v>
          </cell>
          <cell r="C27" t="str">
            <v> i | 1 | 2 | 3 </v>
          </cell>
          <cell r="D27"/>
          <cell r="E27">
            <v>18.7</v>
          </cell>
          <cell r="F27">
            <v>-1.06</v>
          </cell>
          <cell r="G27">
            <v>1792200</v>
          </cell>
          <cell r="H27">
            <v>33744</v>
          </cell>
          <cell r="I27">
            <v>8228</v>
          </cell>
          <cell r="J27">
            <v>14.21</v>
          </cell>
          <cell r="K27">
            <v>1.97</v>
          </cell>
          <cell r="L27">
            <v>1.41</v>
          </cell>
          <cell r="M27">
            <v>0.3</v>
          </cell>
          <cell r="N27">
            <v>1.32</v>
          </cell>
          <cell r="O27">
            <v>7.57</v>
          </cell>
          <cell r="P27">
            <v>16.16</v>
          </cell>
          <cell r="Q27">
            <v>6.76</v>
          </cell>
          <cell r="R27">
            <v>1.46</v>
          </cell>
          <cell r="S27">
            <v>38.22</v>
          </cell>
          <cell r="T27"/>
          <cell r="U27">
            <v>308</v>
          </cell>
          <cell r="V27">
            <v>389</v>
          </cell>
          <cell r="W27">
            <v>0.01</v>
          </cell>
          <cell r="X27"/>
          <cell r="Y27"/>
          <cell r="Z27"/>
        </row>
        <row r="28">
          <cell r="A28" t="str">
            <v>AJA</v>
          </cell>
          <cell r="B28">
            <v>27</v>
          </cell>
          <cell r="C28" t="str">
            <v> i | 1 | 2 | 3 </v>
          </cell>
          <cell r="D28"/>
          <cell r="E28">
            <v>0.13</v>
          </cell>
          <cell r="F28">
            <v>0</v>
          </cell>
          <cell r="G28">
            <v>18990600</v>
          </cell>
          <cell r="H28">
            <v>2474</v>
          </cell>
          <cell r="I28">
            <v>551</v>
          </cell>
          <cell r="J28"/>
          <cell r="K28">
            <v>0.76</v>
          </cell>
          <cell r="L28">
            <v>0.35</v>
          </cell>
          <cell r="M28"/>
          <cell r="N28">
            <v>0</v>
          </cell>
          <cell r="O28">
            <v>-18.61</v>
          </cell>
          <cell r="P28">
            <v>-22.15</v>
          </cell>
          <cell r="Q28">
            <v>-37.71</v>
          </cell>
          <cell r="R28"/>
          <cell r="S28">
            <v>67.05</v>
          </cell>
          <cell r="T28"/>
          <cell r="U28"/>
          <cell r="V28"/>
          <cell r="W28"/>
          <cell r="X28"/>
          <cell r="Y28"/>
          <cell r="Z28"/>
        </row>
        <row r="29">
          <cell r="A29" t="str">
            <v>AKP</v>
          </cell>
          <cell r="B29">
            <v>28</v>
          </cell>
          <cell r="C29" t="str">
            <v> i | 1 | 3 </v>
          </cell>
          <cell r="D29"/>
          <cell r="E29">
            <v>0.97</v>
          </cell>
          <cell r="F29">
            <v>-1.02</v>
          </cell>
          <cell r="G29">
            <v>41000</v>
          </cell>
          <cell r="H29">
            <v>40</v>
          </cell>
          <cell r="I29">
            <v>392</v>
          </cell>
          <cell r="J29">
            <v>20.86</v>
          </cell>
          <cell r="K29">
            <v>0.75</v>
          </cell>
          <cell r="L29">
            <v>0.24</v>
          </cell>
          <cell r="M29">
            <v>0.03</v>
          </cell>
          <cell r="N29">
            <v>0.05</v>
          </cell>
          <cell r="O29">
            <v>4.13</v>
          </cell>
          <cell r="P29">
            <v>3.61</v>
          </cell>
          <cell r="Q29">
            <v>3.95</v>
          </cell>
          <cell r="R29">
            <v>3.3</v>
          </cell>
          <cell r="S29">
            <v>48.51</v>
          </cell>
          <cell r="T29"/>
          <cell r="U29">
            <v>680</v>
          </cell>
          <cell r="V29">
            <v>629</v>
          </cell>
          <cell r="W29">
            <v>-2.19</v>
          </cell>
          <cell r="X29"/>
          <cell r="Y29"/>
          <cell r="Z29"/>
        </row>
        <row r="30">
          <cell r="A30" t="str">
            <v>AKR</v>
          </cell>
          <cell r="B30">
            <v>29</v>
          </cell>
          <cell r="C30" t="str">
            <v> i | 1 | 2 | 3 </v>
          </cell>
          <cell r="D30"/>
          <cell r="E30">
            <v>0.62</v>
          </cell>
          <cell r="F30">
            <v>-4.62</v>
          </cell>
          <cell r="G30">
            <v>3866700</v>
          </cell>
          <cell r="H30">
            <v>2429</v>
          </cell>
          <cell r="I30">
            <v>833</v>
          </cell>
          <cell r="J30">
            <v>12.42</v>
          </cell>
          <cell r="K30">
            <v>0.84</v>
          </cell>
          <cell r="L30">
            <v>0.67</v>
          </cell>
          <cell r="M30"/>
          <cell r="N30">
            <v>0.05</v>
          </cell>
          <cell r="O30">
            <v>5.89</v>
          </cell>
          <cell r="P30">
            <v>7.03</v>
          </cell>
          <cell r="Q30">
            <v>2.75</v>
          </cell>
          <cell r="R30"/>
          <cell r="S30">
            <v>59.11</v>
          </cell>
          <cell r="T30"/>
          <cell r="U30">
            <v>431</v>
          </cell>
          <cell r="V30">
            <v>401</v>
          </cell>
          <cell r="W30">
            <v>-0.04</v>
          </cell>
          <cell r="X30"/>
          <cell r="Y30"/>
          <cell r="Z30"/>
        </row>
        <row r="31">
          <cell r="A31" t="str">
            <v>ALL</v>
          </cell>
          <cell r="B31">
            <v>30</v>
          </cell>
          <cell r="C31" t="str">
            <v> i | 1 | 3 </v>
          </cell>
          <cell r="D31"/>
          <cell r="E31">
            <v>3.22</v>
          </cell>
          <cell r="F31">
            <v>0.63</v>
          </cell>
          <cell r="G31">
            <v>15944700</v>
          </cell>
          <cell r="H31">
            <v>51025</v>
          </cell>
          <cell r="I31">
            <v>1803</v>
          </cell>
          <cell r="J31">
            <v>5.41</v>
          </cell>
          <cell r="K31">
            <v>0.93</v>
          </cell>
          <cell r="L31">
            <v>2.71</v>
          </cell>
          <cell r="M31">
            <v>0.05</v>
          </cell>
          <cell r="N31">
            <v>0.61</v>
          </cell>
          <cell r="O31">
            <v>8.4700000000000006</v>
          </cell>
          <cell r="P31">
            <v>18.78</v>
          </cell>
          <cell r="Q31">
            <v>13.77</v>
          </cell>
          <cell r="R31"/>
          <cell r="S31">
            <v>29.81</v>
          </cell>
          <cell r="T31"/>
          <cell r="U31">
            <v>99</v>
          </cell>
          <cell r="V31">
            <v>184</v>
          </cell>
          <cell r="W31">
            <v>0.11</v>
          </cell>
          <cell r="X31"/>
          <cell r="Y31"/>
          <cell r="Z31"/>
        </row>
        <row r="32">
          <cell r="A32" t="str">
            <v>ALLA</v>
          </cell>
          <cell r="B32">
            <v>31</v>
          </cell>
          <cell r="C32" t="str">
            <v> i | 1 | 2 | 3 </v>
          </cell>
          <cell r="D32"/>
          <cell r="E32">
            <v>1.24</v>
          </cell>
          <cell r="F32">
            <v>-0.8</v>
          </cell>
          <cell r="G32">
            <v>1965000</v>
          </cell>
          <cell r="H32">
            <v>2450</v>
          </cell>
          <cell r="I32">
            <v>744</v>
          </cell>
          <cell r="J32">
            <v>8.61</v>
          </cell>
          <cell r="K32">
            <v>0.88</v>
          </cell>
          <cell r="L32">
            <v>0.2</v>
          </cell>
          <cell r="M32">
            <v>0.1</v>
          </cell>
          <cell r="N32">
            <v>0.14000000000000001</v>
          </cell>
          <cell r="O32">
            <v>9.9700000000000006</v>
          </cell>
          <cell r="P32">
            <v>10.42</v>
          </cell>
          <cell r="Q32">
            <v>8.91</v>
          </cell>
          <cell r="R32">
            <v>8.06</v>
          </cell>
          <cell r="S32">
            <v>31.78</v>
          </cell>
          <cell r="T32"/>
          <cell r="U32">
            <v>260</v>
          </cell>
          <cell r="V32">
            <v>182</v>
          </cell>
          <cell r="W32">
            <v>0.41</v>
          </cell>
          <cell r="X32"/>
          <cell r="Y32"/>
          <cell r="Z32"/>
        </row>
        <row r="33">
          <cell r="A33" t="str">
            <v>ALT</v>
          </cell>
          <cell r="B33">
            <v>32</v>
          </cell>
          <cell r="C33" t="str">
            <v> i | 1 | 3 </v>
          </cell>
          <cell r="D33"/>
          <cell r="E33">
            <v>3.2</v>
          </cell>
          <cell r="F33">
            <v>-2.44</v>
          </cell>
          <cell r="G33">
            <v>4185500</v>
          </cell>
          <cell r="H33">
            <v>13531</v>
          </cell>
          <cell r="I33">
            <v>3623</v>
          </cell>
          <cell r="J33">
            <v>12.4</v>
          </cell>
          <cell r="K33">
            <v>2.0099999999999998</v>
          </cell>
          <cell r="L33">
            <v>1.07</v>
          </cell>
          <cell r="M33">
            <v>0.1</v>
          </cell>
          <cell r="N33">
            <v>0.26</v>
          </cell>
          <cell r="O33">
            <v>11.4</v>
          </cell>
          <cell r="P33">
            <v>19.27</v>
          </cell>
          <cell r="Q33">
            <v>18.850000000000001</v>
          </cell>
          <cell r="R33"/>
          <cell r="S33">
            <v>24.61</v>
          </cell>
          <cell r="T33"/>
          <cell r="U33">
            <v>222</v>
          </cell>
          <cell r="V33">
            <v>249</v>
          </cell>
          <cell r="W33">
            <v>-7.0000000000000007E-2</v>
          </cell>
          <cell r="X33"/>
          <cell r="Y33"/>
          <cell r="Z33"/>
        </row>
        <row r="34">
          <cell r="A34" t="str">
            <v>ALUCON</v>
          </cell>
          <cell r="B34">
            <v>33</v>
          </cell>
          <cell r="C34" t="str">
            <v> i | 1 | 3 </v>
          </cell>
          <cell r="D34"/>
          <cell r="E34">
            <v>168</v>
          </cell>
          <cell r="F34">
            <v>-0.59</v>
          </cell>
          <cell r="G34">
            <v>300</v>
          </cell>
          <cell r="H34">
            <v>50</v>
          </cell>
          <cell r="I34">
            <v>7258</v>
          </cell>
          <cell r="J34">
            <v>10.91</v>
          </cell>
          <cell r="K34">
            <v>1.25</v>
          </cell>
          <cell r="L34">
            <v>0.15</v>
          </cell>
          <cell r="M34"/>
          <cell r="N34">
            <v>15.41</v>
          </cell>
          <cell r="O34">
            <v>12.55</v>
          </cell>
          <cell r="P34">
            <v>11.75</v>
          </cell>
          <cell r="Q34">
            <v>13.53</v>
          </cell>
          <cell r="R34">
            <v>4.4400000000000004</v>
          </cell>
          <cell r="S34">
            <v>21.37</v>
          </cell>
          <cell r="T34"/>
          <cell r="U34">
            <v>291</v>
          </cell>
          <cell r="V34">
            <v>187</v>
          </cell>
          <cell r="W34">
            <v>-1.9</v>
          </cell>
          <cell r="X34"/>
          <cell r="Y34"/>
          <cell r="Z34"/>
        </row>
        <row r="35">
          <cell r="A35" t="str">
            <v>AMA</v>
          </cell>
          <cell r="B35">
            <v>34</v>
          </cell>
          <cell r="C35" t="str">
            <v> i | 1 | 2 | 3 </v>
          </cell>
          <cell r="D35"/>
          <cell r="E35">
            <v>5.25</v>
          </cell>
          <cell r="F35">
            <v>-0.94</v>
          </cell>
          <cell r="G35">
            <v>841100</v>
          </cell>
          <cell r="H35">
            <v>4442</v>
          </cell>
          <cell r="I35">
            <v>2719</v>
          </cell>
          <cell r="J35">
            <v>14.73</v>
          </cell>
          <cell r="K35">
            <v>1.25</v>
          </cell>
          <cell r="L35">
            <v>0.68</v>
          </cell>
          <cell r="M35"/>
          <cell r="N35">
            <v>0.36</v>
          </cell>
          <cell r="O35">
            <v>7.32</v>
          </cell>
          <cell r="P35">
            <v>8.76</v>
          </cell>
          <cell r="Q35">
            <v>9.52</v>
          </cell>
          <cell r="R35">
            <v>3.81</v>
          </cell>
          <cell r="S35">
            <v>36.409999999999997</v>
          </cell>
          <cell r="T35"/>
          <cell r="U35">
            <v>453</v>
          </cell>
          <cell r="V35">
            <v>420</v>
          </cell>
          <cell r="W35">
            <v>0.39</v>
          </cell>
          <cell r="X35"/>
          <cell r="Y35"/>
          <cell r="Z35"/>
        </row>
        <row r="36">
          <cell r="A36" t="str">
            <v>AMANAH</v>
          </cell>
          <cell r="B36">
            <v>35</v>
          </cell>
          <cell r="C36" t="str">
            <v> i | 1 | 2 | 3 </v>
          </cell>
          <cell r="D36"/>
          <cell r="E36">
            <v>4</v>
          </cell>
          <cell r="F36">
            <v>-1.48</v>
          </cell>
          <cell r="G36">
            <v>20308200</v>
          </cell>
          <cell r="H36">
            <v>81462</v>
          </cell>
          <cell r="I36">
            <v>4128</v>
          </cell>
          <cell r="J36">
            <v>14.55</v>
          </cell>
          <cell r="K36">
            <v>2.8</v>
          </cell>
          <cell r="L36">
            <v>1.46</v>
          </cell>
          <cell r="M36">
            <v>0.11</v>
          </cell>
          <cell r="N36">
            <v>0.27</v>
          </cell>
          <cell r="O36">
            <v>8.91</v>
          </cell>
          <cell r="P36">
            <v>20.47</v>
          </cell>
          <cell r="Q36">
            <v>36.590000000000003</v>
          </cell>
          <cell r="R36">
            <v>2.77</v>
          </cell>
          <cell r="S36">
            <v>50.62</v>
          </cell>
          <cell r="T36"/>
          <cell r="U36">
            <v>276</v>
          </cell>
          <cell r="V36">
            <v>360</v>
          </cell>
          <cell r="W36">
            <v>0.26</v>
          </cell>
          <cell r="X36"/>
          <cell r="Y36"/>
          <cell r="Z36"/>
        </row>
        <row r="37">
          <cell r="A37" t="str">
            <v>AMARIN</v>
          </cell>
          <cell r="B37">
            <v>36</v>
          </cell>
          <cell r="C37" t="str">
            <v> i | 1 | 2 | 3 </v>
          </cell>
          <cell r="D37"/>
          <cell r="E37">
            <v>4.3</v>
          </cell>
          <cell r="F37">
            <v>-1.38</v>
          </cell>
          <cell r="G37">
            <v>19700</v>
          </cell>
          <cell r="H37">
            <v>85</v>
          </cell>
          <cell r="I37">
            <v>4293</v>
          </cell>
          <cell r="J37">
            <v>29.21</v>
          </cell>
          <cell r="K37">
            <v>1.06</v>
          </cell>
          <cell r="L37">
            <v>0.33</v>
          </cell>
          <cell r="M37"/>
          <cell r="N37">
            <v>0.15</v>
          </cell>
          <cell r="O37">
            <v>3.15</v>
          </cell>
          <cell r="P37">
            <v>3.64</v>
          </cell>
          <cell r="Q37">
            <v>0.92</v>
          </cell>
          <cell r="R37">
            <v>2.79</v>
          </cell>
          <cell r="S37">
            <v>18.3</v>
          </cell>
          <cell r="T37"/>
          <cell r="U37">
            <v>750</v>
          </cell>
          <cell r="V37">
            <v>743</v>
          </cell>
          <cell r="W37">
            <v>-0.5</v>
          </cell>
          <cell r="X37"/>
          <cell r="Y37"/>
          <cell r="Z37"/>
        </row>
        <row r="38">
          <cell r="A38" t="str">
            <v>AMATA</v>
          </cell>
          <cell r="B38">
            <v>37</v>
          </cell>
          <cell r="C38" t="str">
            <v> i | 1 | 2 | 3 </v>
          </cell>
          <cell r="D38"/>
          <cell r="E38">
            <v>17.2</v>
          </cell>
          <cell r="F38">
            <v>-3.91</v>
          </cell>
          <cell r="G38">
            <v>25017700</v>
          </cell>
          <cell r="H38">
            <v>436694</v>
          </cell>
          <cell r="I38">
            <v>19780</v>
          </cell>
          <cell r="J38">
            <v>20.54</v>
          </cell>
          <cell r="K38">
            <v>1.27</v>
          </cell>
          <cell r="L38">
            <v>1.46</v>
          </cell>
          <cell r="M38">
            <v>0.1</v>
          </cell>
          <cell r="N38">
            <v>0.83</v>
          </cell>
          <cell r="O38">
            <v>5.43</v>
          </cell>
          <cell r="P38">
            <v>6.76</v>
          </cell>
          <cell r="Q38">
            <v>19.68</v>
          </cell>
          <cell r="R38">
            <v>2.4300000000000002</v>
          </cell>
          <cell r="S38">
            <v>73.75</v>
          </cell>
          <cell r="T38"/>
          <cell r="U38">
            <v>592</v>
          </cell>
          <cell r="V38">
            <v>573</v>
          </cell>
          <cell r="W38">
            <v>1.39</v>
          </cell>
          <cell r="X38"/>
          <cell r="Y38"/>
          <cell r="Z38"/>
        </row>
        <row r="39">
          <cell r="A39" t="str">
            <v>AMATAV</v>
          </cell>
          <cell r="B39">
            <v>38</v>
          </cell>
          <cell r="C39" t="str">
            <v> i | 1 | 2 | 3 </v>
          </cell>
          <cell r="D39"/>
          <cell r="E39">
            <v>6</v>
          </cell>
          <cell r="F39">
            <v>0.84</v>
          </cell>
          <cell r="G39">
            <v>524900</v>
          </cell>
          <cell r="H39">
            <v>3173</v>
          </cell>
          <cell r="I39">
            <v>5610</v>
          </cell>
          <cell r="J39">
            <v>73.78</v>
          </cell>
          <cell r="K39">
            <v>2.04</v>
          </cell>
          <cell r="L39">
            <v>1.82</v>
          </cell>
          <cell r="M39">
            <v>0.05</v>
          </cell>
          <cell r="N39">
            <v>0.08</v>
          </cell>
          <cell r="O39">
            <v>3.52</v>
          </cell>
          <cell r="P39">
            <v>2.78</v>
          </cell>
          <cell r="Q39">
            <v>14.16</v>
          </cell>
          <cell r="R39">
            <v>0.83</v>
          </cell>
          <cell r="S39">
            <v>25.95</v>
          </cell>
          <cell r="T39"/>
          <cell r="U39">
            <v>878</v>
          </cell>
          <cell r="V39">
            <v>828</v>
          </cell>
          <cell r="W39">
            <v>0.68</v>
          </cell>
          <cell r="X39"/>
          <cell r="Y39"/>
          <cell r="Z39"/>
        </row>
        <row r="40">
          <cell r="A40" t="str">
            <v>AMC</v>
          </cell>
          <cell r="B40">
            <v>39</v>
          </cell>
          <cell r="C40" t="str">
            <v> i | 1 | 3 </v>
          </cell>
          <cell r="D40"/>
          <cell r="E40">
            <v>2.2000000000000002</v>
          </cell>
          <cell r="F40">
            <v>0</v>
          </cell>
          <cell r="G40">
            <v>64400</v>
          </cell>
          <cell r="H40">
            <v>142</v>
          </cell>
          <cell r="I40">
            <v>1056</v>
          </cell>
          <cell r="J40">
            <v>13.55</v>
          </cell>
          <cell r="K40">
            <v>0.47</v>
          </cell>
          <cell r="L40">
            <v>0.84</v>
          </cell>
          <cell r="M40"/>
          <cell r="N40">
            <v>0.15</v>
          </cell>
          <cell r="O40">
            <v>3.07</v>
          </cell>
          <cell r="P40">
            <v>3.67</v>
          </cell>
          <cell r="Q40">
            <v>1.84</v>
          </cell>
          <cell r="R40"/>
          <cell r="S40">
            <v>29.1</v>
          </cell>
          <cell r="T40"/>
          <cell r="U40">
            <v>585</v>
          </cell>
          <cell r="V40">
            <v>583</v>
          </cell>
          <cell r="W40">
            <v>-0.08</v>
          </cell>
          <cell r="X40"/>
          <cell r="Y40"/>
          <cell r="Z40"/>
        </row>
        <row r="41">
          <cell r="A41" t="str">
            <v>ANAN</v>
          </cell>
          <cell r="B41">
            <v>40</v>
          </cell>
          <cell r="C41" t="str">
            <v> i | 1 | 2 | 3 </v>
          </cell>
          <cell r="D41"/>
          <cell r="E41">
            <v>1.92</v>
          </cell>
          <cell r="F41">
            <v>-4</v>
          </cell>
          <cell r="G41">
            <v>6543800</v>
          </cell>
          <cell r="H41">
            <v>12755</v>
          </cell>
          <cell r="I41">
            <v>6399</v>
          </cell>
          <cell r="J41"/>
          <cell r="K41">
            <v>0.4</v>
          </cell>
          <cell r="L41">
            <v>1.81</v>
          </cell>
          <cell r="M41">
            <v>0.03</v>
          </cell>
          <cell r="N41">
            <v>0</v>
          </cell>
          <cell r="O41">
            <v>1.82</v>
          </cell>
          <cell r="P41">
            <v>-0.08</v>
          </cell>
          <cell r="Q41">
            <v>-2.5299999999999998</v>
          </cell>
          <cell r="R41">
            <v>6.12</v>
          </cell>
          <cell r="S41">
            <v>47.51</v>
          </cell>
          <cell r="T41"/>
          <cell r="U41"/>
          <cell r="V41"/>
          <cell r="W41"/>
          <cell r="X41"/>
          <cell r="Y41"/>
          <cell r="Z41"/>
        </row>
        <row r="42">
          <cell r="A42" t="str">
            <v>AOT</v>
          </cell>
          <cell r="B42">
            <v>41</v>
          </cell>
          <cell r="C42" t="str">
            <v> i | 1 | 2 | 3 </v>
          </cell>
          <cell r="D42"/>
          <cell r="E42">
            <v>60</v>
          </cell>
          <cell r="F42">
            <v>-0.41</v>
          </cell>
          <cell r="G42">
            <v>19675400</v>
          </cell>
          <cell r="H42">
            <v>1178790</v>
          </cell>
          <cell r="I42">
            <v>857142</v>
          </cell>
          <cell r="J42">
            <v>198.38</v>
          </cell>
          <cell r="K42">
            <v>6.02</v>
          </cell>
          <cell r="L42">
            <v>0.21</v>
          </cell>
          <cell r="M42">
            <v>0.19</v>
          </cell>
          <cell r="N42">
            <v>0.3</v>
          </cell>
          <cell r="O42">
            <v>3.22</v>
          </cell>
          <cell r="P42">
            <v>2.92</v>
          </cell>
          <cell r="Q42">
            <v>12.98</v>
          </cell>
          <cell r="R42">
            <v>0.32</v>
          </cell>
          <cell r="S42">
            <v>30</v>
          </cell>
          <cell r="T42"/>
          <cell r="U42">
            <v>899</v>
          </cell>
          <cell r="V42">
            <v>867</v>
          </cell>
          <cell r="W42">
            <v>25.35</v>
          </cell>
          <cell r="X42"/>
          <cell r="Y42"/>
          <cell r="Z42"/>
        </row>
        <row r="43">
          <cell r="A43" t="str">
            <v>AP</v>
          </cell>
          <cell r="B43">
            <v>42</v>
          </cell>
          <cell r="C43" t="str">
            <v> i | 1 | 2 | 3 </v>
          </cell>
          <cell r="D43"/>
          <cell r="E43">
            <v>7.15</v>
          </cell>
          <cell r="F43">
            <v>-1.38</v>
          </cell>
          <cell r="G43">
            <v>19545600</v>
          </cell>
          <cell r="H43">
            <v>139857</v>
          </cell>
          <cell r="I43">
            <v>22493</v>
          </cell>
          <cell r="J43">
            <v>5.48</v>
          </cell>
          <cell r="K43">
            <v>0.8</v>
          </cell>
          <cell r="L43">
            <v>1.0900000000000001</v>
          </cell>
          <cell r="M43">
            <v>0.4</v>
          </cell>
          <cell r="N43">
            <v>1.32</v>
          </cell>
          <cell r="O43">
            <v>8.8000000000000007</v>
          </cell>
          <cell r="P43">
            <v>15.5</v>
          </cell>
          <cell r="Q43">
            <v>13.72</v>
          </cell>
          <cell r="R43">
            <v>5.59</v>
          </cell>
          <cell r="S43">
            <v>68.77</v>
          </cell>
          <cell r="T43"/>
          <cell r="U43">
            <v>138</v>
          </cell>
          <cell r="V43">
            <v>175</v>
          </cell>
          <cell r="W43">
            <v>1</v>
          </cell>
          <cell r="X43"/>
          <cell r="Y43"/>
          <cell r="Z43"/>
        </row>
        <row r="44">
          <cell r="A44" t="str">
            <v>APCO</v>
          </cell>
          <cell r="B44">
            <v>43</v>
          </cell>
          <cell r="C44" t="str">
            <v> i | 1 | 2 | 3 </v>
          </cell>
          <cell r="D44"/>
          <cell r="E44">
            <v>3.64</v>
          </cell>
          <cell r="F44">
            <v>-1.0900000000000001</v>
          </cell>
          <cell r="G44">
            <v>253100</v>
          </cell>
          <cell r="H44">
            <v>923</v>
          </cell>
          <cell r="I44">
            <v>2184</v>
          </cell>
          <cell r="J44">
            <v>31.88</v>
          </cell>
          <cell r="K44">
            <v>3.85</v>
          </cell>
          <cell r="L44">
            <v>0.09</v>
          </cell>
          <cell r="M44">
            <v>0.1</v>
          </cell>
          <cell r="N44">
            <v>0.11</v>
          </cell>
          <cell r="O44">
            <v>13.99</v>
          </cell>
          <cell r="P44">
            <v>12.15</v>
          </cell>
          <cell r="Q44">
            <v>27.55</v>
          </cell>
          <cell r="R44">
            <v>2.61</v>
          </cell>
          <cell r="S44">
            <v>30.78</v>
          </cell>
          <cell r="T44"/>
          <cell r="U44">
            <v>543</v>
          </cell>
          <cell r="V44">
            <v>435</v>
          </cell>
          <cell r="W44">
            <v>-3.3</v>
          </cell>
          <cell r="X44"/>
          <cell r="Y44"/>
          <cell r="Z44"/>
        </row>
        <row r="45">
          <cell r="A45" t="str">
            <v>APCS</v>
          </cell>
          <cell r="B45">
            <v>44</v>
          </cell>
          <cell r="C45" t="str">
            <v> i | 1 | 2 | 3 </v>
          </cell>
          <cell r="D45"/>
          <cell r="E45">
            <v>4.72</v>
          </cell>
          <cell r="F45">
            <v>-2.88</v>
          </cell>
          <cell r="G45">
            <v>184300</v>
          </cell>
          <cell r="H45">
            <v>876</v>
          </cell>
          <cell r="I45">
            <v>3115</v>
          </cell>
          <cell r="J45">
            <v>298.27</v>
          </cell>
          <cell r="K45">
            <v>1.78</v>
          </cell>
          <cell r="L45">
            <v>0.95</v>
          </cell>
          <cell r="M45">
            <v>0.06</v>
          </cell>
          <cell r="N45">
            <v>0.02</v>
          </cell>
          <cell r="O45">
            <v>1.05</v>
          </cell>
          <cell r="P45">
            <v>0.6</v>
          </cell>
          <cell r="Q45">
            <v>-2.4</v>
          </cell>
          <cell r="R45">
            <v>1.27</v>
          </cell>
          <cell r="S45">
            <v>60.24</v>
          </cell>
          <cell r="T45"/>
          <cell r="U45">
            <v>950</v>
          </cell>
          <cell r="V45">
            <v>954</v>
          </cell>
          <cell r="W45">
            <v>-1.94</v>
          </cell>
          <cell r="X45"/>
          <cell r="Y45"/>
          <cell r="Z45"/>
        </row>
        <row r="46">
          <cell r="A46" t="str">
            <v>APEX</v>
          </cell>
          <cell r="B46">
            <v>45</v>
          </cell>
          <cell r="C46" t="str">
            <v> i | 1 | 2 | 3 </v>
          </cell>
          <cell r="D46" t="str">
            <v>C</v>
          </cell>
          <cell r="E46">
            <v>0.06</v>
          </cell>
          <cell r="F46">
            <v>0</v>
          </cell>
          <cell r="G46">
            <v>2170500</v>
          </cell>
          <cell r="H46">
            <v>130</v>
          </cell>
          <cell r="I46">
            <v>240</v>
          </cell>
          <cell r="J46"/>
          <cell r="K46"/>
          <cell r="L46">
            <v>-120.14</v>
          </cell>
          <cell r="M46"/>
          <cell r="N46">
            <v>0</v>
          </cell>
          <cell r="O46">
            <v>-0.06</v>
          </cell>
          <cell r="P46">
            <v>-236.53</v>
          </cell>
          <cell r="Q46">
            <v>-31.11</v>
          </cell>
          <cell r="R46"/>
          <cell r="S46">
            <v>44.3</v>
          </cell>
          <cell r="T46"/>
          <cell r="U46"/>
          <cell r="V46"/>
          <cell r="W46"/>
          <cell r="X46"/>
          <cell r="Y46"/>
          <cell r="Z46"/>
        </row>
        <row r="47">
          <cell r="A47" t="str">
            <v>APP</v>
          </cell>
          <cell r="B47">
            <v>46</v>
          </cell>
          <cell r="C47" t="str">
            <v> i | 1 | 3 </v>
          </cell>
          <cell r="D47"/>
          <cell r="E47">
            <v>2.62</v>
          </cell>
          <cell r="F47">
            <v>-4.38</v>
          </cell>
          <cell r="G47">
            <v>3582700</v>
          </cell>
          <cell r="H47">
            <v>9540</v>
          </cell>
          <cell r="I47">
            <v>734</v>
          </cell>
          <cell r="J47">
            <v>13.64</v>
          </cell>
          <cell r="K47">
            <v>2.1</v>
          </cell>
          <cell r="L47">
            <v>0.92</v>
          </cell>
          <cell r="M47">
            <v>0.1</v>
          </cell>
          <cell r="N47">
            <v>0.19</v>
          </cell>
          <cell r="O47">
            <v>11.8</v>
          </cell>
          <cell r="P47">
            <v>22.18</v>
          </cell>
          <cell r="Q47">
            <v>8.9</v>
          </cell>
          <cell r="R47">
            <v>3.82</v>
          </cell>
          <cell r="S47">
            <v>42.4</v>
          </cell>
          <cell r="T47"/>
          <cell r="U47">
            <v>237</v>
          </cell>
          <cell r="V47">
            <v>283</v>
          </cell>
          <cell r="W47"/>
          <cell r="X47"/>
          <cell r="Y47"/>
          <cell r="Z47"/>
        </row>
        <row r="48">
          <cell r="A48" t="str">
            <v>APURE</v>
          </cell>
          <cell r="B48">
            <v>47</v>
          </cell>
          <cell r="C48" t="str">
            <v> i | 1 | 2 | 3 </v>
          </cell>
          <cell r="D48"/>
          <cell r="E48">
            <v>2.2799999999999998</v>
          </cell>
          <cell r="F48">
            <v>-0.87</v>
          </cell>
          <cell r="G48">
            <v>12501800</v>
          </cell>
          <cell r="H48">
            <v>29251</v>
          </cell>
          <cell r="I48">
            <v>2185</v>
          </cell>
          <cell r="J48">
            <v>9.17</v>
          </cell>
          <cell r="K48">
            <v>1.23</v>
          </cell>
          <cell r="L48">
            <v>0.13</v>
          </cell>
          <cell r="M48">
            <v>0.05</v>
          </cell>
          <cell r="N48">
            <v>0.25</v>
          </cell>
          <cell r="O48">
            <v>15.41</v>
          </cell>
          <cell r="P48">
            <v>13.79</v>
          </cell>
          <cell r="Q48">
            <v>13.51</v>
          </cell>
          <cell r="R48"/>
          <cell r="S48">
            <v>26.45</v>
          </cell>
          <cell r="T48"/>
          <cell r="U48">
            <v>208</v>
          </cell>
          <cell r="V48">
            <v>116</v>
          </cell>
          <cell r="W48">
            <v>-2</v>
          </cell>
          <cell r="X48"/>
          <cell r="Y48"/>
          <cell r="Z48"/>
        </row>
        <row r="49">
          <cell r="A49" t="str">
            <v>AQ</v>
          </cell>
          <cell r="B49">
            <v>48</v>
          </cell>
          <cell r="C49" t="str">
            <v> i | 1 | 2 | 3 </v>
          </cell>
          <cell r="D49" t="str">
            <v>C</v>
          </cell>
          <cell r="E49">
            <v>0.02</v>
          </cell>
          <cell r="F49">
            <v>0</v>
          </cell>
          <cell r="G49">
            <v>375667000</v>
          </cell>
          <cell r="H49">
            <v>7522</v>
          </cell>
          <cell r="I49">
            <v>1706</v>
          </cell>
          <cell r="J49"/>
          <cell r="K49">
            <v>0.75</v>
          </cell>
          <cell r="L49">
            <v>1.1000000000000001</v>
          </cell>
          <cell r="M49"/>
          <cell r="N49">
            <v>0</v>
          </cell>
          <cell r="O49">
            <v>-4.3899999999999997</v>
          </cell>
          <cell r="P49">
            <v>-9.23</v>
          </cell>
          <cell r="Q49">
            <v>-56.81</v>
          </cell>
          <cell r="R49"/>
          <cell r="S49">
            <v>74.08</v>
          </cell>
          <cell r="T49"/>
          <cell r="U49"/>
          <cell r="V49"/>
          <cell r="W49"/>
          <cell r="X49"/>
          <cell r="Y49"/>
          <cell r="Z49"/>
        </row>
        <row r="50">
          <cell r="A50" t="str">
            <v>AQUA</v>
          </cell>
          <cell r="B50">
            <v>49</v>
          </cell>
          <cell r="C50" t="str">
            <v> i | 1 | 3 </v>
          </cell>
          <cell r="D50"/>
          <cell r="E50">
            <v>0.45</v>
          </cell>
          <cell r="F50">
            <v>0</v>
          </cell>
          <cell r="G50">
            <v>36982900</v>
          </cell>
          <cell r="H50">
            <v>16639</v>
          </cell>
          <cell r="I50">
            <v>2067</v>
          </cell>
          <cell r="J50">
            <v>2.86</v>
          </cell>
          <cell r="K50">
            <v>0.44</v>
          </cell>
          <cell r="L50">
            <v>0.74</v>
          </cell>
          <cell r="M50"/>
          <cell r="N50">
            <v>0.16</v>
          </cell>
          <cell r="O50">
            <v>11.38</v>
          </cell>
          <cell r="P50">
            <v>16.27</v>
          </cell>
          <cell r="Q50">
            <v>40.75</v>
          </cell>
          <cell r="R50">
            <v>6.67</v>
          </cell>
          <cell r="S50">
            <v>77.84</v>
          </cell>
          <cell r="T50"/>
          <cell r="U50">
            <v>121</v>
          </cell>
          <cell r="V50">
            <v>115</v>
          </cell>
          <cell r="W50">
            <v>0.1</v>
          </cell>
          <cell r="X50"/>
          <cell r="Y50"/>
          <cell r="Z50"/>
        </row>
        <row r="51">
          <cell r="A51" t="str">
            <v>ARIN</v>
          </cell>
          <cell r="B51">
            <v>50</v>
          </cell>
          <cell r="C51" t="str">
            <v> i | 1 | 3 </v>
          </cell>
          <cell r="D51"/>
          <cell r="E51">
            <v>0.73</v>
          </cell>
          <cell r="F51">
            <v>0</v>
          </cell>
          <cell r="G51">
            <v>97100</v>
          </cell>
          <cell r="H51">
            <v>71</v>
          </cell>
          <cell r="I51">
            <v>438</v>
          </cell>
          <cell r="J51"/>
          <cell r="K51">
            <v>0.96</v>
          </cell>
          <cell r="L51">
            <v>1.23</v>
          </cell>
          <cell r="M51"/>
          <cell r="N51">
            <v>0</v>
          </cell>
          <cell r="O51">
            <v>-1.72</v>
          </cell>
          <cell r="P51">
            <v>-4.96</v>
          </cell>
          <cell r="Q51">
            <v>-52.83</v>
          </cell>
          <cell r="R51"/>
          <cell r="S51">
            <v>38.090000000000003</v>
          </cell>
          <cell r="T51"/>
          <cell r="U51"/>
          <cell r="V51"/>
          <cell r="W51"/>
          <cell r="X51"/>
          <cell r="Y51"/>
          <cell r="Z51"/>
        </row>
        <row r="52">
          <cell r="A52" t="str">
            <v>ARIP</v>
          </cell>
          <cell r="B52">
            <v>51</v>
          </cell>
          <cell r="C52" t="str">
            <v> i | 1 | 2 | 3 </v>
          </cell>
          <cell r="D52"/>
          <cell r="E52">
            <v>0.49</v>
          </cell>
          <cell r="F52">
            <v>-5.77</v>
          </cell>
          <cell r="G52">
            <v>555000</v>
          </cell>
          <cell r="H52">
            <v>275</v>
          </cell>
          <cell r="I52">
            <v>228</v>
          </cell>
          <cell r="J52"/>
          <cell r="K52">
            <v>1.1200000000000001</v>
          </cell>
          <cell r="L52">
            <v>0.19</v>
          </cell>
          <cell r="M52"/>
          <cell r="N52">
            <v>0</v>
          </cell>
          <cell r="O52">
            <v>-0.83</v>
          </cell>
          <cell r="P52">
            <v>-1.37</v>
          </cell>
          <cell r="Q52">
            <v>-3.33</v>
          </cell>
          <cell r="R52"/>
          <cell r="S52">
            <v>34.78</v>
          </cell>
          <cell r="T52"/>
          <cell r="U52"/>
          <cell r="V52"/>
          <cell r="W52"/>
          <cell r="X52"/>
          <cell r="Y52"/>
          <cell r="Z52"/>
        </row>
        <row r="53">
          <cell r="A53" t="str">
            <v>ARROW</v>
          </cell>
          <cell r="B53">
            <v>52</v>
          </cell>
          <cell r="C53" t="str">
            <v> i | 1 | 2 | 3 </v>
          </cell>
          <cell r="D53"/>
          <cell r="E53">
            <v>7.2</v>
          </cell>
          <cell r="F53">
            <v>-0.69</v>
          </cell>
          <cell r="G53">
            <v>143600</v>
          </cell>
          <cell r="H53">
            <v>1039</v>
          </cell>
          <cell r="I53">
            <v>1835</v>
          </cell>
          <cell r="J53">
            <v>10.44</v>
          </cell>
          <cell r="K53">
            <v>1.53</v>
          </cell>
          <cell r="L53">
            <v>0.46</v>
          </cell>
          <cell r="M53">
            <v>0.15</v>
          </cell>
          <cell r="N53">
            <v>0.69</v>
          </cell>
          <cell r="O53">
            <v>13.1</v>
          </cell>
          <cell r="P53">
            <v>14.86</v>
          </cell>
          <cell r="Q53">
            <v>13.5</v>
          </cell>
          <cell r="R53">
            <v>7.63</v>
          </cell>
          <cell r="S53">
            <v>28.66</v>
          </cell>
          <cell r="T53"/>
          <cell r="U53">
            <v>224</v>
          </cell>
          <cell r="V53">
            <v>164</v>
          </cell>
          <cell r="W53">
            <v>-6.71</v>
          </cell>
          <cell r="X53"/>
          <cell r="Y53"/>
          <cell r="Z53"/>
        </row>
        <row r="54">
          <cell r="A54" t="str">
            <v>AS</v>
          </cell>
          <cell r="B54">
            <v>53</v>
          </cell>
          <cell r="C54" t="str">
            <v> i | 1 | 2 | 3 </v>
          </cell>
          <cell r="D54"/>
          <cell r="E54">
            <v>7.1</v>
          </cell>
          <cell r="F54">
            <v>-4.7</v>
          </cell>
          <cell r="G54">
            <v>32956900</v>
          </cell>
          <cell r="H54">
            <v>241527</v>
          </cell>
          <cell r="I54">
            <v>2943</v>
          </cell>
          <cell r="J54">
            <v>11.72</v>
          </cell>
          <cell r="K54">
            <v>7.97</v>
          </cell>
          <cell r="L54">
            <v>0.82</v>
          </cell>
          <cell r="M54"/>
          <cell r="N54">
            <v>0.62</v>
          </cell>
          <cell r="O54">
            <v>52.27</v>
          </cell>
          <cell r="P54">
            <v>104.72</v>
          </cell>
          <cell r="Q54">
            <v>23.68</v>
          </cell>
          <cell r="R54"/>
          <cell r="S54">
            <v>24.92</v>
          </cell>
          <cell r="T54"/>
          <cell r="U54">
            <v>120</v>
          </cell>
          <cell r="V54">
            <v>120</v>
          </cell>
          <cell r="W54">
            <v>-0.21</v>
          </cell>
          <cell r="X54"/>
          <cell r="Y54"/>
          <cell r="Z54"/>
        </row>
        <row r="55">
          <cell r="A55" t="str">
            <v>ASAP</v>
          </cell>
          <cell r="B55">
            <v>54</v>
          </cell>
          <cell r="C55" t="str">
            <v> i | 1 | 2 | 3 </v>
          </cell>
          <cell r="D55"/>
          <cell r="E55">
            <v>1.77</v>
          </cell>
          <cell r="F55">
            <v>-1.1200000000000001</v>
          </cell>
          <cell r="G55">
            <v>279300</v>
          </cell>
          <cell r="H55">
            <v>495</v>
          </cell>
          <cell r="I55">
            <v>1285</v>
          </cell>
          <cell r="J55"/>
          <cell r="K55">
            <v>0.96</v>
          </cell>
          <cell r="L55">
            <v>8.32</v>
          </cell>
          <cell r="M55"/>
          <cell r="N55">
            <v>0</v>
          </cell>
          <cell r="O55">
            <v>-0.82</v>
          </cell>
          <cell r="P55">
            <v>-10.98</v>
          </cell>
          <cell r="Q55">
            <v>-2.34</v>
          </cell>
          <cell r="R55"/>
          <cell r="S55">
            <v>20.51</v>
          </cell>
          <cell r="T55"/>
          <cell r="U55"/>
          <cell r="V55"/>
          <cell r="W55"/>
          <cell r="X55"/>
          <cell r="Y55"/>
          <cell r="Z55"/>
        </row>
        <row r="56">
          <cell r="A56" t="str">
            <v>ASEFA</v>
          </cell>
          <cell r="B56">
            <v>55</v>
          </cell>
          <cell r="C56" t="str">
            <v> i | 1 | 2 | 3 </v>
          </cell>
          <cell r="D56"/>
          <cell r="E56">
            <v>3.6</v>
          </cell>
          <cell r="F56">
            <v>-0.55000000000000004</v>
          </cell>
          <cell r="G56">
            <v>195500</v>
          </cell>
          <cell r="H56">
            <v>697</v>
          </cell>
          <cell r="I56">
            <v>1980</v>
          </cell>
          <cell r="J56">
            <v>12.64</v>
          </cell>
          <cell r="K56">
            <v>1.24</v>
          </cell>
          <cell r="L56">
            <v>0.42</v>
          </cell>
          <cell r="M56"/>
          <cell r="N56">
            <v>0.28000000000000003</v>
          </cell>
          <cell r="O56">
            <v>8.85</v>
          </cell>
          <cell r="P56">
            <v>9.89</v>
          </cell>
          <cell r="Q56">
            <v>7.11</v>
          </cell>
          <cell r="R56">
            <v>5.6</v>
          </cell>
          <cell r="S56">
            <v>29.92</v>
          </cell>
          <cell r="T56"/>
          <cell r="U56">
            <v>369</v>
          </cell>
          <cell r="V56">
            <v>308</v>
          </cell>
          <cell r="W56">
            <v>-5.19</v>
          </cell>
          <cell r="X56"/>
          <cell r="Y56"/>
          <cell r="Z56"/>
        </row>
        <row r="57">
          <cell r="A57" t="str">
            <v>ASIA</v>
          </cell>
          <cell r="B57">
            <v>56</v>
          </cell>
          <cell r="C57" t="str">
            <v> i | 1 | 2 | 3 </v>
          </cell>
          <cell r="D57"/>
          <cell r="E57">
            <v>4.9000000000000004</v>
          </cell>
          <cell r="F57">
            <v>-2</v>
          </cell>
          <cell r="G57">
            <v>23600</v>
          </cell>
          <cell r="H57">
            <v>116</v>
          </cell>
          <cell r="I57">
            <v>1568</v>
          </cell>
          <cell r="J57"/>
          <cell r="K57">
            <v>0.3</v>
          </cell>
          <cell r="L57">
            <v>0.82</v>
          </cell>
          <cell r="M57"/>
          <cell r="N57">
            <v>0</v>
          </cell>
          <cell r="O57">
            <v>-0.1</v>
          </cell>
          <cell r="P57">
            <v>-2.4</v>
          </cell>
          <cell r="Q57">
            <v>-16.91</v>
          </cell>
          <cell r="R57">
            <v>1.02</v>
          </cell>
          <cell r="S57">
            <v>32.1</v>
          </cell>
          <cell r="T57"/>
          <cell r="U57"/>
          <cell r="V57"/>
          <cell r="W57"/>
          <cell r="X57"/>
          <cell r="Y57"/>
          <cell r="Z57"/>
        </row>
        <row r="58">
          <cell r="A58" t="str">
            <v>ASIAN</v>
          </cell>
          <cell r="B58">
            <v>57</v>
          </cell>
          <cell r="C58" t="str">
            <v> i | 1 | 2 | 3 </v>
          </cell>
          <cell r="D58"/>
          <cell r="E58">
            <v>12.6</v>
          </cell>
          <cell r="F58">
            <v>0</v>
          </cell>
          <cell r="G58">
            <v>28926300</v>
          </cell>
          <cell r="H58">
            <v>364271</v>
          </cell>
          <cell r="I58">
            <v>6838</v>
          </cell>
          <cell r="J58">
            <v>11.22</v>
          </cell>
          <cell r="K58">
            <v>2.13</v>
          </cell>
          <cell r="L58">
            <v>0.95</v>
          </cell>
          <cell r="M58">
            <v>0.2</v>
          </cell>
          <cell r="N58">
            <v>1.1499999999999999</v>
          </cell>
          <cell r="O58">
            <v>11.97</v>
          </cell>
          <cell r="P58">
            <v>20.52</v>
          </cell>
          <cell r="Q58">
            <v>9.4</v>
          </cell>
          <cell r="R58">
            <v>1.59</v>
          </cell>
          <cell r="S58">
            <v>30.3</v>
          </cell>
          <cell r="T58"/>
          <cell r="U58">
            <v>179</v>
          </cell>
          <cell r="V58">
            <v>202</v>
          </cell>
          <cell r="W58">
            <v>0.56000000000000005</v>
          </cell>
          <cell r="X58"/>
          <cell r="Y58"/>
          <cell r="Z58"/>
        </row>
        <row r="59">
          <cell r="A59" t="str">
            <v>ASIMAR</v>
          </cell>
          <cell r="B59">
            <v>58</v>
          </cell>
          <cell r="C59" t="str">
            <v> i | 1 | 2 | 3 </v>
          </cell>
          <cell r="D59"/>
          <cell r="E59">
            <v>1.97</v>
          </cell>
          <cell r="F59">
            <v>-1.5</v>
          </cell>
          <cell r="G59">
            <v>5884100</v>
          </cell>
          <cell r="H59">
            <v>12008</v>
          </cell>
          <cell r="I59">
            <v>509</v>
          </cell>
          <cell r="J59">
            <v>23</v>
          </cell>
          <cell r="K59">
            <v>1.17</v>
          </cell>
          <cell r="L59">
            <v>0.61</v>
          </cell>
          <cell r="M59">
            <v>0.05</v>
          </cell>
          <cell r="N59">
            <v>0.09</v>
          </cell>
          <cell r="O59">
            <v>5.4</v>
          </cell>
          <cell r="P59">
            <v>5.09</v>
          </cell>
          <cell r="Q59">
            <v>6.18</v>
          </cell>
          <cell r="R59">
            <v>2.54</v>
          </cell>
          <cell r="S59">
            <v>63.38</v>
          </cell>
          <cell r="T59"/>
          <cell r="U59">
            <v>665</v>
          </cell>
          <cell r="V59">
            <v>600</v>
          </cell>
          <cell r="W59">
            <v>-0.68</v>
          </cell>
          <cell r="X59"/>
          <cell r="Y59"/>
          <cell r="Z59"/>
        </row>
        <row r="60">
          <cell r="A60" t="str">
            <v>ASK</v>
          </cell>
          <cell r="B60">
            <v>59</v>
          </cell>
          <cell r="C60" t="str">
            <v> i | 1 | 3 </v>
          </cell>
          <cell r="D60"/>
          <cell r="E60">
            <v>21.9</v>
          </cell>
          <cell r="F60">
            <v>-1.35</v>
          </cell>
          <cell r="G60">
            <v>460900</v>
          </cell>
          <cell r="H60">
            <v>10129</v>
          </cell>
          <cell r="I60">
            <v>7707</v>
          </cell>
          <cell r="J60">
            <v>8.5299999999999994</v>
          </cell>
          <cell r="K60">
            <v>1.41</v>
          </cell>
          <cell r="L60">
            <v>6.95</v>
          </cell>
          <cell r="M60">
            <v>1.72</v>
          </cell>
          <cell r="N60">
            <v>2.57</v>
          </cell>
          <cell r="O60">
            <v>2.72</v>
          </cell>
          <cell r="P60">
            <v>16.96</v>
          </cell>
          <cell r="Q60">
            <v>24.96</v>
          </cell>
          <cell r="R60">
            <v>7.85</v>
          </cell>
          <cell r="S60">
            <v>41.8</v>
          </cell>
          <cell r="T60"/>
          <cell r="U60">
            <v>155</v>
          </cell>
          <cell r="V60">
            <v>451</v>
          </cell>
          <cell r="W60">
            <v>1.35</v>
          </cell>
          <cell r="X60"/>
          <cell r="Y60"/>
          <cell r="Z60"/>
        </row>
        <row r="61">
          <cell r="A61" t="str">
            <v>ASN</v>
          </cell>
          <cell r="B61">
            <v>60</v>
          </cell>
          <cell r="C61" t="str">
            <v> i | 1 | 2 | 3 </v>
          </cell>
          <cell r="D61"/>
          <cell r="E61">
            <v>4.4400000000000004</v>
          </cell>
          <cell r="F61">
            <v>-0.89</v>
          </cell>
          <cell r="G61">
            <v>3100</v>
          </cell>
          <cell r="H61">
            <v>14</v>
          </cell>
          <cell r="I61">
            <v>693</v>
          </cell>
          <cell r="J61">
            <v>35.869999999999997</v>
          </cell>
          <cell r="K61">
            <v>2.41</v>
          </cell>
          <cell r="L61">
            <v>0.24</v>
          </cell>
          <cell r="M61">
            <v>0.01</v>
          </cell>
          <cell r="N61">
            <v>0.12</v>
          </cell>
          <cell r="O61">
            <v>7.32</v>
          </cell>
          <cell r="P61">
            <v>6.87</v>
          </cell>
          <cell r="Q61">
            <v>10.52</v>
          </cell>
          <cell r="R61">
            <v>0.21</v>
          </cell>
          <cell r="S61">
            <v>25.83</v>
          </cell>
          <cell r="T61"/>
          <cell r="U61">
            <v>692</v>
          </cell>
          <cell r="V61">
            <v>601</v>
          </cell>
          <cell r="W61">
            <v>1.05</v>
          </cell>
          <cell r="X61"/>
          <cell r="Y61"/>
          <cell r="Z61"/>
        </row>
        <row r="62">
          <cell r="A62" t="str">
            <v>ASP</v>
          </cell>
          <cell r="B62">
            <v>61</v>
          </cell>
          <cell r="C62" t="str">
            <v> i | 1 | 2 | 3 </v>
          </cell>
          <cell r="D62"/>
          <cell r="E62">
            <v>2.1800000000000002</v>
          </cell>
          <cell r="F62">
            <v>-1.8</v>
          </cell>
          <cell r="G62">
            <v>3063900</v>
          </cell>
          <cell r="H62">
            <v>6731</v>
          </cell>
          <cell r="I62">
            <v>4590</v>
          </cell>
          <cell r="J62">
            <v>12.32</v>
          </cell>
          <cell r="K62">
            <v>0.98</v>
          </cell>
          <cell r="L62">
            <v>0.64</v>
          </cell>
          <cell r="M62">
            <v>0.06</v>
          </cell>
          <cell r="N62">
            <v>0.18</v>
          </cell>
          <cell r="O62">
            <v>6.4</v>
          </cell>
          <cell r="P62">
            <v>8.02</v>
          </cell>
          <cell r="Q62">
            <v>19.3</v>
          </cell>
          <cell r="R62">
            <v>5.96</v>
          </cell>
          <cell r="S62">
            <v>75.11</v>
          </cell>
          <cell r="T62"/>
          <cell r="U62">
            <v>408</v>
          </cell>
          <cell r="V62">
            <v>383</v>
          </cell>
          <cell r="W62">
            <v>-1.98</v>
          </cell>
          <cell r="X62"/>
          <cell r="Y62"/>
          <cell r="Z62"/>
        </row>
        <row r="63">
          <cell r="A63" t="str">
            <v>ATP30</v>
          </cell>
          <cell r="B63">
            <v>62</v>
          </cell>
          <cell r="C63" t="str">
            <v> i | 1 | 2 | 3 </v>
          </cell>
          <cell r="D63"/>
          <cell r="E63">
            <v>1.21</v>
          </cell>
          <cell r="F63">
            <v>4.3099999999999996</v>
          </cell>
          <cell r="G63">
            <v>15636600</v>
          </cell>
          <cell r="H63">
            <v>19013</v>
          </cell>
          <cell r="I63">
            <v>747</v>
          </cell>
          <cell r="J63">
            <v>24.95</v>
          </cell>
          <cell r="K63">
            <v>1.79</v>
          </cell>
          <cell r="L63">
            <v>0.91</v>
          </cell>
          <cell r="M63">
            <v>0.02</v>
          </cell>
          <cell r="N63">
            <v>0.05</v>
          </cell>
          <cell r="O63">
            <v>5.81</v>
          </cell>
          <cell r="P63">
            <v>7.26</v>
          </cell>
          <cell r="Q63">
            <v>6.6</v>
          </cell>
          <cell r="R63">
            <v>3.31</v>
          </cell>
          <cell r="S63">
            <v>55.12</v>
          </cell>
          <cell r="T63"/>
          <cell r="U63">
            <v>617</v>
          </cell>
          <cell r="V63">
            <v>597</v>
          </cell>
          <cell r="W63">
            <v>0.56999999999999995</v>
          </cell>
          <cell r="X63"/>
          <cell r="Y63"/>
          <cell r="Z63"/>
        </row>
        <row r="64">
          <cell r="A64" t="str">
            <v>AU</v>
          </cell>
          <cell r="B64">
            <v>63</v>
          </cell>
          <cell r="C64" t="str">
            <v> i | 1 | 2 | 3 </v>
          </cell>
          <cell r="D64"/>
          <cell r="E64">
            <v>10.199999999999999</v>
          </cell>
          <cell r="F64">
            <v>-0.97</v>
          </cell>
          <cell r="G64">
            <v>2074000</v>
          </cell>
          <cell r="H64">
            <v>21029</v>
          </cell>
          <cell r="I64">
            <v>8319</v>
          </cell>
          <cell r="J64">
            <v>93.98</v>
          </cell>
          <cell r="K64">
            <v>9.9</v>
          </cell>
          <cell r="L64">
            <v>0.53</v>
          </cell>
          <cell r="M64"/>
          <cell r="N64">
            <v>0.11</v>
          </cell>
          <cell r="O64">
            <v>9.3800000000000008</v>
          </cell>
          <cell r="P64">
            <v>9.61</v>
          </cell>
          <cell r="Q64">
            <v>6.72</v>
          </cell>
          <cell r="R64">
            <v>2.84</v>
          </cell>
          <cell r="S64">
            <v>33.729999999999997</v>
          </cell>
          <cell r="T64"/>
          <cell r="U64">
            <v>697</v>
          </cell>
          <cell r="V64">
            <v>619</v>
          </cell>
          <cell r="W64">
            <v>2.69</v>
          </cell>
          <cell r="X64"/>
          <cell r="Y64"/>
          <cell r="Z64"/>
        </row>
        <row r="65">
          <cell r="A65" t="str">
            <v>AUCT</v>
          </cell>
          <cell r="B65">
            <v>64</v>
          </cell>
          <cell r="C65" t="str">
            <v> i | 1 | 2 | 3 </v>
          </cell>
          <cell r="D65"/>
          <cell r="E65">
            <v>10.4</v>
          </cell>
          <cell r="F65">
            <v>0.97</v>
          </cell>
          <cell r="G65">
            <v>7055300</v>
          </cell>
          <cell r="H65">
            <v>73723</v>
          </cell>
          <cell r="I65">
            <v>5720</v>
          </cell>
          <cell r="J65">
            <v>25.33</v>
          </cell>
          <cell r="K65">
            <v>13.63</v>
          </cell>
          <cell r="L65">
            <v>2.62</v>
          </cell>
          <cell r="M65">
            <v>0.18</v>
          </cell>
          <cell r="N65">
            <v>0.43</v>
          </cell>
          <cell r="O65">
            <v>26.07</v>
          </cell>
          <cell r="P65">
            <v>53.55</v>
          </cell>
          <cell r="Q65">
            <v>24.84</v>
          </cell>
          <cell r="R65">
            <v>3.85</v>
          </cell>
          <cell r="S65">
            <v>29.39</v>
          </cell>
          <cell r="T65"/>
          <cell r="U65">
            <v>319</v>
          </cell>
          <cell r="V65">
            <v>322</v>
          </cell>
          <cell r="W65">
            <v>1.89</v>
          </cell>
          <cell r="X65"/>
          <cell r="Y65"/>
          <cell r="Z65"/>
        </row>
        <row r="66">
          <cell r="A66" t="str">
            <v>AWC</v>
          </cell>
          <cell r="B66">
            <v>65</v>
          </cell>
          <cell r="C66" t="str">
            <v> i | 1 | 3 </v>
          </cell>
          <cell r="D66"/>
          <cell r="E66">
            <v>4.5999999999999996</v>
          </cell>
          <cell r="F66">
            <v>-2.54</v>
          </cell>
          <cell r="G66">
            <v>79619300</v>
          </cell>
          <cell r="H66">
            <v>369625</v>
          </cell>
          <cell r="I66">
            <v>147200</v>
          </cell>
          <cell r="J66"/>
          <cell r="K66">
            <v>2.0699999999999998</v>
          </cell>
          <cell r="L66">
            <v>0.73</v>
          </cell>
          <cell r="M66"/>
          <cell r="N66">
            <v>0</v>
          </cell>
          <cell r="O66">
            <v>0.01</v>
          </cell>
          <cell r="P66">
            <v>-1.87</v>
          </cell>
          <cell r="Q66">
            <v>-30.48</v>
          </cell>
          <cell r="R66">
            <v>0.27</v>
          </cell>
          <cell r="S66">
            <v>24.97</v>
          </cell>
          <cell r="T66"/>
          <cell r="U66"/>
          <cell r="V66"/>
          <cell r="W66"/>
          <cell r="X66"/>
          <cell r="Y66"/>
          <cell r="Z66"/>
        </row>
        <row r="67">
          <cell r="A67" t="str">
            <v>AYUD</v>
          </cell>
          <cell r="B67">
            <v>66</v>
          </cell>
          <cell r="C67" t="str">
            <v> i | 1 | 2 | 3 </v>
          </cell>
          <cell r="D67"/>
          <cell r="E67">
            <v>33.25</v>
          </cell>
          <cell r="F67">
            <v>0</v>
          </cell>
          <cell r="G67">
            <v>12600</v>
          </cell>
          <cell r="H67">
            <v>419</v>
          </cell>
          <cell r="I67">
            <v>12943</v>
          </cell>
          <cell r="J67">
            <v>51.78</v>
          </cell>
          <cell r="K67">
            <v>0.75</v>
          </cell>
          <cell r="L67">
            <v>0.5</v>
          </cell>
          <cell r="M67">
            <v>0.75</v>
          </cell>
          <cell r="N67">
            <v>0.64</v>
          </cell>
          <cell r="O67">
            <v>1.06</v>
          </cell>
          <cell r="P67">
            <v>1.4</v>
          </cell>
          <cell r="Q67">
            <v>11.45</v>
          </cell>
          <cell r="R67">
            <v>4.46</v>
          </cell>
          <cell r="S67">
            <v>24.34</v>
          </cell>
          <cell r="T67"/>
          <cell r="U67">
            <v>883</v>
          </cell>
          <cell r="V67">
            <v>897</v>
          </cell>
          <cell r="W67">
            <v>-4.45</v>
          </cell>
          <cell r="X67"/>
          <cell r="Y67"/>
          <cell r="Z67"/>
        </row>
        <row r="68">
          <cell r="A68" t="str">
            <v>B</v>
          </cell>
          <cell r="B68">
            <v>67</v>
          </cell>
          <cell r="C68" t="str">
            <v> i | 1 | 2 | 3 </v>
          </cell>
          <cell r="D68"/>
          <cell r="E68">
            <v>0.48</v>
          </cell>
          <cell r="F68">
            <v>-2.04</v>
          </cell>
          <cell r="G68">
            <v>19854000</v>
          </cell>
          <cell r="H68">
            <v>9582</v>
          </cell>
          <cell r="I68">
            <v>638</v>
          </cell>
          <cell r="J68"/>
          <cell r="K68">
            <v>0.96</v>
          </cell>
          <cell r="L68">
            <v>0.51</v>
          </cell>
          <cell r="M68"/>
          <cell r="N68">
            <v>0</v>
          </cell>
          <cell r="O68">
            <v>-3.01</v>
          </cell>
          <cell r="P68">
            <v>-6.22</v>
          </cell>
          <cell r="Q68">
            <v>-11.72</v>
          </cell>
          <cell r="R68"/>
          <cell r="S68">
            <v>67.16</v>
          </cell>
          <cell r="T68"/>
          <cell r="U68"/>
          <cell r="V68"/>
          <cell r="W68"/>
          <cell r="X68"/>
          <cell r="Y68"/>
          <cell r="Z68"/>
        </row>
        <row r="69">
          <cell r="A69" t="str">
            <v>B52</v>
          </cell>
          <cell r="B69">
            <v>68</v>
          </cell>
          <cell r="C69" t="str">
            <v> i | 1 | 2 | 3 </v>
          </cell>
          <cell r="D69" t="str">
            <v>C</v>
          </cell>
          <cell r="E69">
            <v>0.36</v>
          </cell>
          <cell r="F69">
            <v>9.09</v>
          </cell>
          <cell r="G69">
            <v>10233300</v>
          </cell>
          <cell r="H69">
            <v>3559</v>
          </cell>
          <cell r="I69">
            <v>728</v>
          </cell>
          <cell r="J69"/>
          <cell r="K69">
            <v>5</v>
          </cell>
          <cell r="L69">
            <v>0.16</v>
          </cell>
          <cell r="M69"/>
          <cell r="N69">
            <v>0</v>
          </cell>
          <cell r="O69">
            <v>-40.520000000000003</v>
          </cell>
          <cell r="P69">
            <v>-45.87</v>
          </cell>
          <cell r="Q69">
            <v>-167.86</v>
          </cell>
          <cell r="R69"/>
          <cell r="S69">
            <v>44.23</v>
          </cell>
          <cell r="T69"/>
          <cell r="U69"/>
          <cell r="V69"/>
          <cell r="W69"/>
          <cell r="X69"/>
          <cell r="Y69"/>
          <cell r="Z69"/>
        </row>
        <row r="70">
          <cell r="A70" t="str">
            <v>BA</v>
          </cell>
          <cell r="B70">
            <v>69</v>
          </cell>
          <cell r="C70" t="str">
            <v> i | 1 | 2 | 3 </v>
          </cell>
          <cell r="D70"/>
          <cell r="E70">
            <v>6.55</v>
          </cell>
          <cell r="F70">
            <v>-5.07</v>
          </cell>
          <cell r="G70">
            <v>1791600</v>
          </cell>
          <cell r="H70">
            <v>11918</v>
          </cell>
          <cell r="I70">
            <v>13755</v>
          </cell>
          <cell r="J70"/>
          <cell r="K70">
            <v>0.72</v>
          </cell>
          <cell r="L70">
            <v>1.76</v>
          </cell>
          <cell r="M70">
            <v>0.1</v>
          </cell>
          <cell r="N70">
            <v>0</v>
          </cell>
          <cell r="O70">
            <v>-4.8499999999999996</v>
          </cell>
          <cell r="P70">
            <v>-18.09</v>
          </cell>
          <cell r="Q70">
            <v>-56.73</v>
          </cell>
          <cell r="R70">
            <v>1.53</v>
          </cell>
          <cell r="S70">
            <v>36.409999999999997</v>
          </cell>
          <cell r="T70"/>
          <cell r="U70"/>
          <cell r="V70"/>
          <cell r="W70"/>
          <cell r="X70"/>
          <cell r="Y70"/>
          <cell r="Z70"/>
        </row>
        <row r="71">
          <cell r="A71" t="str">
            <v>BAFS</v>
          </cell>
          <cell r="B71">
            <v>70</v>
          </cell>
          <cell r="C71" t="str">
            <v> i | 1 | 2 | 3 </v>
          </cell>
          <cell r="D71"/>
          <cell r="E71">
            <v>23.7</v>
          </cell>
          <cell r="F71">
            <v>-1.25</v>
          </cell>
          <cell r="G71">
            <v>338100</v>
          </cell>
          <cell r="H71">
            <v>8044</v>
          </cell>
          <cell r="I71">
            <v>15109</v>
          </cell>
          <cell r="J71"/>
          <cell r="K71">
            <v>2.68</v>
          </cell>
          <cell r="L71">
            <v>2.25</v>
          </cell>
          <cell r="M71"/>
          <cell r="N71">
            <v>0</v>
          </cell>
          <cell r="O71">
            <v>0.95</v>
          </cell>
          <cell r="P71">
            <v>-1.55</v>
          </cell>
          <cell r="Q71">
            <v>-17.38</v>
          </cell>
          <cell r="R71">
            <v>5.27</v>
          </cell>
          <cell r="S71">
            <v>45.18</v>
          </cell>
          <cell r="T71"/>
          <cell r="U71"/>
          <cell r="V71"/>
          <cell r="W71"/>
          <cell r="X71"/>
          <cell r="Y71"/>
          <cell r="Z71"/>
        </row>
        <row r="72">
          <cell r="A72" t="str">
            <v>BAM</v>
          </cell>
          <cell r="B72">
            <v>71</v>
          </cell>
          <cell r="C72" t="str">
            <v> i | 1 | 3 </v>
          </cell>
          <cell r="D72"/>
          <cell r="E72">
            <v>21</v>
          </cell>
          <cell r="F72">
            <v>-1.41</v>
          </cell>
          <cell r="G72">
            <v>16173600</v>
          </cell>
          <cell r="H72">
            <v>341680</v>
          </cell>
          <cell r="I72">
            <v>67873</v>
          </cell>
          <cell r="J72">
            <v>23.66</v>
          </cell>
          <cell r="K72">
            <v>1.79</v>
          </cell>
          <cell r="L72">
            <v>2.25</v>
          </cell>
          <cell r="M72">
            <v>1.05</v>
          </cell>
          <cell r="N72">
            <v>0.87</v>
          </cell>
          <cell r="O72">
            <v>2.11</v>
          </cell>
          <cell r="P72">
            <v>6.95</v>
          </cell>
          <cell r="Q72">
            <v>12.76</v>
          </cell>
          <cell r="R72">
            <v>5</v>
          </cell>
          <cell r="S72">
            <v>54.2</v>
          </cell>
          <cell r="T72"/>
          <cell r="U72">
            <v>615</v>
          </cell>
          <cell r="V72">
            <v>747</v>
          </cell>
          <cell r="W72"/>
          <cell r="X72"/>
          <cell r="Y72"/>
          <cell r="Z72"/>
        </row>
        <row r="73">
          <cell r="A73" t="str">
            <v>BANPU</v>
          </cell>
          <cell r="B73">
            <v>72</v>
          </cell>
          <cell r="C73" t="str">
            <v> i | 1 | 2 | 3 </v>
          </cell>
          <cell r="D73"/>
          <cell r="E73">
            <v>10.6</v>
          </cell>
          <cell r="F73">
            <v>-4.5</v>
          </cell>
          <cell r="G73">
            <v>128560200</v>
          </cell>
          <cell r="H73">
            <v>1388215</v>
          </cell>
          <cell r="I73">
            <v>53791</v>
          </cell>
          <cell r="J73"/>
          <cell r="K73">
            <v>0.88</v>
          </cell>
          <cell r="L73">
            <v>3.29</v>
          </cell>
          <cell r="M73">
            <v>0.15</v>
          </cell>
          <cell r="N73">
            <v>0</v>
          </cell>
          <cell r="O73">
            <v>2.14</v>
          </cell>
          <cell r="P73">
            <v>-4.13</v>
          </cell>
          <cell r="Q73">
            <v>-2.2000000000000002</v>
          </cell>
          <cell r="R73">
            <v>5.72</v>
          </cell>
          <cell r="S73">
            <v>87.79</v>
          </cell>
          <cell r="T73"/>
          <cell r="U73"/>
          <cell r="V73"/>
          <cell r="W73"/>
          <cell r="X73"/>
          <cell r="Y73"/>
          <cell r="Z73"/>
        </row>
        <row r="74">
          <cell r="A74" t="str">
            <v>BAY</v>
          </cell>
          <cell r="B74">
            <v>73</v>
          </cell>
          <cell r="C74" t="str">
            <v> i | 1 | 3 </v>
          </cell>
          <cell r="D74"/>
          <cell r="E74">
            <v>31</v>
          </cell>
          <cell r="F74">
            <v>-2.36</v>
          </cell>
          <cell r="G74">
            <v>986400</v>
          </cell>
          <cell r="H74">
            <v>30779</v>
          </cell>
          <cell r="I74">
            <v>228029</v>
          </cell>
          <cell r="J74">
            <v>8.39</v>
          </cell>
          <cell r="K74">
            <v>0.77</v>
          </cell>
          <cell r="L74">
            <v>7.76</v>
          </cell>
          <cell r="M74"/>
          <cell r="N74">
            <v>3.55</v>
          </cell>
          <cell r="O74">
            <v>1.37</v>
          </cell>
          <cell r="P74">
            <v>9.5399999999999991</v>
          </cell>
          <cell r="Q74">
            <v>18.22</v>
          </cell>
          <cell r="R74">
            <v>2.74</v>
          </cell>
          <cell r="S74">
            <v>23.12</v>
          </cell>
          <cell r="T74"/>
          <cell r="U74">
            <v>281</v>
          </cell>
          <cell r="V74">
            <v>503</v>
          </cell>
          <cell r="W74">
            <v>0.56000000000000005</v>
          </cell>
          <cell r="X74"/>
          <cell r="Y74"/>
          <cell r="Z74"/>
        </row>
        <row r="75">
          <cell r="A75" t="str">
            <v>BBL</v>
          </cell>
          <cell r="B75">
            <v>74</v>
          </cell>
          <cell r="C75" t="str">
            <v> i | 1 | 2 | 3 </v>
          </cell>
          <cell r="D75"/>
          <cell r="E75">
            <v>116</v>
          </cell>
          <cell r="F75">
            <v>-2.52</v>
          </cell>
          <cell r="G75">
            <v>13787600</v>
          </cell>
          <cell r="H75">
            <v>1610861</v>
          </cell>
          <cell r="I75">
            <v>221426</v>
          </cell>
          <cell r="J75">
            <v>9.59</v>
          </cell>
          <cell r="K75">
            <v>0.5</v>
          </cell>
          <cell r="L75">
            <v>7.67</v>
          </cell>
          <cell r="M75">
            <v>5</v>
          </cell>
          <cell r="N75">
            <v>11.93</v>
          </cell>
          <cell r="O75">
            <v>0.84</v>
          </cell>
          <cell r="P75">
            <v>5.24</v>
          </cell>
          <cell r="Q75">
            <v>13.12</v>
          </cell>
          <cell r="R75">
            <v>6.03</v>
          </cell>
          <cell r="S75">
            <v>98.6</v>
          </cell>
          <cell r="T75"/>
          <cell r="U75">
            <v>420</v>
          </cell>
          <cell r="V75">
            <v>553</v>
          </cell>
          <cell r="W75">
            <v>7.42</v>
          </cell>
          <cell r="X75"/>
          <cell r="Y75"/>
          <cell r="Z75"/>
        </row>
        <row r="76">
          <cell r="A76" t="str">
            <v>BC</v>
          </cell>
          <cell r="B76">
            <v>75</v>
          </cell>
          <cell r="C76" t="str">
            <v> i | 1 | 3 </v>
          </cell>
          <cell r="D76"/>
          <cell r="E76">
            <v>0.98</v>
          </cell>
          <cell r="F76">
            <v>-1.01</v>
          </cell>
          <cell r="G76">
            <v>31200</v>
          </cell>
          <cell r="H76">
            <v>30</v>
          </cell>
          <cell r="I76">
            <v>497</v>
          </cell>
          <cell r="J76"/>
          <cell r="K76">
            <v>0.59</v>
          </cell>
          <cell r="L76">
            <v>3.58</v>
          </cell>
          <cell r="M76"/>
          <cell r="N76">
            <v>0</v>
          </cell>
          <cell r="O76">
            <v>-6.13</v>
          </cell>
          <cell r="P76">
            <v>-28.03</v>
          </cell>
          <cell r="Q76">
            <v>-111.28</v>
          </cell>
          <cell r="R76">
            <v>11.22</v>
          </cell>
          <cell r="S76">
            <v>35.06</v>
          </cell>
          <cell r="T76"/>
          <cell r="U76"/>
          <cell r="V76"/>
          <cell r="W76"/>
          <cell r="X76"/>
          <cell r="Y76"/>
          <cell r="Z76"/>
        </row>
        <row r="77">
          <cell r="A77" t="str">
            <v>BCH</v>
          </cell>
          <cell r="B77">
            <v>76</v>
          </cell>
          <cell r="C77" t="str">
            <v> i | 1 | 3 </v>
          </cell>
          <cell r="D77"/>
          <cell r="E77">
            <v>14.3</v>
          </cell>
          <cell r="F77">
            <v>-1.38</v>
          </cell>
          <cell r="G77">
            <v>8013400</v>
          </cell>
          <cell r="H77">
            <v>114850</v>
          </cell>
          <cell r="I77">
            <v>35661</v>
          </cell>
          <cell r="J77">
            <v>29.92</v>
          </cell>
          <cell r="K77">
            <v>5.38</v>
          </cell>
          <cell r="L77">
            <v>1.36</v>
          </cell>
          <cell r="M77">
            <v>0.1</v>
          </cell>
          <cell r="N77">
            <v>0.48</v>
          </cell>
          <cell r="O77">
            <v>11.95</v>
          </cell>
          <cell r="P77">
            <v>18.86</v>
          </cell>
          <cell r="Q77">
            <v>14.24</v>
          </cell>
          <cell r="R77">
            <v>1.61</v>
          </cell>
          <cell r="S77">
            <v>44</v>
          </cell>
          <cell r="T77"/>
          <cell r="U77">
            <v>449</v>
          </cell>
          <cell r="V77">
            <v>458</v>
          </cell>
          <cell r="W77">
            <v>1.37</v>
          </cell>
          <cell r="X77"/>
          <cell r="Y77"/>
          <cell r="Z77"/>
        </row>
        <row r="78">
          <cell r="A78" t="str">
            <v>BCP</v>
          </cell>
          <cell r="B78">
            <v>77</v>
          </cell>
          <cell r="C78" t="str">
            <v> i | 1 | 2 | 3 </v>
          </cell>
          <cell r="D78"/>
          <cell r="E78">
            <v>23.7</v>
          </cell>
          <cell r="F78">
            <v>-4.4400000000000004</v>
          </cell>
          <cell r="G78">
            <v>15360100</v>
          </cell>
          <cell r="H78">
            <v>369542</v>
          </cell>
          <cell r="I78">
            <v>32633</v>
          </cell>
          <cell r="J78"/>
          <cell r="K78">
            <v>0.7</v>
          </cell>
          <cell r="L78">
            <v>1.86</v>
          </cell>
          <cell r="M78">
            <v>0.3</v>
          </cell>
          <cell r="N78">
            <v>0</v>
          </cell>
          <cell r="O78">
            <v>-3.87</v>
          </cell>
          <cell r="P78">
            <v>-14.9</v>
          </cell>
          <cell r="Q78">
            <v>-6.92</v>
          </cell>
          <cell r="R78">
            <v>3.41</v>
          </cell>
          <cell r="S78">
            <v>59.46</v>
          </cell>
          <cell r="T78"/>
          <cell r="U78"/>
          <cell r="V78"/>
          <cell r="W78"/>
          <cell r="X78"/>
          <cell r="Y78"/>
          <cell r="Z78"/>
        </row>
        <row r="79">
          <cell r="A79" t="str">
            <v>BCPG</v>
          </cell>
          <cell r="B79">
            <v>78</v>
          </cell>
          <cell r="C79" t="str">
            <v> i | 1 | 2 | 3 </v>
          </cell>
          <cell r="D79"/>
          <cell r="E79">
            <v>15.2</v>
          </cell>
          <cell r="F79">
            <v>-1.94</v>
          </cell>
          <cell r="G79">
            <v>16113300</v>
          </cell>
          <cell r="H79">
            <v>250000</v>
          </cell>
          <cell r="I79">
            <v>40134</v>
          </cell>
          <cell r="J79">
            <v>19.350000000000001</v>
          </cell>
          <cell r="K79">
            <v>1.96</v>
          </cell>
          <cell r="L79">
            <v>1.95</v>
          </cell>
          <cell r="M79">
            <v>0.16</v>
          </cell>
          <cell r="N79">
            <v>0.78</v>
          </cell>
          <cell r="O79">
            <v>6.82</v>
          </cell>
          <cell r="P79">
            <v>13.23</v>
          </cell>
          <cell r="Q79">
            <v>43.38</v>
          </cell>
          <cell r="R79">
            <v>3.19</v>
          </cell>
          <cell r="S79">
            <v>29.74</v>
          </cell>
          <cell r="T79"/>
          <cell r="U79">
            <v>433</v>
          </cell>
          <cell r="V79">
            <v>507</v>
          </cell>
          <cell r="W79">
            <v>-12.71</v>
          </cell>
          <cell r="X79"/>
          <cell r="Y79"/>
          <cell r="Z79"/>
        </row>
        <row r="80">
          <cell r="A80" t="str">
            <v>BCT</v>
          </cell>
          <cell r="B80">
            <v>79</v>
          </cell>
          <cell r="C80" t="str">
            <v> i | 1 | 2 | 3 </v>
          </cell>
          <cell r="D80"/>
          <cell r="E80">
            <v>42.5</v>
          </cell>
          <cell r="F80">
            <v>-0.57999999999999996</v>
          </cell>
          <cell r="G80">
            <v>5900</v>
          </cell>
          <cell r="H80">
            <v>248</v>
          </cell>
          <cell r="I80">
            <v>12750</v>
          </cell>
          <cell r="J80">
            <v>7.77</v>
          </cell>
          <cell r="K80">
            <v>0.66</v>
          </cell>
          <cell r="L80">
            <v>0.05</v>
          </cell>
          <cell r="M80">
            <v>1.2</v>
          </cell>
          <cell r="N80">
            <v>5.56</v>
          </cell>
          <cell r="O80">
            <v>9.8699999999999992</v>
          </cell>
          <cell r="P80">
            <v>8.73</v>
          </cell>
          <cell r="Q80">
            <v>0.04</v>
          </cell>
          <cell r="R80">
            <v>2.82</v>
          </cell>
          <cell r="S80">
            <v>22.62</v>
          </cell>
          <cell r="T80"/>
          <cell r="U80">
            <v>277</v>
          </cell>
          <cell r="V80">
            <v>167</v>
          </cell>
          <cell r="W80">
            <v>0.14000000000000001</v>
          </cell>
          <cell r="X80"/>
          <cell r="Y80"/>
          <cell r="Z80"/>
        </row>
        <row r="81">
          <cell r="A81" t="str">
            <v>BDMS</v>
          </cell>
          <cell r="B81">
            <v>80</v>
          </cell>
          <cell r="C81" t="str">
            <v> i | 1 | 2 | 3 </v>
          </cell>
          <cell r="D81"/>
          <cell r="E81">
            <v>21.2</v>
          </cell>
          <cell r="F81">
            <v>-0.93</v>
          </cell>
          <cell r="G81">
            <v>31222800</v>
          </cell>
          <cell r="H81">
            <v>662214</v>
          </cell>
          <cell r="I81">
            <v>336910</v>
          </cell>
          <cell r="J81">
            <v>46.24</v>
          </cell>
          <cell r="K81">
            <v>3.98</v>
          </cell>
          <cell r="L81">
            <v>0.56000000000000005</v>
          </cell>
          <cell r="M81">
            <v>0.3</v>
          </cell>
          <cell r="N81">
            <v>0.45</v>
          </cell>
          <cell r="O81">
            <v>7.73</v>
          </cell>
          <cell r="P81">
            <v>8.7100000000000009</v>
          </cell>
          <cell r="Q81">
            <v>9.42</v>
          </cell>
          <cell r="R81">
            <v>2.59</v>
          </cell>
          <cell r="S81">
            <v>64.86</v>
          </cell>
          <cell r="T81"/>
          <cell r="U81">
            <v>673</v>
          </cell>
          <cell r="V81">
            <v>619</v>
          </cell>
          <cell r="W81">
            <v>2.1800000000000002</v>
          </cell>
          <cell r="X81"/>
          <cell r="Y81"/>
          <cell r="Z81"/>
        </row>
        <row r="82">
          <cell r="A82" t="str">
            <v>BEAUTY</v>
          </cell>
          <cell r="B82">
            <v>81</v>
          </cell>
          <cell r="C82" t="str">
            <v> i | 1 | 2 | 3 </v>
          </cell>
          <cell r="D82"/>
          <cell r="E82">
            <v>1.69</v>
          </cell>
          <cell r="F82">
            <v>-3.43</v>
          </cell>
          <cell r="G82">
            <v>61619400</v>
          </cell>
          <cell r="H82">
            <v>106536</v>
          </cell>
          <cell r="I82">
            <v>5082</v>
          </cell>
          <cell r="J82"/>
          <cell r="K82">
            <v>6.18</v>
          </cell>
          <cell r="L82">
            <v>0.38</v>
          </cell>
          <cell r="M82"/>
          <cell r="N82">
            <v>0</v>
          </cell>
          <cell r="O82">
            <v>-3.11</v>
          </cell>
          <cell r="P82">
            <v>-6.36</v>
          </cell>
          <cell r="Q82">
            <v>-20.89</v>
          </cell>
          <cell r="R82">
            <v>4.2</v>
          </cell>
          <cell r="S82">
            <v>77.98</v>
          </cell>
          <cell r="T82"/>
          <cell r="U82"/>
          <cell r="V82"/>
          <cell r="W82"/>
          <cell r="X82"/>
          <cell r="Y82"/>
          <cell r="Z82"/>
        </row>
        <row r="83">
          <cell r="A83" t="str">
            <v>BEC</v>
          </cell>
          <cell r="B83">
            <v>82</v>
          </cell>
          <cell r="C83" t="str">
            <v> i | 1 | 2 | 3 </v>
          </cell>
          <cell r="D83"/>
          <cell r="E83">
            <v>7.8</v>
          </cell>
          <cell r="F83">
            <v>-0.64</v>
          </cell>
          <cell r="G83">
            <v>6131500</v>
          </cell>
          <cell r="H83">
            <v>47796</v>
          </cell>
          <cell r="I83">
            <v>15600</v>
          </cell>
          <cell r="J83"/>
          <cell r="K83">
            <v>3.12</v>
          </cell>
          <cell r="L83">
            <v>1.01</v>
          </cell>
          <cell r="M83"/>
          <cell r="N83">
            <v>0</v>
          </cell>
          <cell r="O83">
            <v>-6.68</v>
          </cell>
          <cell r="P83">
            <v>-13.47</v>
          </cell>
          <cell r="Q83">
            <v>-11.54</v>
          </cell>
          <cell r="R83"/>
          <cell r="S83">
            <v>56.06</v>
          </cell>
          <cell r="T83"/>
          <cell r="U83"/>
          <cell r="V83"/>
          <cell r="W83"/>
          <cell r="X83"/>
          <cell r="Y83"/>
          <cell r="Z83"/>
        </row>
        <row r="84">
          <cell r="A84" t="str">
            <v>BEM</v>
          </cell>
          <cell r="B84">
            <v>83</v>
          </cell>
          <cell r="C84" t="str">
            <v> i | 1 | 2 | 3 </v>
          </cell>
          <cell r="D84"/>
          <cell r="E84">
            <v>8.1</v>
          </cell>
          <cell r="F84">
            <v>-0.61</v>
          </cell>
          <cell r="G84">
            <v>38468800</v>
          </cell>
          <cell r="H84">
            <v>313257</v>
          </cell>
          <cell r="I84">
            <v>123809</v>
          </cell>
          <cell r="J84">
            <v>61.82</v>
          </cell>
          <cell r="K84">
            <v>3.18</v>
          </cell>
          <cell r="L84">
            <v>1.96</v>
          </cell>
          <cell r="M84"/>
          <cell r="N84">
            <v>0.13</v>
          </cell>
          <cell r="O84">
            <v>3.88</v>
          </cell>
          <cell r="P84">
            <v>5.1100000000000003</v>
          </cell>
          <cell r="Q84">
            <v>13.99</v>
          </cell>
          <cell r="R84">
            <v>1.85</v>
          </cell>
          <cell r="S84">
            <v>54.02</v>
          </cell>
          <cell r="T84"/>
          <cell r="U84">
            <v>799</v>
          </cell>
          <cell r="V84">
            <v>797</v>
          </cell>
          <cell r="W84">
            <v>2.73</v>
          </cell>
          <cell r="X84"/>
          <cell r="Y84"/>
          <cell r="Z84"/>
        </row>
        <row r="85">
          <cell r="A85" t="str">
            <v>BFIT</v>
          </cell>
          <cell r="B85">
            <v>84</v>
          </cell>
          <cell r="C85" t="str">
            <v> i | 1 | 2 | 3 </v>
          </cell>
          <cell r="D85"/>
          <cell r="E85">
            <v>29</v>
          </cell>
          <cell r="F85">
            <v>-2.52</v>
          </cell>
          <cell r="G85">
            <v>1730900</v>
          </cell>
          <cell r="H85">
            <v>50773</v>
          </cell>
          <cell r="I85">
            <v>15986</v>
          </cell>
          <cell r="J85">
            <v>9.2200000000000006</v>
          </cell>
          <cell r="K85">
            <v>1.71</v>
          </cell>
          <cell r="L85">
            <v>1.18</v>
          </cell>
          <cell r="M85"/>
          <cell r="N85">
            <v>3.15</v>
          </cell>
          <cell r="O85">
            <v>10.5</v>
          </cell>
          <cell r="P85">
            <v>19.05</v>
          </cell>
          <cell r="Q85">
            <v>43.08</v>
          </cell>
          <cell r="R85">
            <v>7.76</v>
          </cell>
          <cell r="S85">
            <v>17.96</v>
          </cell>
          <cell r="T85"/>
          <cell r="U85">
            <v>147</v>
          </cell>
          <cell r="V85">
            <v>188</v>
          </cell>
          <cell r="W85">
            <v>0.13</v>
          </cell>
          <cell r="X85"/>
          <cell r="Y85"/>
          <cell r="Z85"/>
        </row>
        <row r="86">
          <cell r="A86" t="str">
            <v>BGC</v>
          </cell>
          <cell r="B86">
            <v>85</v>
          </cell>
          <cell r="C86" t="str">
            <v> i | 1 | 3 </v>
          </cell>
          <cell r="D86"/>
          <cell r="E86">
            <v>10.6</v>
          </cell>
          <cell r="F86">
            <v>-0.93</v>
          </cell>
          <cell r="G86">
            <v>2601500</v>
          </cell>
          <cell r="H86">
            <v>27793</v>
          </cell>
          <cell r="I86">
            <v>7361</v>
          </cell>
          <cell r="J86">
            <v>12.74</v>
          </cell>
          <cell r="K86">
            <v>1.45</v>
          </cell>
          <cell r="L86">
            <v>2.33</v>
          </cell>
          <cell r="M86">
            <v>0.13</v>
          </cell>
          <cell r="N86">
            <v>0.84</v>
          </cell>
          <cell r="O86">
            <v>6.06</v>
          </cell>
          <cell r="P86">
            <v>11.69</v>
          </cell>
          <cell r="Q86">
            <v>4.99</v>
          </cell>
          <cell r="R86">
            <v>4.17</v>
          </cell>
          <cell r="S86">
            <v>27.55</v>
          </cell>
          <cell r="T86"/>
          <cell r="U86">
            <v>330</v>
          </cell>
          <cell r="V86">
            <v>396</v>
          </cell>
          <cell r="W86">
            <v>4.0599999999999996</v>
          </cell>
          <cell r="X86"/>
          <cell r="Y86"/>
          <cell r="Z86"/>
        </row>
        <row r="87">
          <cell r="A87" t="str">
            <v>BGRIM</v>
          </cell>
          <cell r="B87">
            <v>86</v>
          </cell>
          <cell r="C87" t="str">
            <v> i | 1 | 2 | 3 </v>
          </cell>
          <cell r="D87"/>
          <cell r="E87">
            <v>49.75</v>
          </cell>
          <cell r="F87">
            <v>-3.4</v>
          </cell>
          <cell r="G87">
            <v>11178700</v>
          </cell>
          <cell r="H87">
            <v>562047</v>
          </cell>
          <cell r="I87">
            <v>129693</v>
          </cell>
          <cell r="J87">
            <v>66.540000000000006</v>
          </cell>
          <cell r="K87">
            <v>4.91</v>
          </cell>
          <cell r="L87">
            <v>3.28</v>
          </cell>
          <cell r="M87">
            <v>0.15</v>
          </cell>
          <cell r="N87">
            <v>0.77</v>
          </cell>
          <cell r="O87">
            <v>6.03</v>
          </cell>
          <cell r="P87">
            <v>8.52</v>
          </cell>
          <cell r="Q87">
            <v>4.71</v>
          </cell>
          <cell r="R87">
            <v>0.74</v>
          </cell>
          <cell r="S87">
            <v>34.619999999999997</v>
          </cell>
          <cell r="T87"/>
          <cell r="U87">
            <v>702</v>
          </cell>
          <cell r="V87">
            <v>703</v>
          </cell>
          <cell r="W87">
            <v>2.9</v>
          </cell>
          <cell r="X87"/>
          <cell r="Y87"/>
          <cell r="Z87"/>
        </row>
        <row r="88">
          <cell r="A88" t="str">
            <v>BGT</v>
          </cell>
          <cell r="B88">
            <v>87</v>
          </cell>
          <cell r="C88" t="str">
            <v> i | 1 | 2 | 3 </v>
          </cell>
          <cell r="D88"/>
          <cell r="E88">
            <v>0.97</v>
          </cell>
          <cell r="F88">
            <v>0</v>
          </cell>
          <cell r="G88">
            <v>31200</v>
          </cell>
          <cell r="H88">
            <v>30</v>
          </cell>
          <cell r="I88">
            <v>353</v>
          </cell>
          <cell r="J88"/>
          <cell r="K88">
            <v>0.88</v>
          </cell>
          <cell r="L88">
            <v>1.89</v>
          </cell>
          <cell r="M88"/>
          <cell r="N88">
            <v>0</v>
          </cell>
          <cell r="O88">
            <v>-4.71</v>
          </cell>
          <cell r="P88">
            <v>-13.75</v>
          </cell>
          <cell r="Q88">
            <v>-16.829999999999998</v>
          </cell>
          <cell r="R88"/>
          <cell r="S88">
            <v>37.68</v>
          </cell>
          <cell r="T88"/>
          <cell r="U88"/>
          <cell r="V88"/>
          <cell r="W88"/>
          <cell r="X88"/>
          <cell r="Y88"/>
          <cell r="Z88"/>
        </row>
        <row r="89">
          <cell r="A89" t="str">
            <v>BH</v>
          </cell>
          <cell r="B89">
            <v>88</v>
          </cell>
          <cell r="C89" t="str">
            <v> i | 1 | 2 | 3 </v>
          </cell>
          <cell r="D89"/>
          <cell r="E89">
            <v>125</v>
          </cell>
          <cell r="F89">
            <v>-0.79</v>
          </cell>
          <cell r="G89">
            <v>2222800</v>
          </cell>
          <cell r="H89">
            <v>278814</v>
          </cell>
          <cell r="I89">
            <v>99323</v>
          </cell>
          <cell r="J89">
            <v>51.06</v>
          </cell>
          <cell r="K89">
            <v>5.31</v>
          </cell>
          <cell r="L89">
            <v>0.28999999999999998</v>
          </cell>
          <cell r="M89">
            <v>1.1499999999999999</v>
          </cell>
          <cell r="N89">
            <v>2.41</v>
          </cell>
          <cell r="O89">
            <v>9.59</v>
          </cell>
          <cell r="P89">
            <v>10.210000000000001</v>
          </cell>
          <cell r="Q89">
            <v>10.73</v>
          </cell>
          <cell r="R89">
            <v>2.48</v>
          </cell>
          <cell r="S89">
            <v>45.37</v>
          </cell>
          <cell r="T89"/>
          <cell r="U89">
            <v>646</v>
          </cell>
          <cell r="V89">
            <v>572</v>
          </cell>
          <cell r="W89">
            <v>21.09</v>
          </cell>
          <cell r="X89"/>
          <cell r="Y89"/>
          <cell r="Z89"/>
        </row>
        <row r="90">
          <cell r="A90" t="str">
            <v>BIG</v>
          </cell>
          <cell r="B90">
            <v>89</v>
          </cell>
          <cell r="C90" t="str">
            <v> i | 1 | 2 | 3 </v>
          </cell>
          <cell r="D90"/>
          <cell r="E90">
            <v>0.6</v>
          </cell>
          <cell r="F90">
            <v>-3.23</v>
          </cell>
          <cell r="G90">
            <v>8760600</v>
          </cell>
          <cell r="H90">
            <v>5294</v>
          </cell>
          <cell r="I90">
            <v>2117</v>
          </cell>
          <cell r="J90">
            <v>337.94</v>
          </cell>
          <cell r="K90">
            <v>1.26</v>
          </cell>
          <cell r="L90">
            <v>0.72</v>
          </cell>
          <cell r="M90"/>
          <cell r="N90">
            <v>0</v>
          </cell>
          <cell r="O90">
            <v>0.81</v>
          </cell>
          <cell r="P90">
            <v>0.36</v>
          </cell>
          <cell r="Q90">
            <v>-2.2799999999999998</v>
          </cell>
          <cell r="R90">
            <v>5</v>
          </cell>
          <cell r="S90">
            <v>30.59</v>
          </cell>
          <cell r="T90"/>
          <cell r="U90">
            <v>958</v>
          </cell>
          <cell r="V90">
            <v>971</v>
          </cell>
          <cell r="W90">
            <v>-88.57</v>
          </cell>
          <cell r="X90"/>
          <cell r="Y90"/>
          <cell r="Z90"/>
        </row>
        <row r="91">
          <cell r="A91" t="str">
            <v>BIZ</v>
          </cell>
          <cell r="B91">
            <v>90</v>
          </cell>
          <cell r="C91" t="str">
            <v> i | 1 | 2 | 3 </v>
          </cell>
          <cell r="D91"/>
          <cell r="E91">
            <v>3.72</v>
          </cell>
          <cell r="F91">
            <v>-2.11</v>
          </cell>
          <cell r="G91">
            <v>150800</v>
          </cell>
          <cell r="H91">
            <v>565</v>
          </cell>
          <cell r="I91">
            <v>1488</v>
          </cell>
          <cell r="J91">
            <v>35.54</v>
          </cell>
          <cell r="K91">
            <v>2.94</v>
          </cell>
          <cell r="L91">
            <v>2.4500000000000002</v>
          </cell>
          <cell r="M91">
            <v>0.25</v>
          </cell>
          <cell r="N91">
            <v>0.11</v>
          </cell>
          <cell r="O91">
            <v>3.72</v>
          </cell>
          <cell r="P91">
            <v>7.85</v>
          </cell>
          <cell r="Q91">
            <v>4.96</v>
          </cell>
          <cell r="R91">
            <v>6.72</v>
          </cell>
          <cell r="S91">
            <v>24.43</v>
          </cell>
          <cell r="T91"/>
          <cell r="U91">
            <v>661</v>
          </cell>
          <cell r="V91">
            <v>750</v>
          </cell>
          <cell r="W91">
            <v>0.46</v>
          </cell>
          <cell r="X91"/>
          <cell r="Y91"/>
          <cell r="Z91"/>
        </row>
        <row r="92">
          <cell r="A92" t="str">
            <v>BJC</v>
          </cell>
          <cell r="B92">
            <v>91</v>
          </cell>
          <cell r="C92" t="str">
            <v> i | 1 | 2 | 3 </v>
          </cell>
          <cell r="D92"/>
          <cell r="E92">
            <v>33.5</v>
          </cell>
          <cell r="F92">
            <v>-2.9</v>
          </cell>
          <cell r="G92">
            <v>10281200</v>
          </cell>
          <cell r="H92">
            <v>345584</v>
          </cell>
          <cell r="I92">
            <v>134261</v>
          </cell>
          <cell r="J92">
            <v>26.22</v>
          </cell>
          <cell r="K92">
            <v>1.18</v>
          </cell>
          <cell r="L92">
            <v>1.86</v>
          </cell>
          <cell r="M92">
            <v>0.18</v>
          </cell>
          <cell r="N92">
            <v>1.28</v>
          </cell>
          <cell r="O92">
            <v>3.53</v>
          </cell>
          <cell r="P92">
            <v>4.54</v>
          </cell>
          <cell r="Q92">
            <v>2.2200000000000002</v>
          </cell>
          <cell r="R92">
            <v>2.72</v>
          </cell>
          <cell r="S92">
            <v>26.14</v>
          </cell>
          <cell r="T92"/>
          <cell r="U92">
            <v>709</v>
          </cell>
          <cell r="V92">
            <v>708</v>
          </cell>
          <cell r="W92">
            <v>0.95</v>
          </cell>
          <cell r="X92"/>
          <cell r="Y92"/>
          <cell r="Z92"/>
        </row>
        <row r="93">
          <cell r="A93" t="str">
            <v>BJCHI</v>
          </cell>
          <cell r="B93">
            <v>92</v>
          </cell>
          <cell r="C93" t="str">
            <v> i | 1 | 2 | 3 </v>
          </cell>
          <cell r="D93"/>
          <cell r="E93">
            <v>1.65</v>
          </cell>
          <cell r="F93">
            <v>-3.51</v>
          </cell>
          <cell r="G93">
            <v>1215000</v>
          </cell>
          <cell r="H93">
            <v>2036</v>
          </cell>
          <cell r="I93">
            <v>2639</v>
          </cell>
          <cell r="J93"/>
          <cell r="K93">
            <v>0.79</v>
          </cell>
          <cell r="L93">
            <v>0.25</v>
          </cell>
          <cell r="M93"/>
          <cell r="N93">
            <v>0</v>
          </cell>
          <cell r="O93">
            <v>-1.48</v>
          </cell>
          <cell r="P93">
            <v>-2.1</v>
          </cell>
          <cell r="Q93">
            <v>-5.57</v>
          </cell>
          <cell r="R93">
            <v>7.88</v>
          </cell>
          <cell r="S93">
            <v>24.93</v>
          </cell>
          <cell r="T93"/>
          <cell r="U93"/>
          <cell r="V93"/>
          <cell r="W93"/>
          <cell r="X93"/>
          <cell r="Y93"/>
          <cell r="Z93"/>
        </row>
        <row r="94">
          <cell r="A94" t="str">
            <v>BKD</v>
          </cell>
          <cell r="B94">
            <v>93</v>
          </cell>
          <cell r="C94" t="str">
            <v> i | 1 | 2 | 3 </v>
          </cell>
          <cell r="D94"/>
          <cell r="E94">
            <v>1.78</v>
          </cell>
          <cell r="F94">
            <v>-0.56000000000000005</v>
          </cell>
          <cell r="G94">
            <v>98100</v>
          </cell>
          <cell r="H94">
            <v>175</v>
          </cell>
          <cell r="I94">
            <v>1916</v>
          </cell>
          <cell r="J94"/>
          <cell r="K94">
            <v>1.39</v>
          </cell>
          <cell r="L94">
            <v>0.22</v>
          </cell>
          <cell r="M94">
            <v>0.1</v>
          </cell>
          <cell r="N94">
            <v>0</v>
          </cell>
          <cell r="O94">
            <v>-1.55</v>
          </cell>
          <cell r="P94">
            <v>-1.62</v>
          </cell>
          <cell r="Q94">
            <v>-14.32</v>
          </cell>
          <cell r="R94">
            <v>5.62</v>
          </cell>
          <cell r="S94">
            <v>26.97</v>
          </cell>
          <cell r="T94"/>
          <cell r="U94"/>
          <cell r="V94"/>
          <cell r="W94"/>
          <cell r="X94"/>
          <cell r="Y94"/>
          <cell r="Z94"/>
        </row>
        <row r="95">
          <cell r="A95" t="str">
            <v>BKI</v>
          </cell>
          <cell r="B95">
            <v>94</v>
          </cell>
          <cell r="C95" t="str">
            <v> i | 1 | 2 | 3 </v>
          </cell>
          <cell r="D95"/>
          <cell r="E95">
            <v>266</v>
          </cell>
          <cell r="F95">
            <v>-1.1200000000000001</v>
          </cell>
          <cell r="G95">
            <v>96400</v>
          </cell>
          <cell r="H95">
            <v>25708</v>
          </cell>
          <cell r="I95">
            <v>28321</v>
          </cell>
          <cell r="J95">
            <v>9.66</v>
          </cell>
          <cell r="K95">
            <v>1.04</v>
          </cell>
          <cell r="L95">
            <v>1</v>
          </cell>
          <cell r="M95">
            <v>3</v>
          </cell>
          <cell r="N95">
            <v>27.65</v>
          </cell>
          <cell r="O95">
            <v>6.36</v>
          </cell>
          <cell r="P95">
            <v>10.31</v>
          </cell>
          <cell r="Q95">
            <v>19.149999999999999</v>
          </cell>
          <cell r="R95">
            <v>5.26</v>
          </cell>
          <cell r="S95">
            <v>84.28</v>
          </cell>
          <cell r="T95"/>
          <cell r="U95">
            <v>283</v>
          </cell>
          <cell r="V95">
            <v>315</v>
          </cell>
          <cell r="W95">
            <v>8.33</v>
          </cell>
          <cell r="X95"/>
          <cell r="Y95"/>
          <cell r="Z95"/>
        </row>
        <row r="96">
          <cell r="A96" t="str">
            <v>BLA</v>
          </cell>
          <cell r="B96">
            <v>95</v>
          </cell>
          <cell r="C96" t="str">
            <v> i | 1 | 2 | 3 </v>
          </cell>
          <cell r="D96"/>
          <cell r="E96">
            <v>24</v>
          </cell>
          <cell r="F96">
            <v>0</v>
          </cell>
          <cell r="G96">
            <v>7360400</v>
          </cell>
          <cell r="H96">
            <v>177880</v>
          </cell>
          <cell r="I96">
            <v>40982</v>
          </cell>
          <cell r="J96">
            <v>19.2</v>
          </cell>
          <cell r="K96">
            <v>0.95</v>
          </cell>
          <cell r="L96">
            <v>7.1</v>
          </cell>
          <cell r="M96"/>
          <cell r="N96">
            <v>1.23</v>
          </cell>
          <cell r="O96">
            <v>0.7</v>
          </cell>
          <cell r="P96">
            <v>4.79</v>
          </cell>
          <cell r="Q96">
            <v>3.92</v>
          </cell>
          <cell r="R96">
            <v>2.67</v>
          </cell>
          <cell r="S96">
            <v>49.36</v>
          </cell>
          <cell r="T96"/>
          <cell r="U96">
            <v>635</v>
          </cell>
          <cell r="V96">
            <v>760</v>
          </cell>
          <cell r="W96">
            <v>3.81</v>
          </cell>
          <cell r="X96"/>
          <cell r="Y96"/>
          <cell r="Z96"/>
        </row>
        <row r="97">
          <cell r="A97" t="str">
            <v>BLAND</v>
          </cell>
          <cell r="B97">
            <v>96</v>
          </cell>
          <cell r="C97" t="str">
            <v> i | 1 | 2 | 3 </v>
          </cell>
          <cell r="D97"/>
          <cell r="E97">
            <v>1.06</v>
          </cell>
          <cell r="F97">
            <v>-0.93</v>
          </cell>
          <cell r="G97">
            <v>13755300</v>
          </cell>
          <cell r="H97">
            <v>14610</v>
          </cell>
          <cell r="I97">
            <v>18417</v>
          </cell>
          <cell r="J97">
            <v>37.119999999999997</v>
          </cell>
          <cell r="K97">
            <v>0.41</v>
          </cell>
          <cell r="L97">
            <v>0.2</v>
          </cell>
          <cell r="M97">
            <v>0.02</v>
          </cell>
          <cell r="N97">
            <v>0.03</v>
          </cell>
          <cell r="O97">
            <v>2.88</v>
          </cell>
          <cell r="P97">
            <v>1.0900000000000001</v>
          </cell>
          <cell r="Q97">
            <v>-61.03</v>
          </cell>
          <cell r="R97">
            <v>5.67</v>
          </cell>
          <cell r="S97">
            <v>72.03</v>
          </cell>
          <cell r="T97"/>
          <cell r="U97">
            <v>853</v>
          </cell>
          <cell r="V97">
            <v>793</v>
          </cell>
          <cell r="W97">
            <v>-3.49</v>
          </cell>
          <cell r="X97"/>
          <cell r="Y97"/>
          <cell r="Z97"/>
        </row>
        <row r="98">
          <cell r="A98" t="str">
            <v>BLISS</v>
          </cell>
          <cell r="B98">
            <v>97</v>
          </cell>
          <cell r="C98" t="str">
            <v> i | 1 | 2 | 3 </v>
          </cell>
          <cell r="D98" t="str">
            <v>SPNPNC</v>
          </cell>
          <cell r="E98">
            <v>0.14000000000000001</v>
          </cell>
          <cell r="F98">
            <v>0</v>
          </cell>
          <cell r="G98">
            <v>0</v>
          </cell>
          <cell r="H98">
            <v>0</v>
          </cell>
          <cell r="I98">
            <v>963</v>
          </cell>
          <cell r="J98"/>
          <cell r="K98">
            <v>0.57999999999999996</v>
          </cell>
          <cell r="L98">
            <v>2.23</v>
          </cell>
          <cell r="M98"/>
          <cell r="N98">
            <v>0</v>
          </cell>
          <cell r="O98">
            <v>-39.9</v>
          </cell>
          <cell r="P98">
            <v>-82.79</v>
          </cell>
          <cell r="Q98">
            <v>-115.64</v>
          </cell>
          <cell r="R98"/>
          <cell r="S98">
            <v>79.05</v>
          </cell>
          <cell r="T98"/>
          <cell r="U98"/>
          <cell r="V98"/>
          <cell r="W98"/>
          <cell r="X98"/>
          <cell r="Y98"/>
          <cell r="Z98"/>
        </row>
        <row r="99">
          <cell r="A99" t="str">
            <v>BM</v>
          </cell>
          <cell r="B99">
            <v>98</v>
          </cell>
          <cell r="C99" t="str">
            <v> i | 1 | 2 | 3 </v>
          </cell>
          <cell r="D99"/>
          <cell r="E99">
            <v>2.56</v>
          </cell>
          <cell r="F99">
            <v>-2.29</v>
          </cell>
          <cell r="G99">
            <v>340900</v>
          </cell>
          <cell r="H99">
            <v>879</v>
          </cell>
          <cell r="I99">
            <v>1126</v>
          </cell>
          <cell r="J99">
            <v>22.81</v>
          </cell>
          <cell r="K99">
            <v>1.62</v>
          </cell>
          <cell r="L99">
            <v>0.74</v>
          </cell>
          <cell r="M99">
            <v>0.08</v>
          </cell>
          <cell r="N99">
            <v>0.11</v>
          </cell>
          <cell r="O99">
            <v>5.38</v>
          </cell>
          <cell r="P99">
            <v>7.18</v>
          </cell>
          <cell r="Q99">
            <v>5.66</v>
          </cell>
          <cell r="R99">
            <v>3.12</v>
          </cell>
          <cell r="S99">
            <v>39.979999999999997</v>
          </cell>
          <cell r="T99"/>
          <cell r="U99">
            <v>601</v>
          </cell>
          <cell r="V99">
            <v>599</v>
          </cell>
          <cell r="W99">
            <v>-2.5299999999999998</v>
          </cell>
          <cell r="X99"/>
          <cell r="Y99"/>
          <cell r="Z99"/>
        </row>
        <row r="100">
          <cell r="A100" t="str">
            <v>BOL</v>
          </cell>
          <cell r="B100">
            <v>99</v>
          </cell>
          <cell r="C100" t="str">
            <v> i | 1 | 2 | 3 </v>
          </cell>
          <cell r="D100"/>
          <cell r="E100">
            <v>8.5</v>
          </cell>
          <cell r="F100">
            <v>-2.2999999999999998</v>
          </cell>
          <cell r="G100">
            <v>900700</v>
          </cell>
          <cell r="H100">
            <v>7701</v>
          </cell>
          <cell r="I100">
            <v>6974</v>
          </cell>
          <cell r="J100">
            <v>39.619999999999997</v>
          </cell>
          <cell r="K100">
            <v>10.3</v>
          </cell>
          <cell r="L100">
            <v>0.47</v>
          </cell>
          <cell r="M100">
            <v>0.08</v>
          </cell>
          <cell r="N100">
            <v>0.21</v>
          </cell>
          <cell r="O100">
            <v>22.8</v>
          </cell>
          <cell r="P100">
            <v>30.29</v>
          </cell>
          <cell r="Q100">
            <v>31.07</v>
          </cell>
          <cell r="R100">
            <v>1.76</v>
          </cell>
          <cell r="S100">
            <v>27.58</v>
          </cell>
          <cell r="T100"/>
          <cell r="U100">
            <v>426</v>
          </cell>
          <cell r="V100">
            <v>421</v>
          </cell>
          <cell r="W100">
            <v>1.62</v>
          </cell>
          <cell r="X100"/>
          <cell r="Y100"/>
          <cell r="Z100"/>
        </row>
        <row r="101">
          <cell r="A101" t="str">
            <v>BPP</v>
          </cell>
          <cell r="B101">
            <v>100</v>
          </cell>
          <cell r="C101" t="str">
            <v> i | 1 | 2 | 3 </v>
          </cell>
          <cell r="D101"/>
          <cell r="E101">
            <v>17.5</v>
          </cell>
          <cell r="F101">
            <v>2.34</v>
          </cell>
          <cell r="G101">
            <v>38212900</v>
          </cell>
          <cell r="H101">
            <v>673518</v>
          </cell>
          <cell r="I101">
            <v>53393</v>
          </cell>
          <cell r="J101">
            <v>24.44</v>
          </cell>
          <cell r="K101">
            <v>1.28</v>
          </cell>
          <cell r="L101">
            <v>0.27</v>
          </cell>
          <cell r="M101">
            <v>0.3</v>
          </cell>
          <cell r="N101">
            <v>0.7</v>
          </cell>
          <cell r="O101">
            <v>5.46</v>
          </cell>
          <cell r="P101">
            <v>5.3</v>
          </cell>
          <cell r="Q101">
            <v>34.049999999999997</v>
          </cell>
          <cell r="R101">
            <v>3.72</v>
          </cell>
          <cell r="S101">
            <v>21.24</v>
          </cell>
          <cell r="T101"/>
          <cell r="U101">
            <v>670</v>
          </cell>
          <cell r="V101">
            <v>608</v>
          </cell>
          <cell r="W101">
            <v>-2.5</v>
          </cell>
          <cell r="X101"/>
          <cell r="Y101"/>
          <cell r="Z101"/>
        </row>
        <row r="102">
          <cell r="A102" t="str">
            <v>BR</v>
          </cell>
          <cell r="B102">
            <v>101</v>
          </cell>
          <cell r="C102" t="str">
            <v> i | 1 | 2 | 3 </v>
          </cell>
          <cell r="D102"/>
          <cell r="E102">
            <v>2.2200000000000002</v>
          </cell>
          <cell r="F102">
            <v>-1.77</v>
          </cell>
          <cell r="G102">
            <v>388200</v>
          </cell>
          <cell r="H102">
            <v>873</v>
          </cell>
          <cell r="I102">
            <v>2028</v>
          </cell>
          <cell r="J102"/>
          <cell r="K102">
            <v>0.5</v>
          </cell>
          <cell r="L102">
            <v>1.74</v>
          </cell>
          <cell r="M102"/>
          <cell r="N102">
            <v>0</v>
          </cell>
          <cell r="O102">
            <v>-2.92</v>
          </cell>
          <cell r="P102">
            <v>-8.94</v>
          </cell>
          <cell r="Q102">
            <v>-3.64</v>
          </cell>
          <cell r="R102"/>
          <cell r="S102">
            <v>52.81</v>
          </cell>
          <cell r="T102"/>
          <cell r="U102"/>
          <cell r="V102"/>
          <cell r="W102"/>
          <cell r="X102"/>
          <cell r="Y102"/>
          <cell r="Z102"/>
        </row>
        <row r="103">
          <cell r="A103" t="str">
            <v>BROCK</v>
          </cell>
          <cell r="B103">
            <v>102</v>
          </cell>
          <cell r="C103" t="str">
            <v> i | 1 | 2 | 3 </v>
          </cell>
          <cell r="D103"/>
          <cell r="E103">
            <v>1.63</v>
          </cell>
          <cell r="F103">
            <v>2.52</v>
          </cell>
          <cell r="G103">
            <v>70600</v>
          </cell>
          <cell r="H103">
            <v>112</v>
          </cell>
          <cell r="I103">
            <v>1671</v>
          </cell>
          <cell r="J103">
            <v>71.099999999999994</v>
          </cell>
          <cell r="K103">
            <v>1.35</v>
          </cell>
          <cell r="L103">
            <v>0.03</v>
          </cell>
          <cell r="M103">
            <v>0.02</v>
          </cell>
          <cell r="N103">
            <v>0.02</v>
          </cell>
          <cell r="O103">
            <v>2.74</v>
          </cell>
          <cell r="P103">
            <v>1.89</v>
          </cell>
          <cell r="Q103">
            <v>12.77</v>
          </cell>
          <cell r="R103">
            <v>1.26</v>
          </cell>
          <cell r="S103">
            <v>15.91</v>
          </cell>
          <cell r="T103"/>
          <cell r="U103">
            <v>901</v>
          </cell>
          <cell r="V103">
            <v>859</v>
          </cell>
          <cell r="W103">
            <v>0.84</v>
          </cell>
          <cell r="X103"/>
          <cell r="Y103"/>
          <cell r="Z103"/>
        </row>
        <row r="104">
          <cell r="A104" t="str">
            <v>BROOK</v>
          </cell>
          <cell r="B104">
            <v>103</v>
          </cell>
          <cell r="C104" t="str">
            <v> i | 1 | 2 | 3 </v>
          </cell>
          <cell r="D104"/>
          <cell r="E104">
            <v>0.42</v>
          </cell>
          <cell r="F104">
            <v>0</v>
          </cell>
          <cell r="G104">
            <v>984900</v>
          </cell>
          <cell r="H104">
            <v>406</v>
          </cell>
          <cell r="I104">
            <v>2792</v>
          </cell>
          <cell r="J104">
            <v>4.09</v>
          </cell>
          <cell r="K104">
            <v>1.17</v>
          </cell>
          <cell r="L104">
            <v>0.04</v>
          </cell>
          <cell r="M104">
            <v>0.02</v>
          </cell>
          <cell r="N104">
            <v>0.1</v>
          </cell>
          <cell r="O104">
            <v>32.74</v>
          </cell>
          <cell r="P104">
            <v>31.68</v>
          </cell>
          <cell r="Q104">
            <v>-22.15</v>
          </cell>
          <cell r="R104">
            <v>14.49</v>
          </cell>
          <cell r="S104">
            <v>43.1</v>
          </cell>
          <cell r="T104"/>
          <cell r="U104">
            <v>22</v>
          </cell>
          <cell r="V104">
            <v>10</v>
          </cell>
          <cell r="W104"/>
          <cell r="X104"/>
          <cell r="Y104"/>
          <cell r="Z104"/>
        </row>
        <row r="105">
          <cell r="A105" t="str">
            <v>BRR</v>
          </cell>
          <cell r="B105">
            <v>104</v>
          </cell>
          <cell r="C105" t="str">
            <v> i | 1 | 2 | 3 </v>
          </cell>
          <cell r="D105"/>
          <cell r="E105">
            <v>3.7</v>
          </cell>
          <cell r="F105">
            <v>-0.54</v>
          </cell>
          <cell r="G105">
            <v>109200</v>
          </cell>
          <cell r="H105">
            <v>401</v>
          </cell>
          <cell r="I105">
            <v>3005</v>
          </cell>
          <cell r="J105"/>
          <cell r="K105">
            <v>1.56</v>
          </cell>
          <cell r="L105">
            <v>3.51</v>
          </cell>
          <cell r="M105"/>
          <cell r="N105">
            <v>0</v>
          </cell>
          <cell r="O105">
            <v>0.04</v>
          </cell>
          <cell r="P105">
            <v>-17.78</v>
          </cell>
          <cell r="Q105">
            <v>1.6</v>
          </cell>
          <cell r="R105"/>
          <cell r="S105">
            <v>24.81</v>
          </cell>
          <cell r="T105"/>
          <cell r="U105"/>
          <cell r="V105"/>
          <cell r="W105"/>
          <cell r="X105"/>
          <cell r="Y105"/>
          <cell r="Z105"/>
        </row>
        <row r="106">
          <cell r="A106" t="str">
            <v>BSBM</v>
          </cell>
          <cell r="B106">
            <v>105</v>
          </cell>
          <cell r="C106" t="str">
            <v> i | 1 | 2 | 3 </v>
          </cell>
          <cell r="D106"/>
          <cell r="E106">
            <v>0.93</v>
          </cell>
          <cell r="F106">
            <v>-1.06</v>
          </cell>
          <cell r="G106">
            <v>323100</v>
          </cell>
          <cell r="H106">
            <v>299</v>
          </cell>
          <cell r="I106">
            <v>1043</v>
          </cell>
          <cell r="J106">
            <v>15</v>
          </cell>
          <cell r="K106">
            <v>0.55000000000000004</v>
          </cell>
          <cell r="L106">
            <v>0.02</v>
          </cell>
          <cell r="M106">
            <v>0.04</v>
          </cell>
          <cell r="N106">
            <v>0.06</v>
          </cell>
          <cell r="O106">
            <v>4.43</v>
          </cell>
          <cell r="P106">
            <v>3.6</v>
          </cell>
          <cell r="Q106">
            <v>5.19</v>
          </cell>
          <cell r="R106">
            <v>4.3899999999999997</v>
          </cell>
          <cell r="S106">
            <v>30.79</v>
          </cell>
          <cell r="T106"/>
          <cell r="U106">
            <v>608</v>
          </cell>
          <cell r="V106">
            <v>540</v>
          </cell>
          <cell r="W106">
            <v>-0.12</v>
          </cell>
          <cell r="X106"/>
          <cell r="Y106"/>
          <cell r="Z106"/>
        </row>
        <row r="107">
          <cell r="A107" t="str">
            <v>BSM</v>
          </cell>
          <cell r="B107">
            <v>106</v>
          </cell>
          <cell r="C107" t="str">
            <v> i | 1 | 2 | 3 </v>
          </cell>
          <cell r="D107"/>
          <cell r="E107">
            <v>0.26</v>
          </cell>
          <cell r="F107">
            <v>4</v>
          </cell>
          <cell r="G107">
            <v>8005400</v>
          </cell>
          <cell r="H107">
            <v>2158</v>
          </cell>
          <cell r="I107">
            <v>554</v>
          </cell>
          <cell r="J107"/>
          <cell r="K107">
            <v>0.96</v>
          </cell>
          <cell r="L107">
            <v>2.37</v>
          </cell>
          <cell r="M107"/>
          <cell r="N107">
            <v>0</v>
          </cell>
          <cell r="O107">
            <v>-2.5299999999999998</v>
          </cell>
          <cell r="P107">
            <v>-14.4</v>
          </cell>
          <cell r="Q107">
            <v>-17.61</v>
          </cell>
          <cell r="R107"/>
          <cell r="S107">
            <v>50.02</v>
          </cell>
          <cell r="T107"/>
          <cell r="U107"/>
          <cell r="V107"/>
          <cell r="W107"/>
          <cell r="X107"/>
          <cell r="Y107"/>
          <cell r="Z107"/>
        </row>
        <row r="108">
          <cell r="A108" t="str">
            <v>BTNC</v>
          </cell>
          <cell r="B108">
            <v>107</v>
          </cell>
          <cell r="C108" t="str">
            <v> i | 1 | 2 | 3 </v>
          </cell>
          <cell r="D108"/>
          <cell r="E108">
            <v>15.4</v>
          </cell>
          <cell r="F108">
            <v>-0.65</v>
          </cell>
          <cell r="G108">
            <v>100</v>
          </cell>
          <cell r="H108">
            <v>2</v>
          </cell>
          <cell r="I108">
            <v>185</v>
          </cell>
          <cell r="J108"/>
          <cell r="K108">
            <v>0.46</v>
          </cell>
          <cell r="L108">
            <v>0.87</v>
          </cell>
          <cell r="M108">
            <v>0.15</v>
          </cell>
          <cell r="N108">
            <v>0</v>
          </cell>
          <cell r="O108">
            <v>-6.88</v>
          </cell>
          <cell r="P108">
            <v>-12.06</v>
          </cell>
          <cell r="Q108">
            <v>-16.78</v>
          </cell>
          <cell r="R108">
            <v>0.97</v>
          </cell>
          <cell r="S108">
            <v>29.73</v>
          </cell>
          <cell r="T108"/>
          <cell r="U108"/>
          <cell r="V108"/>
          <cell r="W108"/>
          <cell r="X108"/>
          <cell r="Y108"/>
          <cell r="Z108"/>
        </row>
        <row r="109">
          <cell r="A109" t="str">
            <v>BTS</v>
          </cell>
          <cell r="B109">
            <v>108</v>
          </cell>
          <cell r="C109" t="str">
            <v> i | 1 | 2 | 3 </v>
          </cell>
          <cell r="D109"/>
          <cell r="E109">
            <v>9.6999999999999993</v>
          </cell>
          <cell r="F109">
            <v>0</v>
          </cell>
          <cell r="G109">
            <v>37946500</v>
          </cell>
          <cell r="H109">
            <v>367669</v>
          </cell>
          <cell r="I109">
            <v>127662</v>
          </cell>
          <cell r="J109">
            <v>17.36</v>
          </cell>
          <cell r="K109">
            <v>2.4500000000000002</v>
          </cell>
          <cell r="L109">
            <v>2.41</v>
          </cell>
          <cell r="M109">
            <v>0.15</v>
          </cell>
          <cell r="N109">
            <v>0.55000000000000004</v>
          </cell>
          <cell r="O109">
            <v>6.02</v>
          </cell>
          <cell r="P109">
            <v>14.18</v>
          </cell>
          <cell r="Q109">
            <v>5.81</v>
          </cell>
          <cell r="R109">
            <v>4.95</v>
          </cell>
          <cell r="S109">
            <v>59.66</v>
          </cell>
          <cell r="T109"/>
          <cell r="U109">
            <v>394</v>
          </cell>
          <cell r="V109">
            <v>507</v>
          </cell>
          <cell r="W109">
            <v>1.57</v>
          </cell>
          <cell r="X109"/>
          <cell r="Y109"/>
          <cell r="Z109"/>
        </row>
        <row r="110">
          <cell r="A110" t="str">
            <v>BTW</v>
          </cell>
          <cell r="B110">
            <v>109</v>
          </cell>
          <cell r="C110" t="str">
            <v> i | 1 | 2 | 3 </v>
          </cell>
          <cell r="D110"/>
          <cell r="E110">
            <v>0.8</v>
          </cell>
          <cell r="F110">
            <v>0</v>
          </cell>
          <cell r="G110">
            <v>250800</v>
          </cell>
          <cell r="H110">
            <v>200</v>
          </cell>
          <cell r="I110">
            <v>605</v>
          </cell>
          <cell r="J110"/>
          <cell r="K110">
            <v>0.52</v>
          </cell>
          <cell r="L110">
            <v>0.59</v>
          </cell>
          <cell r="M110"/>
          <cell r="N110">
            <v>0</v>
          </cell>
          <cell r="O110">
            <v>-0.04</v>
          </cell>
          <cell r="P110">
            <v>-2.56</v>
          </cell>
          <cell r="Q110">
            <v>2.38</v>
          </cell>
          <cell r="R110"/>
          <cell r="S110">
            <v>34.090000000000003</v>
          </cell>
          <cell r="T110"/>
          <cell r="U110"/>
          <cell r="V110"/>
          <cell r="W110"/>
          <cell r="X110"/>
          <cell r="Y110"/>
          <cell r="Z110"/>
        </row>
        <row r="111">
          <cell r="A111" t="str">
            <v>BUI</v>
          </cell>
          <cell r="B111">
            <v>110</v>
          </cell>
          <cell r="C111" t="str">
            <v> i | 1 | 3 </v>
          </cell>
          <cell r="D111"/>
          <cell r="E111">
            <v>11.7</v>
          </cell>
          <cell r="F111">
            <v>12.5</v>
          </cell>
          <cell r="G111">
            <v>100</v>
          </cell>
          <cell r="H111">
            <v>1</v>
          </cell>
          <cell r="I111">
            <v>351</v>
          </cell>
          <cell r="J111">
            <v>65.19</v>
          </cell>
          <cell r="K111">
            <v>0.51</v>
          </cell>
          <cell r="L111">
            <v>1.74</v>
          </cell>
          <cell r="M111">
            <v>0.25</v>
          </cell>
          <cell r="N111">
            <v>0.18</v>
          </cell>
          <cell r="O111">
            <v>0.54</v>
          </cell>
          <cell r="P111">
            <v>0.76</v>
          </cell>
          <cell r="Q111">
            <v>3.87</v>
          </cell>
          <cell r="R111">
            <v>2.4</v>
          </cell>
          <cell r="S111">
            <v>33.61</v>
          </cell>
          <cell r="T111"/>
          <cell r="U111">
            <v>911</v>
          </cell>
          <cell r="V111">
            <v>947</v>
          </cell>
          <cell r="W111">
            <v>0.79</v>
          </cell>
          <cell r="X111"/>
          <cell r="Y111"/>
          <cell r="Z111"/>
        </row>
        <row r="112">
          <cell r="A112" t="str">
            <v>BWG</v>
          </cell>
          <cell r="B112">
            <v>111</v>
          </cell>
          <cell r="C112" t="str">
            <v> i | 1 | 2 | 3 </v>
          </cell>
          <cell r="D112"/>
          <cell r="E112">
            <v>0.52</v>
          </cell>
          <cell r="F112">
            <v>0</v>
          </cell>
          <cell r="G112">
            <v>24590500</v>
          </cell>
          <cell r="H112">
            <v>12768</v>
          </cell>
          <cell r="I112">
            <v>2159</v>
          </cell>
          <cell r="J112"/>
          <cell r="K112">
            <v>0.61</v>
          </cell>
          <cell r="L112">
            <v>1.04</v>
          </cell>
          <cell r="M112"/>
          <cell r="N112">
            <v>0</v>
          </cell>
          <cell r="O112">
            <v>0.86</v>
          </cell>
          <cell r="P112">
            <v>-4.43</v>
          </cell>
          <cell r="Q112">
            <v>-8.92</v>
          </cell>
          <cell r="R112"/>
          <cell r="S112">
            <v>93.45</v>
          </cell>
          <cell r="T112"/>
          <cell r="U112"/>
          <cell r="V112"/>
          <cell r="W112"/>
          <cell r="X112"/>
          <cell r="Y112"/>
          <cell r="Z112"/>
        </row>
        <row r="113">
          <cell r="A113" t="str">
            <v>CAZ</v>
          </cell>
          <cell r="B113">
            <v>112</v>
          </cell>
          <cell r="C113" t="str">
            <v> i | 1 | 3 </v>
          </cell>
          <cell r="D113"/>
          <cell r="E113">
            <v>1.83</v>
          </cell>
          <cell r="F113">
            <v>-3.68</v>
          </cell>
          <cell r="G113">
            <v>595200</v>
          </cell>
          <cell r="H113">
            <v>1092</v>
          </cell>
          <cell r="I113">
            <v>512</v>
          </cell>
          <cell r="J113">
            <v>7.87</v>
          </cell>
          <cell r="K113">
            <v>1.02</v>
          </cell>
          <cell r="L113">
            <v>2.1</v>
          </cell>
          <cell r="M113">
            <v>0.11</v>
          </cell>
          <cell r="N113">
            <v>0.24</v>
          </cell>
          <cell r="O113">
            <v>7.38</v>
          </cell>
          <cell r="P113">
            <v>13.43</v>
          </cell>
          <cell r="Q113">
            <v>3</v>
          </cell>
          <cell r="R113">
            <v>5.85</v>
          </cell>
          <cell r="S113">
            <v>39.090000000000003</v>
          </cell>
          <cell r="T113"/>
          <cell r="U113">
            <v>185</v>
          </cell>
          <cell r="V113">
            <v>238</v>
          </cell>
          <cell r="W113">
            <v>0.18</v>
          </cell>
          <cell r="X113"/>
          <cell r="Y113"/>
          <cell r="Z113"/>
        </row>
        <row r="114">
          <cell r="A114" t="str">
            <v>CBG</v>
          </cell>
          <cell r="B114">
            <v>113</v>
          </cell>
          <cell r="C114" t="str">
            <v> i | 1 | 2 | 3 </v>
          </cell>
          <cell r="D114"/>
          <cell r="E114">
            <v>145</v>
          </cell>
          <cell r="F114">
            <v>-2.68</v>
          </cell>
          <cell r="G114">
            <v>12145900</v>
          </cell>
          <cell r="H114">
            <v>1793533</v>
          </cell>
          <cell r="I114">
            <v>145000</v>
          </cell>
          <cell r="J114">
            <v>42.26</v>
          </cell>
          <cell r="K114">
            <v>16.059999999999999</v>
          </cell>
          <cell r="L114">
            <v>0.74</v>
          </cell>
          <cell r="M114">
            <v>0.9</v>
          </cell>
          <cell r="N114">
            <v>3.45</v>
          </cell>
          <cell r="O114">
            <v>27.88</v>
          </cell>
          <cell r="P114">
            <v>40.98</v>
          </cell>
          <cell r="Q114">
            <v>20.239999999999998</v>
          </cell>
          <cell r="R114">
            <v>1.17</v>
          </cell>
          <cell r="S114">
            <v>26.36</v>
          </cell>
          <cell r="T114"/>
          <cell r="U114">
            <v>423</v>
          </cell>
          <cell r="V114">
            <v>419</v>
          </cell>
          <cell r="W114">
            <v>1.5</v>
          </cell>
          <cell r="X114"/>
          <cell r="Y114"/>
          <cell r="Z114"/>
        </row>
        <row r="115">
          <cell r="A115" t="str">
            <v>CCET</v>
          </cell>
          <cell r="B115">
            <v>114</v>
          </cell>
          <cell r="C115" t="str">
            <v> i | 1 | 2 | 3 </v>
          </cell>
          <cell r="D115"/>
          <cell r="E115">
            <v>2.42</v>
          </cell>
          <cell r="F115">
            <v>-1.63</v>
          </cell>
          <cell r="G115">
            <v>6580700</v>
          </cell>
          <cell r="H115">
            <v>15990</v>
          </cell>
          <cell r="I115">
            <v>11022</v>
          </cell>
          <cell r="J115">
            <v>137.54</v>
          </cell>
          <cell r="K115">
            <v>0.67</v>
          </cell>
          <cell r="L115">
            <v>3.03</v>
          </cell>
          <cell r="M115">
            <v>0.02</v>
          </cell>
          <cell r="N115">
            <v>0.02</v>
          </cell>
          <cell r="O115">
            <v>1.45</v>
          </cell>
          <cell r="P115">
            <v>0.48</v>
          </cell>
          <cell r="Q115">
            <v>0.33</v>
          </cell>
          <cell r="R115">
            <v>3.72</v>
          </cell>
          <cell r="S115">
            <v>26.94</v>
          </cell>
          <cell r="T115"/>
          <cell r="U115">
            <v>946</v>
          </cell>
          <cell r="V115">
            <v>927</v>
          </cell>
          <cell r="W115">
            <v>-6.52</v>
          </cell>
          <cell r="X115"/>
          <cell r="Y115"/>
          <cell r="Z115"/>
        </row>
        <row r="116">
          <cell r="A116" t="str">
            <v>CCP</v>
          </cell>
          <cell r="B116">
            <v>115</v>
          </cell>
          <cell r="C116" t="str">
            <v> i | 1 | 2 | 3 </v>
          </cell>
          <cell r="D116"/>
          <cell r="E116">
            <v>0.44</v>
          </cell>
          <cell r="F116">
            <v>-2.2200000000000002</v>
          </cell>
          <cell r="G116">
            <v>6408600</v>
          </cell>
          <cell r="H116">
            <v>2821</v>
          </cell>
          <cell r="I116">
            <v>1218</v>
          </cell>
          <cell r="J116">
            <v>13.28</v>
          </cell>
          <cell r="K116">
            <v>0.94</v>
          </cell>
          <cell r="L116">
            <v>1.01</v>
          </cell>
          <cell r="M116"/>
          <cell r="N116">
            <v>0.03</v>
          </cell>
          <cell r="O116">
            <v>5.1100000000000003</v>
          </cell>
          <cell r="P116">
            <v>7.28</v>
          </cell>
          <cell r="Q116">
            <v>3.26</v>
          </cell>
          <cell r="R116">
            <v>2.27</v>
          </cell>
          <cell r="S116">
            <v>49.54</v>
          </cell>
          <cell r="T116"/>
          <cell r="U116">
            <v>443</v>
          </cell>
          <cell r="V116">
            <v>451</v>
          </cell>
          <cell r="W116">
            <v>-0.15</v>
          </cell>
          <cell r="X116"/>
          <cell r="Y116"/>
          <cell r="Z116"/>
        </row>
        <row r="117">
          <cell r="A117" t="str">
            <v>CEN</v>
          </cell>
          <cell r="B117">
            <v>116</v>
          </cell>
          <cell r="C117" t="str">
            <v> i | 1 | 2 | 3 </v>
          </cell>
          <cell r="D117"/>
          <cell r="E117">
            <v>0.56000000000000005</v>
          </cell>
          <cell r="F117">
            <v>0</v>
          </cell>
          <cell r="G117">
            <v>493300</v>
          </cell>
          <cell r="H117">
            <v>276</v>
          </cell>
          <cell r="I117">
            <v>417</v>
          </cell>
          <cell r="J117"/>
          <cell r="K117">
            <v>0.26</v>
          </cell>
          <cell r="L117">
            <v>0.6</v>
          </cell>
          <cell r="M117"/>
          <cell r="N117">
            <v>0</v>
          </cell>
          <cell r="O117">
            <v>-20.76</v>
          </cell>
          <cell r="P117">
            <v>-25.53</v>
          </cell>
          <cell r="Q117">
            <v>-0.78</v>
          </cell>
          <cell r="R117"/>
          <cell r="S117">
            <v>68.73</v>
          </cell>
          <cell r="T117"/>
          <cell r="U117"/>
          <cell r="V117"/>
          <cell r="W117"/>
          <cell r="X117"/>
          <cell r="Y117"/>
          <cell r="Z117"/>
        </row>
        <row r="118">
          <cell r="A118" t="str">
            <v>CENTEL</v>
          </cell>
          <cell r="B118">
            <v>117</v>
          </cell>
          <cell r="C118" t="str">
            <v> i | 1 | 2 | 3 </v>
          </cell>
          <cell r="D118"/>
          <cell r="E118">
            <v>24.8</v>
          </cell>
          <cell r="F118">
            <v>-2.75</v>
          </cell>
          <cell r="G118">
            <v>2456000</v>
          </cell>
          <cell r="H118">
            <v>61167</v>
          </cell>
          <cell r="I118">
            <v>33480</v>
          </cell>
          <cell r="J118"/>
          <cell r="K118">
            <v>2.97</v>
          </cell>
          <cell r="L118">
            <v>2.19</v>
          </cell>
          <cell r="M118"/>
          <cell r="N118">
            <v>0</v>
          </cell>
          <cell r="O118">
            <v>-1.57</v>
          </cell>
          <cell r="P118">
            <v>-7.62</v>
          </cell>
          <cell r="Q118">
            <v>-14.05</v>
          </cell>
          <cell r="R118"/>
          <cell r="S118">
            <v>74.349999999999994</v>
          </cell>
          <cell r="T118"/>
          <cell r="U118"/>
          <cell r="V118"/>
          <cell r="W118"/>
          <cell r="X118"/>
          <cell r="Y118"/>
          <cell r="Z118"/>
        </row>
        <row r="119">
          <cell r="A119" t="str">
            <v>CFRESH</v>
          </cell>
          <cell r="B119">
            <v>118</v>
          </cell>
          <cell r="C119" t="str">
            <v> i | 1 | 3 </v>
          </cell>
          <cell r="D119"/>
          <cell r="E119">
            <v>3.36</v>
          </cell>
          <cell r="F119">
            <v>-5.08</v>
          </cell>
          <cell r="G119">
            <v>4122300</v>
          </cell>
          <cell r="H119">
            <v>14011</v>
          </cell>
          <cell r="I119">
            <v>1558</v>
          </cell>
          <cell r="J119"/>
          <cell r="K119">
            <v>1.1100000000000001</v>
          </cell>
          <cell r="L119">
            <v>1.99</v>
          </cell>
          <cell r="M119"/>
          <cell r="N119">
            <v>0</v>
          </cell>
          <cell r="O119">
            <v>-2.15</v>
          </cell>
          <cell r="P119">
            <v>-16.97</v>
          </cell>
          <cell r="Q119">
            <v>-4.84</v>
          </cell>
          <cell r="R119"/>
          <cell r="S119">
            <v>32.01</v>
          </cell>
          <cell r="T119"/>
          <cell r="U119"/>
          <cell r="V119"/>
          <cell r="W119"/>
          <cell r="X119"/>
          <cell r="Y119"/>
          <cell r="Z119"/>
        </row>
        <row r="120">
          <cell r="A120" t="str">
            <v>CGD</v>
          </cell>
          <cell r="B120">
            <v>119</v>
          </cell>
          <cell r="C120" t="str">
            <v> i | 1 | 2 | 3 </v>
          </cell>
          <cell r="D120"/>
          <cell r="E120">
            <v>0.6</v>
          </cell>
          <cell r="F120">
            <v>0</v>
          </cell>
          <cell r="G120">
            <v>29930700</v>
          </cell>
          <cell r="H120">
            <v>17712</v>
          </cell>
          <cell r="I120">
            <v>4960</v>
          </cell>
          <cell r="J120"/>
          <cell r="K120">
            <v>1.1599999999999999</v>
          </cell>
          <cell r="L120">
            <v>5.41</v>
          </cell>
          <cell r="M120"/>
          <cell r="N120">
            <v>0</v>
          </cell>
          <cell r="O120">
            <v>0.89</v>
          </cell>
          <cell r="P120">
            <v>-11.67</v>
          </cell>
          <cell r="Q120">
            <v>-19</v>
          </cell>
          <cell r="R120"/>
          <cell r="S120">
            <v>43.89</v>
          </cell>
          <cell r="T120"/>
          <cell r="U120"/>
          <cell r="V120"/>
          <cell r="W120"/>
          <cell r="X120"/>
          <cell r="Y120"/>
          <cell r="Z120"/>
        </row>
        <row r="121">
          <cell r="A121" t="str">
            <v>CGH</v>
          </cell>
          <cell r="B121">
            <v>120</v>
          </cell>
          <cell r="C121" t="str">
            <v> i | 1 | 2 | 3 </v>
          </cell>
          <cell r="D121"/>
          <cell r="E121">
            <v>0.69</v>
          </cell>
          <cell r="F121">
            <v>0</v>
          </cell>
          <cell r="G121">
            <v>3095200</v>
          </cell>
          <cell r="H121">
            <v>2115</v>
          </cell>
          <cell r="I121">
            <v>2992</v>
          </cell>
          <cell r="J121">
            <v>23.66</v>
          </cell>
          <cell r="K121">
            <v>0.52</v>
          </cell>
          <cell r="L121">
            <v>0.76</v>
          </cell>
          <cell r="M121"/>
          <cell r="N121">
            <v>0.03</v>
          </cell>
          <cell r="O121">
            <v>1.53</v>
          </cell>
          <cell r="P121">
            <v>2.09</v>
          </cell>
          <cell r="Q121">
            <v>10.7</v>
          </cell>
          <cell r="R121"/>
          <cell r="S121">
            <v>40.020000000000003</v>
          </cell>
          <cell r="T121"/>
          <cell r="U121">
            <v>750</v>
          </cell>
          <cell r="V121">
            <v>758</v>
          </cell>
          <cell r="W121">
            <v>1.61</v>
          </cell>
          <cell r="X121"/>
          <cell r="Y121"/>
          <cell r="Z121"/>
        </row>
        <row r="122">
          <cell r="A122" t="str">
            <v>CHARAN</v>
          </cell>
          <cell r="B122">
            <v>121</v>
          </cell>
          <cell r="C122" t="str">
            <v> i | 1 | 2 | 3 </v>
          </cell>
          <cell r="D122"/>
          <cell r="E122">
            <v>30.5</v>
          </cell>
          <cell r="F122">
            <v>0</v>
          </cell>
          <cell r="G122">
            <v>0</v>
          </cell>
          <cell r="H122">
            <v>0</v>
          </cell>
          <cell r="I122">
            <v>366</v>
          </cell>
          <cell r="J122">
            <v>14</v>
          </cell>
          <cell r="K122">
            <v>0.7</v>
          </cell>
          <cell r="L122">
            <v>0.53</v>
          </cell>
          <cell r="M122">
            <v>0.5</v>
          </cell>
          <cell r="N122">
            <v>2.1800000000000002</v>
          </cell>
          <cell r="O122">
            <v>3.95</v>
          </cell>
          <cell r="P122">
            <v>4.92</v>
          </cell>
          <cell r="Q122">
            <v>12.12</v>
          </cell>
          <cell r="R122">
            <v>1.72</v>
          </cell>
          <cell r="S122">
            <v>55.95</v>
          </cell>
          <cell r="T122"/>
          <cell r="U122">
            <v>545</v>
          </cell>
          <cell r="V122">
            <v>537</v>
          </cell>
          <cell r="W122">
            <v>-0.08</v>
          </cell>
          <cell r="X122"/>
          <cell r="Y122"/>
          <cell r="Z122"/>
        </row>
        <row r="123">
          <cell r="A123" t="str">
            <v>CHAYO</v>
          </cell>
          <cell r="B123">
            <v>122</v>
          </cell>
          <cell r="C123" t="str">
            <v> i | 1 | 2 | 3 </v>
          </cell>
          <cell r="D123"/>
          <cell r="E123">
            <v>11</v>
          </cell>
          <cell r="F123">
            <v>4.76</v>
          </cell>
          <cell r="G123">
            <v>12526800</v>
          </cell>
          <cell r="H123">
            <v>135064</v>
          </cell>
          <cell r="I123">
            <v>7762</v>
          </cell>
          <cell r="J123">
            <v>56.51</v>
          </cell>
          <cell r="K123">
            <v>7.25</v>
          </cell>
          <cell r="L123">
            <v>0.91</v>
          </cell>
          <cell r="M123"/>
          <cell r="N123">
            <v>0.2</v>
          </cell>
          <cell r="O123">
            <v>10.17</v>
          </cell>
          <cell r="P123">
            <v>13.53</v>
          </cell>
          <cell r="Q123">
            <v>31.42</v>
          </cell>
          <cell r="R123">
            <v>0.05</v>
          </cell>
          <cell r="S123">
            <v>37.380000000000003</v>
          </cell>
          <cell r="T123"/>
          <cell r="U123">
            <v>592</v>
          </cell>
          <cell r="V123">
            <v>571</v>
          </cell>
          <cell r="W123">
            <v>1.45</v>
          </cell>
          <cell r="X123"/>
          <cell r="Y123"/>
          <cell r="Z123"/>
        </row>
        <row r="124">
          <cell r="A124" t="str">
            <v>CHEWA</v>
          </cell>
          <cell r="B124">
            <v>123</v>
          </cell>
          <cell r="C124" t="str">
            <v> i | 1 | 2 | 3 </v>
          </cell>
          <cell r="D124"/>
          <cell r="E124">
            <v>0.5</v>
          </cell>
          <cell r="F124">
            <v>0</v>
          </cell>
          <cell r="G124">
            <v>1989400</v>
          </cell>
          <cell r="H124">
            <v>995</v>
          </cell>
          <cell r="I124">
            <v>638</v>
          </cell>
          <cell r="J124">
            <v>5.81</v>
          </cell>
          <cell r="K124">
            <v>0.34</v>
          </cell>
          <cell r="L124">
            <v>2.68</v>
          </cell>
          <cell r="M124"/>
          <cell r="N124">
            <v>0.09</v>
          </cell>
          <cell r="O124">
            <v>-1.4</v>
          </cell>
          <cell r="P124">
            <v>6.02</v>
          </cell>
          <cell r="Q124">
            <v>15.03</v>
          </cell>
          <cell r="R124"/>
          <cell r="S124">
            <v>25.91</v>
          </cell>
          <cell r="T124"/>
          <cell r="U124">
            <v>343</v>
          </cell>
          <cell r="V124"/>
          <cell r="W124">
            <v>0.32</v>
          </cell>
          <cell r="X124"/>
          <cell r="Y124"/>
          <cell r="Z124"/>
        </row>
        <row r="125">
          <cell r="A125" t="str">
            <v>CHG</v>
          </cell>
          <cell r="B125">
            <v>124</v>
          </cell>
          <cell r="C125" t="str">
            <v> i | 1 | 2 | 3 </v>
          </cell>
          <cell r="D125"/>
          <cell r="E125">
            <v>2.54</v>
          </cell>
          <cell r="F125">
            <v>-0.78</v>
          </cell>
          <cell r="G125">
            <v>34249200</v>
          </cell>
          <cell r="H125">
            <v>87089</v>
          </cell>
          <cell r="I125">
            <v>27940</v>
          </cell>
          <cell r="J125">
            <v>37.47</v>
          </cell>
          <cell r="K125">
            <v>7.59</v>
          </cell>
          <cell r="L125">
            <v>0.65</v>
          </cell>
          <cell r="M125">
            <v>0.02</v>
          </cell>
          <cell r="N125">
            <v>7.0000000000000007E-2</v>
          </cell>
          <cell r="O125">
            <v>15.19</v>
          </cell>
          <cell r="P125">
            <v>20.59</v>
          </cell>
          <cell r="Q125">
            <v>15.81</v>
          </cell>
          <cell r="R125">
            <v>1.97</v>
          </cell>
          <cell r="S125">
            <v>42.61</v>
          </cell>
          <cell r="T125"/>
          <cell r="U125">
            <v>465</v>
          </cell>
          <cell r="V125">
            <v>451</v>
          </cell>
          <cell r="W125">
            <v>5.2</v>
          </cell>
          <cell r="X125"/>
          <cell r="Y125"/>
          <cell r="Z125"/>
        </row>
        <row r="126">
          <cell r="A126" t="str">
            <v>CHO</v>
          </cell>
          <cell r="B126">
            <v>125</v>
          </cell>
          <cell r="C126" t="str">
            <v> i | 1 | 2 | 3 </v>
          </cell>
          <cell r="D126"/>
          <cell r="E126">
            <v>0.54</v>
          </cell>
          <cell r="F126">
            <v>-1.82</v>
          </cell>
          <cell r="G126">
            <v>4146900</v>
          </cell>
          <cell r="H126">
            <v>2269</v>
          </cell>
          <cell r="I126">
            <v>714</v>
          </cell>
          <cell r="J126"/>
          <cell r="K126">
            <v>0.71</v>
          </cell>
          <cell r="L126">
            <v>2.2200000000000002</v>
          </cell>
          <cell r="M126"/>
          <cell r="N126">
            <v>0</v>
          </cell>
          <cell r="O126">
            <v>0.71</v>
          </cell>
          <cell r="P126">
            <v>-12.98</v>
          </cell>
          <cell r="Q126">
            <v>-26.71</v>
          </cell>
          <cell r="R126"/>
          <cell r="S126">
            <v>45.8</v>
          </cell>
          <cell r="T126"/>
          <cell r="U126"/>
          <cell r="V126"/>
          <cell r="W126"/>
          <cell r="X126"/>
          <cell r="Y126"/>
          <cell r="Z126"/>
        </row>
        <row r="127">
          <cell r="A127" t="str">
            <v>CHOTI</v>
          </cell>
          <cell r="B127">
            <v>126</v>
          </cell>
          <cell r="C127" t="str">
            <v> i | 1 | 3 </v>
          </cell>
          <cell r="D127"/>
          <cell r="E127">
            <v>67</v>
          </cell>
          <cell r="F127">
            <v>0</v>
          </cell>
          <cell r="G127">
            <v>0</v>
          </cell>
          <cell r="H127">
            <v>0</v>
          </cell>
          <cell r="I127">
            <v>503</v>
          </cell>
          <cell r="J127"/>
          <cell r="K127">
            <v>0.56999999999999995</v>
          </cell>
          <cell r="L127">
            <v>0.48</v>
          </cell>
          <cell r="M127"/>
          <cell r="N127">
            <v>0</v>
          </cell>
          <cell r="O127">
            <v>-7.35</v>
          </cell>
          <cell r="P127">
            <v>-11.47</v>
          </cell>
          <cell r="Q127">
            <v>-6.99</v>
          </cell>
          <cell r="R127"/>
          <cell r="S127">
            <v>20.12</v>
          </cell>
          <cell r="T127"/>
          <cell r="U127"/>
          <cell r="V127"/>
          <cell r="W127"/>
          <cell r="X127"/>
          <cell r="Y127"/>
          <cell r="Z127"/>
        </row>
        <row r="128">
          <cell r="A128" t="str">
            <v>CHOW</v>
          </cell>
          <cell r="B128">
            <v>127</v>
          </cell>
          <cell r="C128" t="str">
            <v> i | 1 | 2 | 3 </v>
          </cell>
          <cell r="D128"/>
          <cell r="E128">
            <v>4.24</v>
          </cell>
          <cell r="F128">
            <v>-6.61</v>
          </cell>
          <cell r="G128">
            <v>1089600</v>
          </cell>
          <cell r="H128">
            <v>4748</v>
          </cell>
          <cell r="I128">
            <v>3392</v>
          </cell>
          <cell r="J128"/>
          <cell r="K128">
            <v>3.87</v>
          </cell>
          <cell r="L128">
            <v>11.22</v>
          </cell>
          <cell r="M128"/>
          <cell r="N128">
            <v>0</v>
          </cell>
          <cell r="O128">
            <v>-0.09</v>
          </cell>
          <cell r="P128">
            <v>-37.82</v>
          </cell>
          <cell r="Q128">
            <v>-24.58</v>
          </cell>
          <cell r="R128"/>
          <cell r="S128">
            <v>37.409999999999997</v>
          </cell>
          <cell r="T128"/>
          <cell r="U128"/>
          <cell r="V128"/>
          <cell r="W128"/>
          <cell r="X128"/>
          <cell r="Y128"/>
          <cell r="Z128"/>
        </row>
        <row r="129">
          <cell r="A129" t="str">
            <v>CI</v>
          </cell>
          <cell r="B129">
            <v>128</v>
          </cell>
          <cell r="C129" t="str">
            <v> i | 1 | 3 </v>
          </cell>
          <cell r="D129"/>
          <cell r="E129">
            <v>0.73</v>
          </cell>
          <cell r="F129">
            <v>-2.67</v>
          </cell>
          <cell r="G129">
            <v>166600</v>
          </cell>
          <cell r="H129">
            <v>121</v>
          </cell>
          <cell r="I129">
            <v>779</v>
          </cell>
          <cell r="J129">
            <v>3.32</v>
          </cell>
          <cell r="K129">
            <v>0.51</v>
          </cell>
          <cell r="L129">
            <v>5.34</v>
          </cell>
          <cell r="M129">
            <v>0.02</v>
          </cell>
          <cell r="N129">
            <v>0.23</v>
          </cell>
          <cell r="O129">
            <v>4.1900000000000004</v>
          </cell>
          <cell r="P129">
            <v>16.05</v>
          </cell>
          <cell r="Q129">
            <v>-39.200000000000003</v>
          </cell>
          <cell r="R129">
            <v>2.12</v>
          </cell>
          <cell r="S129">
            <v>30.16</v>
          </cell>
          <cell r="T129"/>
          <cell r="U129">
            <v>124</v>
          </cell>
          <cell r="V129">
            <v>343</v>
          </cell>
          <cell r="W129">
            <v>0.03</v>
          </cell>
          <cell r="X129"/>
          <cell r="Y129"/>
          <cell r="Z129"/>
        </row>
        <row r="130">
          <cell r="A130" t="str">
            <v>CIG</v>
          </cell>
          <cell r="B130">
            <v>129</v>
          </cell>
          <cell r="C130" t="str">
            <v> i | 1 | 2 | 3 </v>
          </cell>
          <cell r="D130"/>
          <cell r="E130">
            <v>0.26</v>
          </cell>
          <cell r="F130">
            <v>-3.7</v>
          </cell>
          <cell r="G130">
            <v>1157500</v>
          </cell>
          <cell r="H130">
            <v>310</v>
          </cell>
          <cell r="I130">
            <v>225</v>
          </cell>
          <cell r="J130"/>
          <cell r="K130">
            <v>0.61</v>
          </cell>
          <cell r="L130">
            <v>1.53</v>
          </cell>
          <cell r="M130"/>
          <cell r="N130">
            <v>0</v>
          </cell>
          <cell r="O130">
            <v>-26.39</v>
          </cell>
          <cell r="P130">
            <v>-54.35</v>
          </cell>
          <cell r="Q130">
            <v>-15.24</v>
          </cell>
          <cell r="R130"/>
          <cell r="S130">
            <v>70.14</v>
          </cell>
          <cell r="T130"/>
          <cell r="U130"/>
          <cell r="V130"/>
          <cell r="W130"/>
          <cell r="X130"/>
          <cell r="Y130"/>
          <cell r="Z130"/>
        </row>
        <row r="131">
          <cell r="A131" t="str">
            <v>CIMBT</v>
          </cell>
          <cell r="B131">
            <v>130</v>
          </cell>
          <cell r="C131" t="str">
            <v> i | 1 | 3 </v>
          </cell>
          <cell r="D131"/>
          <cell r="E131">
            <v>0.6</v>
          </cell>
          <cell r="F131">
            <v>-1.64</v>
          </cell>
          <cell r="G131">
            <v>2502900</v>
          </cell>
          <cell r="H131">
            <v>1502</v>
          </cell>
          <cell r="I131">
            <v>20893</v>
          </cell>
          <cell r="J131">
            <v>9.32</v>
          </cell>
          <cell r="K131">
            <v>0.5</v>
          </cell>
          <cell r="L131">
            <v>8.6</v>
          </cell>
          <cell r="M131">
            <v>0.01</v>
          </cell>
          <cell r="N131">
            <v>0.06</v>
          </cell>
          <cell r="O131">
            <v>0.67</v>
          </cell>
          <cell r="P131">
            <v>5.64</v>
          </cell>
          <cell r="Q131">
            <v>9.9700000000000006</v>
          </cell>
          <cell r="R131">
            <v>0.83</v>
          </cell>
          <cell r="S131">
            <v>5.17</v>
          </cell>
          <cell r="T131"/>
          <cell r="U131">
            <v>406</v>
          </cell>
          <cell r="V131">
            <v>554</v>
          </cell>
          <cell r="W131"/>
          <cell r="X131"/>
          <cell r="Y131"/>
          <cell r="Z131"/>
        </row>
        <row r="132">
          <cell r="A132" t="str">
            <v>CITY</v>
          </cell>
          <cell r="B132">
            <v>131</v>
          </cell>
          <cell r="C132" t="str">
            <v> i | 1 | 3 </v>
          </cell>
          <cell r="D132"/>
          <cell r="E132">
            <v>1.79</v>
          </cell>
          <cell r="F132">
            <v>0</v>
          </cell>
          <cell r="G132">
            <v>26600</v>
          </cell>
          <cell r="H132">
            <v>48</v>
          </cell>
          <cell r="I132">
            <v>537</v>
          </cell>
          <cell r="J132"/>
          <cell r="K132">
            <v>0.41</v>
          </cell>
          <cell r="L132">
            <v>0.01</v>
          </cell>
          <cell r="M132"/>
          <cell r="N132">
            <v>0</v>
          </cell>
          <cell r="O132">
            <v>-1.22</v>
          </cell>
          <cell r="P132">
            <v>-1.01</v>
          </cell>
          <cell r="Q132">
            <v>-4.9400000000000004</v>
          </cell>
          <cell r="R132"/>
          <cell r="S132">
            <v>26.68</v>
          </cell>
          <cell r="T132"/>
          <cell r="U132"/>
          <cell r="V132"/>
          <cell r="W132"/>
          <cell r="X132"/>
          <cell r="Y132"/>
          <cell r="Z132"/>
        </row>
        <row r="133">
          <cell r="A133" t="str">
            <v>CK</v>
          </cell>
          <cell r="B133">
            <v>132</v>
          </cell>
          <cell r="C133" t="str">
            <v> i | 1 | 2 | 3 </v>
          </cell>
          <cell r="D133"/>
          <cell r="E133">
            <v>15.2</v>
          </cell>
          <cell r="F133">
            <v>-2.56</v>
          </cell>
          <cell r="G133">
            <v>8053600</v>
          </cell>
          <cell r="H133">
            <v>123676</v>
          </cell>
          <cell r="I133">
            <v>25747</v>
          </cell>
          <cell r="J133">
            <v>25.87</v>
          </cell>
          <cell r="K133">
            <v>0.96</v>
          </cell>
          <cell r="L133">
            <v>2.1800000000000002</v>
          </cell>
          <cell r="M133"/>
          <cell r="N133">
            <v>0.59</v>
          </cell>
          <cell r="O133">
            <v>2.66</v>
          </cell>
          <cell r="P133">
            <v>3.65</v>
          </cell>
          <cell r="Q133">
            <v>4.7699999999999996</v>
          </cell>
          <cell r="R133">
            <v>2.69</v>
          </cell>
          <cell r="S133">
            <v>66.790000000000006</v>
          </cell>
          <cell r="T133"/>
          <cell r="U133">
            <v>725</v>
          </cell>
          <cell r="V133">
            <v>740</v>
          </cell>
          <cell r="W133">
            <v>-11.16</v>
          </cell>
          <cell r="X133"/>
          <cell r="Y133"/>
          <cell r="Z133"/>
        </row>
        <row r="134">
          <cell r="A134" t="str">
            <v>CKP</v>
          </cell>
          <cell r="B134">
            <v>133</v>
          </cell>
          <cell r="C134" t="str">
            <v> i | 1 | 2 | 3 </v>
          </cell>
          <cell r="D134"/>
          <cell r="E134">
            <v>4.46</v>
          </cell>
          <cell r="F134">
            <v>-3.04</v>
          </cell>
          <cell r="G134">
            <v>42181600</v>
          </cell>
          <cell r="H134">
            <v>191546</v>
          </cell>
          <cell r="I134">
            <v>36257</v>
          </cell>
          <cell r="J134">
            <v>39.51</v>
          </cell>
          <cell r="K134">
            <v>1.54</v>
          </cell>
          <cell r="L134">
            <v>1.26</v>
          </cell>
          <cell r="M134"/>
          <cell r="N134">
            <v>0.11</v>
          </cell>
          <cell r="O134">
            <v>3.02</v>
          </cell>
          <cell r="P134">
            <v>3.93</v>
          </cell>
          <cell r="Q134">
            <v>6.88</v>
          </cell>
          <cell r="R134">
            <v>0.67</v>
          </cell>
          <cell r="S134">
            <v>23.81</v>
          </cell>
          <cell r="T134"/>
          <cell r="U134">
            <v>793</v>
          </cell>
          <cell r="V134">
            <v>801</v>
          </cell>
          <cell r="W134">
            <v>0.39</v>
          </cell>
          <cell r="X134"/>
          <cell r="Y134"/>
          <cell r="Z134"/>
        </row>
        <row r="135">
          <cell r="A135" t="str">
            <v>CM</v>
          </cell>
          <cell r="B135">
            <v>134</v>
          </cell>
          <cell r="C135" t="str">
            <v> i | 1 | 2 | 3 </v>
          </cell>
          <cell r="D135"/>
          <cell r="E135">
            <v>2.68</v>
          </cell>
          <cell r="F135">
            <v>-0.74</v>
          </cell>
          <cell r="G135">
            <v>291400</v>
          </cell>
          <cell r="H135">
            <v>773</v>
          </cell>
          <cell r="I135">
            <v>1021</v>
          </cell>
          <cell r="J135">
            <v>89.13</v>
          </cell>
          <cell r="K135">
            <v>0.74</v>
          </cell>
          <cell r="L135">
            <v>0.1</v>
          </cell>
          <cell r="M135">
            <v>0.06</v>
          </cell>
          <cell r="N135">
            <v>0.03</v>
          </cell>
          <cell r="O135">
            <v>0.87</v>
          </cell>
          <cell r="P135">
            <v>0.82</v>
          </cell>
          <cell r="Q135">
            <v>0.42</v>
          </cell>
          <cell r="R135">
            <v>2.2400000000000002</v>
          </cell>
          <cell r="S135">
            <v>36.950000000000003</v>
          </cell>
          <cell r="T135"/>
          <cell r="U135">
            <v>925</v>
          </cell>
          <cell r="V135">
            <v>945</v>
          </cell>
          <cell r="W135">
            <v>-6.18</v>
          </cell>
          <cell r="X135"/>
          <cell r="Y135"/>
          <cell r="Z135"/>
        </row>
        <row r="136">
          <cell r="A136" t="str">
            <v>CMAN</v>
          </cell>
          <cell r="B136">
            <v>135</v>
          </cell>
          <cell r="C136" t="str">
            <v> i | 1 | 2 | 3 </v>
          </cell>
          <cell r="D136"/>
          <cell r="E136">
            <v>1.57</v>
          </cell>
          <cell r="F136">
            <v>-1.26</v>
          </cell>
          <cell r="G136">
            <v>684400</v>
          </cell>
          <cell r="H136">
            <v>1084</v>
          </cell>
          <cell r="I136">
            <v>1507</v>
          </cell>
          <cell r="J136"/>
          <cell r="K136">
            <v>0.71</v>
          </cell>
          <cell r="L136">
            <v>1.67</v>
          </cell>
          <cell r="M136"/>
          <cell r="N136">
            <v>0</v>
          </cell>
          <cell r="O136">
            <v>0.8</v>
          </cell>
          <cell r="P136">
            <v>-1.33</v>
          </cell>
          <cell r="Q136">
            <v>-1.57</v>
          </cell>
          <cell r="R136">
            <v>2.5499999999999998</v>
          </cell>
          <cell r="S136">
            <v>38.229999999999997</v>
          </cell>
          <cell r="T136"/>
          <cell r="U136"/>
          <cell r="V136"/>
          <cell r="W136"/>
          <cell r="X136"/>
          <cell r="Y136"/>
          <cell r="Z136"/>
        </row>
        <row r="137">
          <cell r="A137" t="str">
            <v>CMC</v>
          </cell>
          <cell r="B137">
            <v>136</v>
          </cell>
          <cell r="C137" t="str">
            <v> i | 1 | 3 </v>
          </cell>
          <cell r="D137"/>
          <cell r="E137">
            <v>0.78</v>
          </cell>
          <cell r="F137">
            <v>0</v>
          </cell>
          <cell r="G137">
            <v>329300</v>
          </cell>
          <cell r="H137">
            <v>258</v>
          </cell>
          <cell r="I137">
            <v>780</v>
          </cell>
          <cell r="J137">
            <v>57.83</v>
          </cell>
          <cell r="K137">
            <v>0.3</v>
          </cell>
          <cell r="L137">
            <v>1.1599999999999999</v>
          </cell>
          <cell r="M137">
            <v>0.03</v>
          </cell>
          <cell r="N137">
            <v>0.01</v>
          </cell>
          <cell r="O137">
            <v>0.57999999999999996</v>
          </cell>
          <cell r="P137">
            <v>0.52</v>
          </cell>
          <cell r="Q137">
            <v>1.03</v>
          </cell>
          <cell r="R137">
            <v>3.21</v>
          </cell>
          <cell r="S137">
            <v>34.79</v>
          </cell>
          <cell r="T137"/>
          <cell r="U137">
            <v>907</v>
          </cell>
          <cell r="V137">
            <v>936</v>
          </cell>
          <cell r="W137">
            <v>-0.65</v>
          </cell>
          <cell r="X137"/>
          <cell r="Y137"/>
          <cell r="Z137"/>
        </row>
        <row r="138">
          <cell r="A138" t="str">
            <v>CMO</v>
          </cell>
          <cell r="B138">
            <v>137</v>
          </cell>
          <cell r="C138" t="str">
            <v> i | 1 | 2 | 3 </v>
          </cell>
          <cell r="D138"/>
          <cell r="E138">
            <v>0.84</v>
          </cell>
          <cell r="F138">
            <v>-1.18</v>
          </cell>
          <cell r="G138">
            <v>83700</v>
          </cell>
          <cell r="H138">
            <v>70</v>
          </cell>
          <cell r="I138">
            <v>215</v>
          </cell>
          <cell r="J138"/>
          <cell r="K138">
            <v>0.6</v>
          </cell>
          <cell r="L138">
            <v>1.71</v>
          </cell>
          <cell r="M138">
            <v>0.08</v>
          </cell>
          <cell r="N138">
            <v>0</v>
          </cell>
          <cell r="O138">
            <v>-3.18</v>
          </cell>
          <cell r="P138">
            <v>-11.49</v>
          </cell>
          <cell r="Q138">
            <v>-35.04</v>
          </cell>
          <cell r="R138">
            <v>24.4</v>
          </cell>
          <cell r="S138">
            <v>58.27</v>
          </cell>
          <cell r="T138"/>
          <cell r="U138"/>
          <cell r="V138"/>
          <cell r="W138"/>
          <cell r="X138"/>
          <cell r="Y138"/>
          <cell r="Z138"/>
        </row>
        <row r="139">
          <cell r="A139" t="str">
            <v>CMR</v>
          </cell>
          <cell r="B139">
            <v>138</v>
          </cell>
          <cell r="C139" t="str">
            <v> i | 1 | 2 | 3 </v>
          </cell>
          <cell r="D139"/>
          <cell r="E139">
            <v>1.81</v>
          </cell>
          <cell r="F139">
            <v>-0.55000000000000004</v>
          </cell>
          <cell r="G139">
            <v>80100</v>
          </cell>
          <cell r="H139">
            <v>144</v>
          </cell>
          <cell r="I139">
            <v>7282</v>
          </cell>
          <cell r="J139">
            <v>35.71</v>
          </cell>
          <cell r="K139">
            <v>2.0499999999999998</v>
          </cell>
          <cell r="L139">
            <v>1.5</v>
          </cell>
          <cell r="M139">
            <v>0.06</v>
          </cell>
          <cell r="N139">
            <v>0.05</v>
          </cell>
          <cell r="O139">
            <v>4.3099999999999996</v>
          </cell>
          <cell r="P139">
            <v>5.55</v>
          </cell>
          <cell r="Q139">
            <v>4.8099999999999996</v>
          </cell>
          <cell r="R139">
            <v>3.23</v>
          </cell>
          <cell r="S139">
            <v>15.12</v>
          </cell>
          <cell r="T139"/>
          <cell r="U139">
            <v>734</v>
          </cell>
          <cell r="V139">
            <v>727</v>
          </cell>
          <cell r="W139">
            <v>-1.78</v>
          </cell>
          <cell r="X139"/>
          <cell r="Y139"/>
          <cell r="Z139"/>
        </row>
        <row r="140">
          <cell r="A140" t="str">
            <v>CNT</v>
          </cell>
          <cell r="B140">
            <v>139</v>
          </cell>
          <cell r="C140" t="str">
            <v> i | 1 | 3 </v>
          </cell>
          <cell r="D140"/>
          <cell r="E140">
            <v>1.25</v>
          </cell>
          <cell r="F140">
            <v>-2.34</v>
          </cell>
          <cell r="G140">
            <v>205300</v>
          </cell>
          <cell r="H140">
            <v>260</v>
          </cell>
          <cell r="I140">
            <v>1285</v>
          </cell>
          <cell r="J140">
            <v>13.47</v>
          </cell>
          <cell r="K140">
            <v>0.63</v>
          </cell>
          <cell r="L140">
            <v>1.83</v>
          </cell>
          <cell r="M140"/>
          <cell r="N140">
            <v>0.09</v>
          </cell>
          <cell r="O140">
            <v>2.13</v>
          </cell>
          <cell r="P140">
            <v>5.33</v>
          </cell>
          <cell r="Q140">
            <v>0.96</v>
          </cell>
          <cell r="R140">
            <v>3.2</v>
          </cell>
          <cell r="S140">
            <v>27.83</v>
          </cell>
          <cell r="T140"/>
          <cell r="U140">
            <v>506</v>
          </cell>
          <cell r="V140">
            <v>590</v>
          </cell>
          <cell r="W140">
            <v>-0.28000000000000003</v>
          </cell>
          <cell r="X140"/>
          <cell r="Y140"/>
          <cell r="Z140"/>
        </row>
        <row r="141">
          <cell r="A141" t="str">
            <v>COL</v>
          </cell>
          <cell r="B141">
            <v>140</v>
          </cell>
          <cell r="C141" t="str">
            <v> i | 1 | 2 | 3 </v>
          </cell>
          <cell r="D141"/>
          <cell r="E141">
            <v>18.8</v>
          </cell>
          <cell r="F141">
            <v>-0.53</v>
          </cell>
          <cell r="G141">
            <v>158500</v>
          </cell>
          <cell r="H141">
            <v>2980</v>
          </cell>
          <cell r="I141">
            <v>12032</v>
          </cell>
          <cell r="J141">
            <v>27.98</v>
          </cell>
          <cell r="K141">
            <v>1.78</v>
          </cell>
          <cell r="L141">
            <v>0.61</v>
          </cell>
          <cell r="M141"/>
          <cell r="N141">
            <v>0.67</v>
          </cell>
          <cell r="O141">
            <v>5.9</v>
          </cell>
          <cell r="P141">
            <v>6.53</v>
          </cell>
          <cell r="Q141">
            <v>3.51</v>
          </cell>
          <cell r="R141"/>
          <cell r="S141">
            <v>53.1</v>
          </cell>
          <cell r="T141"/>
          <cell r="U141">
            <v>665</v>
          </cell>
          <cell r="V141">
            <v>616</v>
          </cell>
          <cell r="W141">
            <v>1.43</v>
          </cell>
          <cell r="X141"/>
          <cell r="Y141"/>
          <cell r="Z141"/>
        </row>
        <row r="142">
          <cell r="A142" t="str">
            <v>COLOR</v>
          </cell>
          <cell r="B142">
            <v>141</v>
          </cell>
          <cell r="C142" t="str">
            <v> i | 1 | 2 | 3 </v>
          </cell>
          <cell r="D142"/>
          <cell r="E142">
            <v>1.1599999999999999</v>
          </cell>
          <cell r="F142">
            <v>0</v>
          </cell>
          <cell r="G142">
            <v>445700</v>
          </cell>
          <cell r="H142">
            <v>520</v>
          </cell>
          <cell r="I142">
            <v>683</v>
          </cell>
          <cell r="J142">
            <v>14.15</v>
          </cell>
          <cell r="K142">
            <v>0.9</v>
          </cell>
          <cell r="L142">
            <v>0.55000000000000004</v>
          </cell>
          <cell r="M142"/>
          <cell r="N142">
            <v>0.08</v>
          </cell>
          <cell r="O142">
            <v>4.53</v>
          </cell>
          <cell r="P142">
            <v>6.46</v>
          </cell>
          <cell r="Q142">
            <v>5.6</v>
          </cell>
          <cell r="R142">
            <v>3.45</v>
          </cell>
          <cell r="S142">
            <v>49.82</v>
          </cell>
          <cell r="T142"/>
          <cell r="U142">
            <v>506</v>
          </cell>
          <cell r="V142">
            <v>515</v>
          </cell>
          <cell r="W142">
            <v>-24.93</v>
          </cell>
          <cell r="X142"/>
          <cell r="Y142"/>
          <cell r="Z142"/>
        </row>
        <row r="143">
          <cell r="A143" t="str">
            <v>COM7</v>
          </cell>
          <cell r="B143">
            <v>142</v>
          </cell>
          <cell r="C143" t="str">
            <v> i | 1 | 2 | 3 </v>
          </cell>
          <cell r="D143"/>
          <cell r="E143">
            <v>43</v>
          </cell>
          <cell r="F143">
            <v>-1.71</v>
          </cell>
          <cell r="G143">
            <v>7206800</v>
          </cell>
          <cell r="H143">
            <v>311291</v>
          </cell>
          <cell r="I143">
            <v>51600</v>
          </cell>
          <cell r="J143">
            <v>39.1</v>
          </cell>
          <cell r="K143">
            <v>15.64</v>
          </cell>
          <cell r="L143">
            <v>1.98</v>
          </cell>
          <cell r="M143">
            <v>0.8</v>
          </cell>
          <cell r="N143">
            <v>1.1000000000000001</v>
          </cell>
          <cell r="O143">
            <v>19.760000000000002</v>
          </cell>
          <cell r="P143">
            <v>41.88</v>
          </cell>
          <cell r="Q143">
            <v>3.74</v>
          </cell>
          <cell r="R143">
            <v>1.86</v>
          </cell>
          <cell r="S143">
            <v>46.42</v>
          </cell>
          <cell r="T143"/>
          <cell r="U143">
            <v>411</v>
          </cell>
          <cell r="V143">
            <v>429</v>
          </cell>
          <cell r="W143">
            <v>0.85</v>
          </cell>
          <cell r="X143"/>
          <cell r="Y143"/>
          <cell r="Z143"/>
        </row>
        <row r="144">
          <cell r="A144" t="str">
            <v>COMAN</v>
          </cell>
          <cell r="B144">
            <v>143</v>
          </cell>
          <cell r="C144" t="str">
            <v> i | 1 | 2 | 3 </v>
          </cell>
          <cell r="D144"/>
          <cell r="E144">
            <v>2.8</v>
          </cell>
          <cell r="F144">
            <v>0</v>
          </cell>
          <cell r="G144">
            <v>1190700</v>
          </cell>
          <cell r="H144">
            <v>3302</v>
          </cell>
          <cell r="I144">
            <v>375</v>
          </cell>
          <cell r="J144">
            <v>778.19</v>
          </cell>
          <cell r="K144">
            <v>0.91</v>
          </cell>
          <cell r="L144">
            <v>0.18</v>
          </cell>
          <cell r="M144"/>
          <cell r="N144">
            <v>0</v>
          </cell>
          <cell r="O144">
            <v>1.76</v>
          </cell>
          <cell r="P144">
            <v>0.11</v>
          </cell>
          <cell r="Q144">
            <v>-9.27</v>
          </cell>
          <cell r="R144">
            <v>3.57</v>
          </cell>
          <cell r="S144">
            <v>42.86</v>
          </cell>
          <cell r="T144"/>
          <cell r="U144">
            <v>967</v>
          </cell>
          <cell r="V144">
            <v>934</v>
          </cell>
          <cell r="W144">
            <v>-24.71</v>
          </cell>
          <cell r="X144"/>
          <cell r="Y144"/>
          <cell r="Z144"/>
        </row>
        <row r="145">
          <cell r="A145" t="str">
            <v>COTTO</v>
          </cell>
          <cell r="B145">
            <v>144</v>
          </cell>
          <cell r="C145" t="str">
            <v> i | 1 | 3 </v>
          </cell>
          <cell r="D145"/>
          <cell r="E145">
            <v>1.57</v>
          </cell>
          <cell r="F145">
            <v>-6.55</v>
          </cell>
          <cell r="G145">
            <v>11080700</v>
          </cell>
          <cell r="H145">
            <v>17993</v>
          </cell>
          <cell r="I145">
            <v>9361</v>
          </cell>
          <cell r="J145">
            <v>33.08</v>
          </cell>
          <cell r="K145">
            <v>1.01</v>
          </cell>
          <cell r="L145">
            <v>0.28999999999999998</v>
          </cell>
          <cell r="M145">
            <v>0.03</v>
          </cell>
          <cell r="N145">
            <v>0.04</v>
          </cell>
          <cell r="O145">
            <v>3.08</v>
          </cell>
          <cell r="P145">
            <v>3.07</v>
          </cell>
          <cell r="Q145">
            <v>4.38</v>
          </cell>
          <cell r="R145">
            <v>1.85</v>
          </cell>
          <cell r="S145">
            <v>6.8</v>
          </cell>
          <cell r="T145"/>
          <cell r="U145">
            <v>798</v>
          </cell>
          <cell r="V145">
            <v>774</v>
          </cell>
          <cell r="W145">
            <v>0.05</v>
          </cell>
          <cell r="X145"/>
          <cell r="Y145"/>
          <cell r="Z145"/>
        </row>
        <row r="146">
          <cell r="A146" t="str">
            <v>CPALL</v>
          </cell>
          <cell r="B146">
            <v>145</v>
          </cell>
          <cell r="C146" t="str">
            <v> i | 1 | 2 | 3 </v>
          </cell>
          <cell r="D146"/>
          <cell r="E146">
            <v>57.25</v>
          </cell>
          <cell r="F146">
            <v>-0.87</v>
          </cell>
          <cell r="G146">
            <v>34967100</v>
          </cell>
          <cell r="H146">
            <v>2005547</v>
          </cell>
          <cell r="I146">
            <v>514283</v>
          </cell>
          <cell r="J146">
            <v>27.63</v>
          </cell>
          <cell r="K146">
            <v>5.55</v>
          </cell>
          <cell r="L146">
            <v>3.61</v>
          </cell>
          <cell r="M146"/>
          <cell r="N146">
            <v>2.08</v>
          </cell>
          <cell r="O146">
            <v>7.37</v>
          </cell>
          <cell r="P146">
            <v>20.62</v>
          </cell>
          <cell r="Q146">
            <v>3.06</v>
          </cell>
          <cell r="R146">
            <v>2.1800000000000002</v>
          </cell>
          <cell r="S146">
            <v>56.65</v>
          </cell>
          <cell r="T146"/>
          <cell r="U146">
            <v>416</v>
          </cell>
          <cell r="V146">
            <v>555</v>
          </cell>
          <cell r="W146">
            <v>2.0699999999999998</v>
          </cell>
          <cell r="X146"/>
          <cell r="Y146"/>
          <cell r="Z146"/>
        </row>
        <row r="147">
          <cell r="A147" t="str">
            <v>CPF</v>
          </cell>
          <cell r="B147">
            <v>146</v>
          </cell>
          <cell r="C147" t="str">
            <v> i | 1 | 2 | 3 </v>
          </cell>
          <cell r="D147"/>
          <cell r="E147">
            <v>27.75</v>
          </cell>
          <cell r="F147">
            <v>-1.77</v>
          </cell>
          <cell r="G147">
            <v>31865100</v>
          </cell>
          <cell r="H147">
            <v>889616</v>
          </cell>
          <cell r="I147">
            <v>238962</v>
          </cell>
          <cell r="J147">
            <v>9.7899999999999991</v>
          </cell>
          <cell r="K147">
            <v>1.21</v>
          </cell>
          <cell r="L147">
            <v>2.78</v>
          </cell>
          <cell r="M147">
            <v>0.4</v>
          </cell>
          <cell r="N147">
            <v>2.81</v>
          </cell>
          <cell r="O147">
            <v>8.7100000000000009</v>
          </cell>
          <cell r="P147">
            <v>13.28</v>
          </cell>
          <cell r="Q147">
            <v>4.3499999999999996</v>
          </cell>
          <cell r="R147">
            <v>2.58</v>
          </cell>
          <cell r="S147">
            <v>45.65</v>
          </cell>
          <cell r="T147"/>
          <cell r="U147">
            <v>235</v>
          </cell>
          <cell r="V147">
            <v>244</v>
          </cell>
          <cell r="W147">
            <v>0.69</v>
          </cell>
          <cell r="X147"/>
          <cell r="Y147"/>
          <cell r="Z147"/>
        </row>
        <row r="148">
          <cell r="A148" t="str">
            <v>CPH</v>
          </cell>
          <cell r="B148">
            <v>147</v>
          </cell>
          <cell r="C148" t="str">
            <v> i | 1 | 3 </v>
          </cell>
          <cell r="D148"/>
          <cell r="E148">
            <v>3.5</v>
          </cell>
          <cell r="F148">
            <v>0</v>
          </cell>
          <cell r="G148">
            <v>0</v>
          </cell>
          <cell r="H148">
            <v>0</v>
          </cell>
          <cell r="I148">
            <v>140</v>
          </cell>
          <cell r="J148"/>
          <cell r="K148">
            <v>0.19</v>
          </cell>
          <cell r="L148">
            <v>1.4</v>
          </cell>
          <cell r="M148"/>
          <cell r="N148">
            <v>0</v>
          </cell>
          <cell r="O148">
            <v>-10.31</v>
          </cell>
          <cell r="P148">
            <v>-27.5</v>
          </cell>
          <cell r="Q148">
            <v>2.29</v>
          </cell>
          <cell r="R148"/>
          <cell r="S148">
            <v>40.67</v>
          </cell>
          <cell r="T148"/>
          <cell r="U148"/>
          <cell r="V148"/>
          <cell r="W148"/>
          <cell r="X148"/>
          <cell r="Y148"/>
          <cell r="Z148"/>
        </row>
        <row r="149">
          <cell r="A149" t="str">
            <v>CPI</v>
          </cell>
          <cell r="B149">
            <v>148</v>
          </cell>
          <cell r="C149" t="str">
            <v> i | 1 | 2 | 3 </v>
          </cell>
          <cell r="D149"/>
          <cell r="E149">
            <v>1.85</v>
          </cell>
          <cell r="F149">
            <v>0.54</v>
          </cell>
          <cell r="G149">
            <v>176600</v>
          </cell>
          <cell r="H149">
            <v>328</v>
          </cell>
          <cell r="I149">
            <v>1171</v>
          </cell>
          <cell r="J149">
            <v>16.52</v>
          </cell>
          <cell r="K149">
            <v>0.62</v>
          </cell>
          <cell r="L149">
            <v>1.25</v>
          </cell>
          <cell r="M149"/>
          <cell r="N149">
            <v>0.11</v>
          </cell>
          <cell r="O149">
            <v>3.29</v>
          </cell>
          <cell r="P149">
            <v>3.79</v>
          </cell>
          <cell r="Q149">
            <v>2.74</v>
          </cell>
          <cell r="R149">
            <v>3.84</v>
          </cell>
          <cell r="S149">
            <v>50.51</v>
          </cell>
          <cell r="T149"/>
          <cell r="U149">
            <v>623</v>
          </cell>
          <cell r="V149">
            <v>617</v>
          </cell>
          <cell r="W149">
            <v>-0.05</v>
          </cell>
          <cell r="X149"/>
          <cell r="Y149"/>
          <cell r="Z149"/>
        </row>
        <row r="150">
          <cell r="A150" t="str">
            <v>CPL</v>
          </cell>
          <cell r="B150">
            <v>149</v>
          </cell>
          <cell r="C150" t="str">
            <v> i | 1 | 2 | 3 </v>
          </cell>
          <cell r="D150"/>
          <cell r="E150">
            <v>1.1399999999999999</v>
          </cell>
          <cell r="F150">
            <v>-2.56</v>
          </cell>
          <cell r="G150">
            <v>109800</v>
          </cell>
          <cell r="H150">
            <v>126</v>
          </cell>
          <cell r="I150">
            <v>501</v>
          </cell>
          <cell r="J150"/>
          <cell r="K150">
            <v>0.54</v>
          </cell>
          <cell r="L150">
            <v>1.41</v>
          </cell>
          <cell r="M150"/>
          <cell r="N150">
            <v>0</v>
          </cell>
          <cell r="O150">
            <v>-1.53</v>
          </cell>
          <cell r="P150">
            <v>-8.85</v>
          </cell>
          <cell r="Q150">
            <v>1.1499999999999999</v>
          </cell>
          <cell r="R150"/>
          <cell r="S150">
            <v>28.98</v>
          </cell>
          <cell r="T150"/>
          <cell r="U150"/>
          <cell r="V150"/>
          <cell r="W150"/>
          <cell r="X150"/>
          <cell r="Y150"/>
          <cell r="Z150"/>
        </row>
        <row r="151">
          <cell r="A151" t="str">
            <v>CPN</v>
          </cell>
          <cell r="B151">
            <v>150</v>
          </cell>
          <cell r="C151" t="str">
            <v> i | 1 | 2 | 3 </v>
          </cell>
          <cell r="D151"/>
          <cell r="E151">
            <v>49</v>
          </cell>
          <cell r="F151">
            <v>-2.97</v>
          </cell>
          <cell r="G151">
            <v>14716100</v>
          </cell>
          <cell r="H151">
            <v>724376</v>
          </cell>
          <cell r="I151">
            <v>219912</v>
          </cell>
          <cell r="J151">
            <v>19.54</v>
          </cell>
          <cell r="K151">
            <v>3.3</v>
          </cell>
          <cell r="L151">
            <v>2.2200000000000002</v>
          </cell>
          <cell r="M151">
            <v>0.8</v>
          </cell>
          <cell r="N151">
            <v>2.5099999999999998</v>
          </cell>
          <cell r="O151">
            <v>7.74</v>
          </cell>
          <cell r="P151">
            <v>16.63</v>
          </cell>
          <cell r="Q151">
            <v>29.63</v>
          </cell>
          <cell r="R151">
            <v>1.63</v>
          </cell>
          <cell r="S151"/>
          <cell r="T151"/>
          <cell r="U151">
            <v>387</v>
          </cell>
          <cell r="V151">
            <v>464</v>
          </cell>
          <cell r="W151">
            <v>1.52</v>
          </cell>
          <cell r="X151"/>
          <cell r="Y151"/>
          <cell r="Z151"/>
        </row>
        <row r="152">
          <cell r="A152" t="str">
            <v>CPR</v>
          </cell>
          <cell r="B152">
            <v>151</v>
          </cell>
          <cell r="C152" t="str">
            <v> i | 1 | 3 </v>
          </cell>
          <cell r="D152"/>
          <cell r="E152">
            <v>2.6</v>
          </cell>
          <cell r="F152">
            <v>-1.52</v>
          </cell>
          <cell r="G152">
            <v>61800</v>
          </cell>
          <cell r="H152">
            <v>160</v>
          </cell>
          <cell r="I152">
            <v>517</v>
          </cell>
          <cell r="J152">
            <v>26.85</v>
          </cell>
          <cell r="K152">
            <v>1</v>
          </cell>
          <cell r="L152">
            <v>0.13</v>
          </cell>
          <cell r="M152">
            <v>0.13</v>
          </cell>
          <cell r="N152">
            <v>0.1</v>
          </cell>
          <cell r="O152">
            <v>4</v>
          </cell>
          <cell r="P152">
            <v>3.54</v>
          </cell>
          <cell r="Q152">
            <v>2.0699999999999998</v>
          </cell>
          <cell r="R152">
            <v>13.89</v>
          </cell>
          <cell r="S152"/>
          <cell r="T152"/>
          <cell r="U152">
            <v>741</v>
          </cell>
          <cell r="V152">
            <v>690</v>
          </cell>
          <cell r="W152">
            <v>3.53</v>
          </cell>
          <cell r="X152"/>
          <cell r="Y152"/>
          <cell r="Z152"/>
        </row>
        <row r="153">
          <cell r="A153" t="str">
            <v>CPT</v>
          </cell>
          <cell r="B153">
            <v>152</v>
          </cell>
          <cell r="C153" t="str">
            <v> i | 1 | 2 | 3 </v>
          </cell>
          <cell r="D153"/>
          <cell r="E153">
            <v>0.84</v>
          </cell>
          <cell r="F153">
            <v>-1.18</v>
          </cell>
          <cell r="G153">
            <v>137400</v>
          </cell>
          <cell r="H153">
            <v>115</v>
          </cell>
          <cell r="I153">
            <v>756</v>
          </cell>
          <cell r="J153"/>
          <cell r="K153">
            <v>0.76</v>
          </cell>
          <cell r="L153">
            <v>0.31</v>
          </cell>
          <cell r="M153"/>
          <cell r="N153">
            <v>0</v>
          </cell>
          <cell r="O153">
            <v>-0.3</v>
          </cell>
          <cell r="P153">
            <v>-0.35</v>
          </cell>
          <cell r="Q153">
            <v>0.06</v>
          </cell>
          <cell r="R153"/>
          <cell r="S153"/>
          <cell r="T153"/>
          <cell r="U153"/>
          <cell r="V153"/>
          <cell r="W153"/>
          <cell r="X153"/>
          <cell r="Y153"/>
          <cell r="Z153"/>
        </row>
        <row r="154">
          <cell r="A154" t="str">
            <v>CPW</v>
          </cell>
          <cell r="B154">
            <v>153</v>
          </cell>
          <cell r="C154" t="str">
            <v> i | 1 | 3 </v>
          </cell>
          <cell r="D154"/>
          <cell r="E154">
            <v>2.04</v>
          </cell>
          <cell r="F154">
            <v>-3.77</v>
          </cell>
          <cell r="G154">
            <v>5800800</v>
          </cell>
          <cell r="H154">
            <v>12242</v>
          </cell>
          <cell r="I154">
            <v>1224</v>
          </cell>
          <cell r="J154">
            <v>21.73</v>
          </cell>
          <cell r="K154">
            <v>1.91</v>
          </cell>
          <cell r="L154">
            <v>0.57999999999999996</v>
          </cell>
          <cell r="M154">
            <v>0.06</v>
          </cell>
          <cell r="N154">
            <v>0.1</v>
          </cell>
          <cell r="O154">
            <v>9.19</v>
          </cell>
          <cell r="P154">
            <v>12.25</v>
          </cell>
          <cell r="Q154">
            <v>0.8</v>
          </cell>
          <cell r="R154">
            <v>3.92</v>
          </cell>
          <cell r="S154"/>
          <cell r="T154"/>
          <cell r="U154">
            <v>464</v>
          </cell>
          <cell r="V154">
            <v>445</v>
          </cell>
          <cell r="W154"/>
          <cell r="X154"/>
          <cell r="Y154"/>
          <cell r="Z154"/>
        </row>
        <row r="155">
          <cell r="A155" t="str">
            <v>CRANE</v>
          </cell>
          <cell r="B155">
            <v>154</v>
          </cell>
          <cell r="C155" t="str">
            <v> i | 1 | 2 | 3 </v>
          </cell>
          <cell r="D155"/>
          <cell r="E155">
            <v>1.47</v>
          </cell>
          <cell r="F155">
            <v>-3.29</v>
          </cell>
          <cell r="G155">
            <v>5203300</v>
          </cell>
          <cell r="H155">
            <v>7852</v>
          </cell>
          <cell r="I155">
            <v>1115</v>
          </cell>
          <cell r="J155">
            <v>20.34</v>
          </cell>
          <cell r="K155">
            <v>1.03</v>
          </cell>
          <cell r="L155">
            <v>1.46</v>
          </cell>
          <cell r="M155"/>
          <cell r="N155">
            <v>7.0000000000000007E-2</v>
          </cell>
          <cell r="O155">
            <v>3.35</v>
          </cell>
          <cell r="P155">
            <v>5.17</v>
          </cell>
          <cell r="Q155">
            <v>-2.23</v>
          </cell>
          <cell r="R155"/>
          <cell r="S155"/>
          <cell r="T155"/>
          <cell r="U155">
            <v>632</v>
          </cell>
          <cell r="V155">
            <v>659</v>
          </cell>
          <cell r="W155">
            <v>-0.24</v>
          </cell>
          <cell r="X155"/>
          <cell r="Y155"/>
          <cell r="Z155"/>
        </row>
        <row r="156">
          <cell r="A156" t="str">
            <v>CRC</v>
          </cell>
          <cell r="B156">
            <v>155</v>
          </cell>
          <cell r="C156" t="str">
            <v> i | 1 | 3 </v>
          </cell>
          <cell r="D156"/>
          <cell r="E156">
            <v>31</v>
          </cell>
          <cell r="F156">
            <v>-1.59</v>
          </cell>
          <cell r="G156">
            <v>10390700</v>
          </cell>
          <cell r="H156">
            <v>319984</v>
          </cell>
          <cell r="I156">
            <v>186961</v>
          </cell>
          <cell r="J156">
            <v>37.61</v>
          </cell>
          <cell r="K156">
            <v>3.2</v>
          </cell>
          <cell r="L156">
            <v>3.25</v>
          </cell>
          <cell r="M156"/>
          <cell r="N156">
            <v>0.82</v>
          </cell>
          <cell r="O156">
            <v>3.97</v>
          </cell>
          <cell r="P156">
            <v>8.7899999999999991</v>
          </cell>
          <cell r="Q156">
            <v>-0.7</v>
          </cell>
          <cell r="R156"/>
          <cell r="S156"/>
          <cell r="T156"/>
          <cell r="U156">
            <v>642</v>
          </cell>
          <cell r="V156">
            <v>749</v>
          </cell>
          <cell r="W156"/>
          <cell r="X156"/>
          <cell r="Y156"/>
          <cell r="Z156"/>
        </row>
        <row r="157">
          <cell r="A157" t="str">
            <v>CRD</v>
          </cell>
          <cell r="B157">
            <v>156</v>
          </cell>
          <cell r="C157" t="str">
            <v> i | 1 | 2 | 3 </v>
          </cell>
          <cell r="D157"/>
          <cell r="E157">
            <v>0.54</v>
          </cell>
          <cell r="F157">
            <v>14.89</v>
          </cell>
          <cell r="G157">
            <v>6612500</v>
          </cell>
          <cell r="H157">
            <v>3644</v>
          </cell>
          <cell r="I157">
            <v>270</v>
          </cell>
          <cell r="J157"/>
          <cell r="K157">
            <v>0.69</v>
          </cell>
          <cell r="L157">
            <v>1.1499999999999999</v>
          </cell>
          <cell r="M157"/>
          <cell r="N157">
            <v>0</v>
          </cell>
          <cell r="O157">
            <v>-11.1</v>
          </cell>
          <cell r="P157">
            <v>-21.96</v>
          </cell>
          <cell r="Q157">
            <v>-10.18</v>
          </cell>
          <cell r="R157">
            <v>2.2200000000000002</v>
          </cell>
          <cell r="S157"/>
          <cell r="T157"/>
          <cell r="U157"/>
          <cell r="V157"/>
          <cell r="W157"/>
          <cell r="X157"/>
          <cell r="Y157"/>
          <cell r="Z157"/>
        </row>
        <row r="158">
          <cell r="A158" t="str">
            <v>CSC</v>
          </cell>
          <cell r="B158">
            <v>157</v>
          </cell>
          <cell r="C158" t="str">
            <v> i | 1 | 3 </v>
          </cell>
          <cell r="D158"/>
          <cell r="E158">
            <v>53.25</v>
          </cell>
          <cell r="F158">
            <v>-0.47</v>
          </cell>
          <cell r="G158">
            <v>36300</v>
          </cell>
          <cell r="H158">
            <v>1931</v>
          </cell>
          <cell r="I158">
            <v>2769</v>
          </cell>
          <cell r="J158">
            <v>10.32</v>
          </cell>
          <cell r="K158">
            <v>0.76</v>
          </cell>
          <cell r="L158">
            <v>0.22</v>
          </cell>
          <cell r="M158">
            <v>0.65</v>
          </cell>
          <cell r="N158">
            <v>5.09</v>
          </cell>
          <cell r="O158">
            <v>7.16</v>
          </cell>
          <cell r="P158">
            <v>7.44</v>
          </cell>
          <cell r="Q158">
            <v>9.3699999999999992</v>
          </cell>
          <cell r="R158">
            <v>7.32</v>
          </cell>
          <cell r="S158"/>
          <cell r="T158"/>
          <cell r="U158">
            <v>377</v>
          </cell>
          <cell r="V158">
            <v>312</v>
          </cell>
          <cell r="W158">
            <v>2.08</v>
          </cell>
          <cell r="X158"/>
          <cell r="Y158"/>
          <cell r="Z158"/>
        </row>
        <row r="159">
          <cell r="A159" t="str">
            <v>CSP</v>
          </cell>
          <cell r="B159">
            <v>158</v>
          </cell>
          <cell r="C159" t="str">
            <v> i | 1 | 2 | 3 </v>
          </cell>
          <cell r="D159"/>
          <cell r="E159">
            <v>0.68</v>
          </cell>
          <cell r="F159">
            <v>0</v>
          </cell>
          <cell r="G159">
            <v>98800</v>
          </cell>
          <cell r="H159">
            <v>68</v>
          </cell>
          <cell r="I159">
            <v>337</v>
          </cell>
          <cell r="J159"/>
          <cell r="K159">
            <v>0.68</v>
          </cell>
          <cell r="L159">
            <v>2.93</v>
          </cell>
          <cell r="M159"/>
          <cell r="N159">
            <v>0</v>
          </cell>
          <cell r="O159">
            <v>1.47</v>
          </cell>
          <cell r="P159">
            <v>-3.21</v>
          </cell>
          <cell r="Q159">
            <v>0.97</v>
          </cell>
          <cell r="R159"/>
          <cell r="S159"/>
          <cell r="T159"/>
          <cell r="U159"/>
          <cell r="V159"/>
          <cell r="W159"/>
          <cell r="X159"/>
          <cell r="Y159"/>
          <cell r="Z159"/>
        </row>
        <row r="160">
          <cell r="A160" t="str">
            <v>CSR</v>
          </cell>
          <cell r="B160">
            <v>159</v>
          </cell>
          <cell r="C160" t="str">
            <v> i | 1 | 2 | 3 </v>
          </cell>
          <cell r="D160"/>
          <cell r="E160">
            <v>62</v>
          </cell>
          <cell r="F160">
            <v>-0.8</v>
          </cell>
          <cell r="G160">
            <v>300</v>
          </cell>
          <cell r="H160">
            <v>18</v>
          </cell>
          <cell r="I160">
            <v>1271</v>
          </cell>
          <cell r="J160">
            <v>39.18</v>
          </cell>
          <cell r="K160">
            <v>0.98</v>
          </cell>
          <cell r="L160">
            <v>0.15</v>
          </cell>
          <cell r="M160">
            <v>1.6</v>
          </cell>
          <cell r="N160">
            <v>1.57</v>
          </cell>
          <cell r="O160">
            <v>2.68</v>
          </cell>
          <cell r="P160">
            <v>2.4900000000000002</v>
          </cell>
          <cell r="Q160">
            <v>19.61</v>
          </cell>
          <cell r="R160">
            <v>2.58</v>
          </cell>
          <cell r="S160"/>
          <cell r="T160"/>
          <cell r="U160">
            <v>831</v>
          </cell>
          <cell r="V160">
            <v>812</v>
          </cell>
          <cell r="W160">
            <v>-5.44</v>
          </cell>
          <cell r="X160"/>
          <cell r="Y160"/>
          <cell r="Z160"/>
        </row>
        <row r="161">
          <cell r="A161" t="str">
            <v>CSS</v>
          </cell>
          <cell r="B161">
            <v>160</v>
          </cell>
          <cell r="C161" t="str">
            <v> i | 1 | 2 | 3 </v>
          </cell>
          <cell r="D161"/>
          <cell r="E161">
            <v>2.38</v>
          </cell>
          <cell r="F161">
            <v>-3.25</v>
          </cell>
          <cell r="G161">
            <v>12705600</v>
          </cell>
          <cell r="H161">
            <v>30756</v>
          </cell>
          <cell r="I161">
            <v>2798</v>
          </cell>
          <cell r="J161">
            <v>22.89</v>
          </cell>
          <cell r="K161">
            <v>1.81</v>
          </cell>
          <cell r="L161">
            <v>0.83</v>
          </cell>
          <cell r="M161">
            <v>0.03</v>
          </cell>
          <cell r="N161">
            <v>0.11</v>
          </cell>
          <cell r="O161">
            <v>5.15</v>
          </cell>
          <cell r="P161">
            <v>8.14</v>
          </cell>
          <cell r="Q161">
            <v>3.45</v>
          </cell>
          <cell r="R161">
            <v>1.26</v>
          </cell>
          <cell r="S161"/>
          <cell r="T161"/>
          <cell r="U161">
            <v>560</v>
          </cell>
          <cell r="V161">
            <v>592</v>
          </cell>
          <cell r="W161">
            <v>-1.07</v>
          </cell>
          <cell r="X161"/>
          <cell r="Y161"/>
          <cell r="Z161"/>
        </row>
        <row r="162">
          <cell r="A162" t="str">
            <v>CTW</v>
          </cell>
          <cell r="B162">
            <v>161</v>
          </cell>
          <cell r="C162" t="str">
            <v> i | 1 | 2 | 3 </v>
          </cell>
          <cell r="D162"/>
          <cell r="E162">
            <v>6.85</v>
          </cell>
          <cell r="F162">
            <v>-2.14</v>
          </cell>
          <cell r="G162">
            <v>45800</v>
          </cell>
          <cell r="H162">
            <v>317</v>
          </cell>
          <cell r="I162">
            <v>2726</v>
          </cell>
          <cell r="J162">
            <v>10.84</v>
          </cell>
          <cell r="K162">
            <v>0.65</v>
          </cell>
          <cell r="L162">
            <v>0.24</v>
          </cell>
          <cell r="M162">
            <v>0.2</v>
          </cell>
          <cell r="N162">
            <v>0.67</v>
          </cell>
          <cell r="O162">
            <v>5.47</v>
          </cell>
          <cell r="P162">
            <v>6.18</v>
          </cell>
          <cell r="Q162">
            <v>6.47</v>
          </cell>
          <cell r="R162">
            <v>2.92</v>
          </cell>
          <cell r="S162"/>
          <cell r="T162"/>
          <cell r="U162">
            <v>409</v>
          </cell>
          <cell r="V162">
            <v>369</v>
          </cell>
          <cell r="W162">
            <v>-0.09</v>
          </cell>
          <cell r="X162"/>
          <cell r="Y162"/>
          <cell r="Z162"/>
        </row>
        <row r="163">
          <cell r="A163" t="str">
            <v>CWT</v>
          </cell>
          <cell r="B163">
            <v>162</v>
          </cell>
          <cell r="C163" t="str">
            <v> i | 1 | 2 | 3 </v>
          </cell>
          <cell r="D163"/>
          <cell r="E163">
            <v>3.64</v>
          </cell>
          <cell r="F163">
            <v>-1.0900000000000001</v>
          </cell>
          <cell r="G163">
            <v>8590900</v>
          </cell>
          <cell r="H163">
            <v>31398</v>
          </cell>
          <cell r="I163">
            <v>2294</v>
          </cell>
          <cell r="J163">
            <v>36.46</v>
          </cell>
          <cell r="K163">
            <v>1.59</v>
          </cell>
          <cell r="L163">
            <v>1.41</v>
          </cell>
          <cell r="M163"/>
          <cell r="N163">
            <v>0.1</v>
          </cell>
          <cell r="O163">
            <v>4.47</v>
          </cell>
          <cell r="P163">
            <v>4.3499999999999996</v>
          </cell>
          <cell r="Q163">
            <v>3.83</v>
          </cell>
          <cell r="R163"/>
          <cell r="S163"/>
          <cell r="T163"/>
          <cell r="U163">
            <v>762</v>
          </cell>
          <cell r="V163">
            <v>717</v>
          </cell>
          <cell r="W163">
            <v>1.38</v>
          </cell>
          <cell r="X163"/>
          <cell r="Y163"/>
          <cell r="Z163"/>
        </row>
        <row r="164">
          <cell r="A164" t="str">
            <v>D</v>
          </cell>
          <cell r="B164">
            <v>163</v>
          </cell>
          <cell r="C164" t="str">
            <v> i | 1 | 2 | 3 </v>
          </cell>
          <cell r="D164"/>
          <cell r="E164">
            <v>3.56</v>
          </cell>
          <cell r="F164">
            <v>-2.2000000000000002</v>
          </cell>
          <cell r="G164">
            <v>324100</v>
          </cell>
          <cell r="H164">
            <v>1164</v>
          </cell>
          <cell r="I164">
            <v>854</v>
          </cell>
          <cell r="J164"/>
          <cell r="K164">
            <v>1.72</v>
          </cell>
          <cell r="L164">
            <v>1.37</v>
          </cell>
          <cell r="M164"/>
          <cell r="N164">
            <v>0</v>
          </cell>
          <cell r="O164">
            <v>-0.56999999999999995</v>
          </cell>
          <cell r="P164">
            <v>-5.22</v>
          </cell>
          <cell r="Q164">
            <v>-0.76</v>
          </cell>
          <cell r="R164"/>
          <cell r="S164"/>
          <cell r="T164"/>
          <cell r="U164"/>
          <cell r="V164"/>
          <cell r="W164"/>
          <cell r="X164"/>
          <cell r="Y164"/>
          <cell r="Z164"/>
        </row>
        <row r="165">
          <cell r="A165" t="str">
            <v>DCC</v>
          </cell>
          <cell r="B165">
            <v>164</v>
          </cell>
          <cell r="C165" t="str">
            <v> i | 1 | 2 | 3 </v>
          </cell>
          <cell r="D165"/>
          <cell r="E165">
            <v>2.34</v>
          </cell>
          <cell r="F165">
            <v>-1.68</v>
          </cell>
          <cell r="G165">
            <v>24867500</v>
          </cell>
          <cell r="H165">
            <v>58484</v>
          </cell>
          <cell r="I165">
            <v>19186</v>
          </cell>
          <cell r="J165">
            <v>13.12</v>
          </cell>
          <cell r="K165">
            <v>4.03</v>
          </cell>
          <cell r="L165">
            <v>0.85</v>
          </cell>
          <cell r="M165">
            <v>0.05</v>
          </cell>
          <cell r="N165">
            <v>0.18</v>
          </cell>
          <cell r="O165">
            <v>21.3</v>
          </cell>
          <cell r="P165">
            <v>31.1</v>
          </cell>
          <cell r="Q165">
            <v>18.32</v>
          </cell>
          <cell r="R165">
            <v>3.94</v>
          </cell>
          <cell r="S165"/>
          <cell r="T165"/>
          <cell r="U165">
            <v>174</v>
          </cell>
          <cell r="V165">
            <v>175</v>
          </cell>
          <cell r="W165">
            <v>-1.7</v>
          </cell>
          <cell r="X165"/>
          <cell r="Y165"/>
          <cell r="Z165"/>
        </row>
        <row r="166">
          <cell r="A166" t="str">
            <v>DCON</v>
          </cell>
          <cell r="B166">
            <v>165</v>
          </cell>
          <cell r="C166" t="str">
            <v> i | 1 | 2 | 3 </v>
          </cell>
          <cell r="D166"/>
          <cell r="E166">
            <v>0.33</v>
          </cell>
          <cell r="F166">
            <v>0</v>
          </cell>
          <cell r="G166">
            <v>1226800</v>
          </cell>
          <cell r="H166">
            <v>402</v>
          </cell>
          <cell r="I166">
            <v>1777</v>
          </cell>
          <cell r="J166">
            <v>22.4</v>
          </cell>
          <cell r="K166">
            <v>0.75</v>
          </cell>
          <cell r="L166">
            <v>0.15</v>
          </cell>
          <cell r="M166">
            <v>0.02</v>
          </cell>
          <cell r="N166">
            <v>0.01</v>
          </cell>
          <cell r="O166">
            <v>3.87</v>
          </cell>
          <cell r="P166">
            <v>3.35</v>
          </cell>
          <cell r="Q166">
            <v>7.75</v>
          </cell>
          <cell r="R166">
            <v>4.55</v>
          </cell>
          <cell r="S166"/>
          <cell r="T166"/>
          <cell r="U166">
            <v>709</v>
          </cell>
          <cell r="V166">
            <v>661</v>
          </cell>
          <cell r="W166">
            <v>-14.41</v>
          </cell>
          <cell r="X166"/>
          <cell r="Y166"/>
          <cell r="Z166"/>
        </row>
        <row r="167">
          <cell r="A167" t="str">
            <v>DDD</v>
          </cell>
          <cell r="B167">
            <v>166</v>
          </cell>
          <cell r="C167" t="str">
            <v> i | 1 | 2 | 3 </v>
          </cell>
          <cell r="D167"/>
          <cell r="E167">
            <v>18.8</v>
          </cell>
          <cell r="F167">
            <v>2.17</v>
          </cell>
          <cell r="G167">
            <v>19608900</v>
          </cell>
          <cell r="H167">
            <v>368759</v>
          </cell>
          <cell r="I167">
            <v>5976</v>
          </cell>
          <cell r="J167"/>
          <cell r="K167">
            <v>1.35</v>
          </cell>
          <cell r="L167">
            <v>7.0000000000000007E-2</v>
          </cell>
          <cell r="M167">
            <v>0.36</v>
          </cell>
          <cell r="N167">
            <v>0</v>
          </cell>
          <cell r="O167">
            <v>-1.79</v>
          </cell>
          <cell r="P167">
            <v>-1.92</v>
          </cell>
          <cell r="Q167">
            <v>-4.33</v>
          </cell>
          <cell r="R167">
            <v>0.66</v>
          </cell>
          <cell r="S167"/>
          <cell r="T167"/>
          <cell r="U167"/>
          <cell r="V167"/>
          <cell r="W167"/>
          <cell r="X167"/>
          <cell r="Y167"/>
          <cell r="Z167"/>
        </row>
        <row r="168">
          <cell r="A168" t="str">
            <v>DELTA</v>
          </cell>
          <cell r="B168">
            <v>167</v>
          </cell>
          <cell r="C168" t="str">
            <v> i | 1 | 2 | 3 </v>
          </cell>
          <cell r="D168"/>
          <cell r="E168">
            <v>488</v>
          </cell>
          <cell r="F168">
            <v>-2.79</v>
          </cell>
          <cell r="G168">
            <v>1603400</v>
          </cell>
          <cell r="H168">
            <v>805018</v>
          </cell>
          <cell r="I168">
            <v>608722</v>
          </cell>
          <cell r="J168">
            <v>107.35</v>
          </cell>
          <cell r="K168">
            <v>17.170000000000002</v>
          </cell>
          <cell r="L168">
            <v>0.51</v>
          </cell>
          <cell r="M168">
            <v>1.8</v>
          </cell>
          <cell r="N168">
            <v>4.7300000000000004</v>
          </cell>
          <cell r="O168">
            <v>11.62</v>
          </cell>
          <cell r="P168">
            <v>16.899999999999999</v>
          </cell>
          <cell r="Q168">
            <v>12.13</v>
          </cell>
          <cell r="R168">
            <v>0.37</v>
          </cell>
          <cell r="S168"/>
          <cell r="T168"/>
          <cell r="U168">
            <v>580</v>
          </cell>
          <cell r="V168">
            <v>579</v>
          </cell>
          <cell r="W168">
            <v>-6.19</v>
          </cell>
          <cell r="X168"/>
          <cell r="Y168"/>
          <cell r="Z168"/>
        </row>
        <row r="169">
          <cell r="A169" t="str">
            <v>DEMCO</v>
          </cell>
          <cell r="B169">
            <v>168</v>
          </cell>
          <cell r="C169" t="str">
            <v> i | 1 | 2 | 3 </v>
          </cell>
          <cell r="D169"/>
          <cell r="E169">
            <v>3.36</v>
          </cell>
          <cell r="F169">
            <v>-1.18</v>
          </cell>
          <cell r="G169">
            <v>639900</v>
          </cell>
          <cell r="H169">
            <v>2161</v>
          </cell>
          <cell r="I169">
            <v>2454</v>
          </cell>
          <cell r="J169"/>
          <cell r="K169">
            <v>0.54</v>
          </cell>
          <cell r="L169">
            <v>0.65</v>
          </cell>
          <cell r="M169"/>
          <cell r="N169">
            <v>0</v>
          </cell>
          <cell r="O169">
            <v>1.18</v>
          </cell>
          <cell r="P169">
            <v>-0.85</v>
          </cell>
          <cell r="Q169">
            <v>-0.3</v>
          </cell>
          <cell r="R169">
            <v>0.89</v>
          </cell>
          <cell r="S169"/>
          <cell r="T169"/>
          <cell r="U169"/>
          <cell r="V169"/>
          <cell r="W169"/>
          <cell r="X169"/>
          <cell r="Y169"/>
          <cell r="Z169"/>
        </row>
        <row r="170">
          <cell r="A170" t="str">
            <v>DHOUSE</v>
          </cell>
          <cell r="B170">
            <v>169</v>
          </cell>
          <cell r="C170" t="str">
            <v> i </v>
          </cell>
          <cell r="D170"/>
          <cell r="E170">
            <v>0.59</v>
          </cell>
          <cell r="F170">
            <v>-3.28</v>
          </cell>
          <cell r="G170">
            <v>8457000</v>
          </cell>
          <cell r="H170">
            <v>5005</v>
          </cell>
          <cell r="I170">
            <v>496</v>
          </cell>
          <cell r="J170">
            <v>27.8</v>
          </cell>
          <cell r="K170"/>
          <cell r="L170">
            <v>0.99</v>
          </cell>
          <cell r="M170"/>
          <cell r="N170">
            <v>0.02</v>
          </cell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</row>
        <row r="171">
          <cell r="A171" t="str">
            <v>DIMET</v>
          </cell>
          <cell r="B171">
            <v>170</v>
          </cell>
          <cell r="C171" t="str">
            <v> i | 1 | 2 | 3 </v>
          </cell>
          <cell r="D171" t="str">
            <v>C</v>
          </cell>
          <cell r="E171">
            <v>0.11</v>
          </cell>
          <cell r="F171">
            <v>0</v>
          </cell>
          <cell r="G171">
            <v>4681000</v>
          </cell>
          <cell r="H171">
            <v>515</v>
          </cell>
          <cell r="I171">
            <v>178</v>
          </cell>
          <cell r="J171"/>
          <cell r="K171">
            <v>0.6</v>
          </cell>
          <cell r="L171">
            <v>1.85</v>
          </cell>
          <cell r="M171"/>
          <cell r="N171">
            <v>0</v>
          </cell>
          <cell r="O171">
            <v>-28.37</v>
          </cell>
          <cell r="P171">
            <v>-58.53</v>
          </cell>
          <cell r="Q171">
            <v>-64.3</v>
          </cell>
          <cell r="R171"/>
          <cell r="S171"/>
          <cell r="T171"/>
          <cell r="U171"/>
          <cell r="V171"/>
          <cell r="W171"/>
          <cell r="X171"/>
          <cell r="Y171"/>
          <cell r="Z171"/>
        </row>
        <row r="172">
          <cell r="A172" t="str">
            <v>DOD</v>
          </cell>
          <cell r="B172">
            <v>171</v>
          </cell>
          <cell r="C172" t="str">
            <v> i | 1 | 2 | 3 </v>
          </cell>
          <cell r="D172"/>
          <cell r="E172">
            <v>11</v>
          </cell>
          <cell r="F172">
            <v>13.4</v>
          </cell>
          <cell r="G172">
            <v>193438300</v>
          </cell>
          <cell r="H172">
            <v>2056042</v>
          </cell>
          <cell r="I172">
            <v>4510</v>
          </cell>
          <cell r="J172">
            <v>24.72</v>
          </cell>
          <cell r="K172">
            <v>3.59</v>
          </cell>
          <cell r="L172">
            <v>0.39</v>
          </cell>
          <cell r="M172"/>
          <cell r="N172">
            <v>0.44</v>
          </cell>
          <cell r="O172">
            <v>10.8</v>
          </cell>
          <cell r="P172">
            <v>14.45</v>
          </cell>
          <cell r="Q172">
            <v>14.78</v>
          </cell>
          <cell r="R172">
            <v>3.18</v>
          </cell>
          <cell r="S172"/>
          <cell r="T172"/>
          <cell r="U172">
            <v>462</v>
          </cell>
          <cell r="V172">
            <v>442</v>
          </cell>
          <cell r="W172">
            <v>1.1599999999999999</v>
          </cell>
          <cell r="X172"/>
          <cell r="Y172"/>
          <cell r="Z172"/>
        </row>
        <row r="173">
          <cell r="A173" t="str">
            <v>DOHOME</v>
          </cell>
          <cell r="B173">
            <v>172</v>
          </cell>
          <cell r="C173" t="str">
            <v> i | 1 | 3 </v>
          </cell>
          <cell r="D173"/>
          <cell r="E173">
            <v>17.100000000000001</v>
          </cell>
          <cell r="F173">
            <v>-2.29</v>
          </cell>
          <cell r="G173">
            <v>18953300</v>
          </cell>
          <cell r="H173">
            <v>327287</v>
          </cell>
          <cell r="I173">
            <v>37030</v>
          </cell>
          <cell r="J173">
            <v>56.13</v>
          </cell>
          <cell r="K173">
            <v>5.43</v>
          </cell>
          <cell r="L173">
            <v>1.97</v>
          </cell>
          <cell r="M173">
            <v>0.02</v>
          </cell>
          <cell r="N173">
            <v>0.31</v>
          </cell>
          <cell r="O173">
            <v>5.5</v>
          </cell>
          <cell r="P173">
            <v>10.06</v>
          </cell>
          <cell r="Q173">
            <v>3.64</v>
          </cell>
          <cell r="R173">
            <v>0.09</v>
          </cell>
          <cell r="S173"/>
          <cell r="T173"/>
          <cell r="U173">
            <v>658</v>
          </cell>
          <cell r="V173">
            <v>717</v>
          </cell>
          <cell r="W173">
            <v>0.85</v>
          </cell>
          <cell r="X173"/>
          <cell r="Y173"/>
          <cell r="Z173"/>
        </row>
        <row r="174">
          <cell r="A174" t="str">
            <v>DRT</v>
          </cell>
          <cell r="B174">
            <v>173</v>
          </cell>
          <cell r="C174" t="str">
            <v> i | 1 | 2 | 3 </v>
          </cell>
          <cell r="D174"/>
          <cell r="E174">
            <v>5.8</v>
          </cell>
          <cell r="F174">
            <v>-2.52</v>
          </cell>
          <cell r="G174">
            <v>3108900</v>
          </cell>
          <cell r="H174">
            <v>18190</v>
          </cell>
          <cell r="I174">
            <v>5498</v>
          </cell>
          <cell r="J174">
            <v>8.94</v>
          </cell>
          <cell r="K174">
            <v>2.71</v>
          </cell>
          <cell r="L174">
            <v>0.84</v>
          </cell>
          <cell r="M174">
            <v>0.2</v>
          </cell>
          <cell r="N174">
            <v>0.65</v>
          </cell>
          <cell r="O174">
            <v>20.86</v>
          </cell>
          <cell r="P174">
            <v>27.67</v>
          </cell>
          <cell r="Q174">
            <v>13.39</v>
          </cell>
          <cell r="R174">
            <v>7.65</v>
          </cell>
          <cell r="S174"/>
          <cell r="T174"/>
          <cell r="U174">
            <v>83</v>
          </cell>
          <cell r="V174">
            <v>76</v>
          </cell>
          <cell r="W174">
            <v>0.57999999999999996</v>
          </cell>
          <cell r="X174"/>
          <cell r="Y174"/>
          <cell r="Z174"/>
        </row>
        <row r="175">
          <cell r="A175" t="str">
            <v>DTAC</v>
          </cell>
          <cell r="B175">
            <v>174</v>
          </cell>
          <cell r="C175" t="str">
            <v> i | 1 | 2 | 3 </v>
          </cell>
          <cell r="D175"/>
          <cell r="E175">
            <v>32.5</v>
          </cell>
          <cell r="F175">
            <v>-1.52</v>
          </cell>
          <cell r="G175">
            <v>4881700</v>
          </cell>
          <cell r="H175">
            <v>159395</v>
          </cell>
          <cell r="I175">
            <v>76954</v>
          </cell>
          <cell r="J175">
            <v>14.44</v>
          </cell>
          <cell r="K175">
            <v>3.2</v>
          </cell>
          <cell r="L175">
            <v>5.68</v>
          </cell>
          <cell r="M175"/>
          <cell r="N175">
            <v>2.25</v>
          </cell>
          <cell r="O175">
            <v>6.5</v>
          </cell>
          <cell r="P175">
            <v>22</v>
          </cell>
          <cell r="Q175">
            <v>8.2200000000000006</v>
          </cell>
          <cell r="R175">
            <v>8.83</v>
          </cell>
          <cell r="S175"/>
          <cell r="T175"/>
          <cell r="U175">
            <v>256</v>
          </cell>
          <cell r="V175">
            <v>439</v>
          </cell>
          <cell r="W175">
            <v>-0.1</v>
          </cell>
          <cell r="X175"/>
          <cell r="Y175"/>
          <cell r="Z175"/>
        </row>
        <row r="176">
          <cell r="A176" t="str">
            <v>DTC</v>
          </cell>
          <cell r="B176">
            <v>175</v>
          </cell>
          <cell r="C176" t="str">
            <v> i | 1 | 2 | 3 </v>
          </cell>
          <cell r="D176"/>
          <cell r="E176">
            <v>7.6</v>
          </cell>
          <cell r="F176">
            <v>-1.3</v>
          </cell>
          <cell r="G176">
            <v>43200</v>
          </cell>
          <cell r="H176">
            <v>325</v>
          </cell>
          <cell r="I176">
            <v>6460</v>
          </cell>
          <cell r="J176"/>
          <cell r="K176">
            <v>1.75</v>
          </cell>
          <cell r="L176">
            <v>4.58</v>
          </cell>
          <cell r="M176"/>
          <cell r="N176">
            <v>0</v>
          </cell>
          <cell r="O176">
            <v>-1.64</v>
          </cell>
          <cell r="P176">
            <v>-14.3</v>
          </cell>
          <cell r="Q176">
            <v>-38.35</v>
          </cell>
          <cell r="R176">
            <v>2.5</v>
          </cell>
          <cell r="S176"/>
          <cell r="T176"/>
          <cell r="U176"/>
          <cell r="V176"/>
          <cell r="W176"/>
          <cell r="X176"/>
          <cell r="Y176"/>
          <cell r="Z176"/>
        </row>
        <row r="177">
          <cell r="A177" t="str">
            <v>DTCI</v>
          </cell>
          <cell r="B177">
            <v>176</v>
          </cell>
          <cell r="C177" t="str">
            <v> i | 1 | 3 </v>
          </cell>
          <cell r="D177"/>
          <cell r="E177">
            <v>28.5</v>
          </cell>
          <cell r="F177">
            <v>0</v>
          </cell>
          <cell r="G177">
            <v>2000</v>
          </cell>
          <cell r="H177">
            <v>57</v>
          </cell>
          <cell r="I177">
            <v>285</v>
          </cell>
          <cell r="J177">
            <v>22.69</v>
          </cell>
          <cell r="K177">
            <v>0.77</v>
          </cell>
          <cell r="L177">
            <v>0.27</v>
          </cell>
          <cell r="M177"/>
          <cell r="N177">
            <v>1.26</v>
          </cell>
          <cell r="O177">
            <v>4.16</v>
          </cell>
          <cell r="P177">
            <v>3.45</v>
          </cell>
          <cell r="Q177">
            <v>5.66</v>
          </cell>
          <cell r="R177">
            <v>0.88</v>
          </cell>
          <cell r="S177"/>
          <cell r="T177"/>
          <cell r="U177">
            <v>708</v>
          </cell>
          <cell r="V177">
            <v>647</v>
          </cell>
          <cell r="W177">
            <v>-1.77</v>
          </cell>
          <cell r="X177"/>
          <cell r="Y177"/>
          <cell r="Z177"/>
        </row>
        <row r="178">
          <cell r="A178" t="str">
            <v>DV8</v>
          </cell>
          <cell r="B178">
            <v>177</v>
          </cell>
          <cell r="C178" t="str">
            <v> i | 1 | 2 | 3 </v>
          </cell>
          <cell r="D178" t="str">
            <v>C</v>
          </cell>
          <cell r="E178">
            <v>0.28000000000000003</v>
          </cell>
          <cell r="F178">
            <v>3.7</v>
          </cell>
          <cell r="G178">
            <v>408000</v>
          </cell>
          <cell r="H178">
            <v>111</v>
          </cell>
          <cell r="I178">
            <v>401</v>
          </cell>
          <cell r="J178"/>
          <cell r="K178">
            <v>0.82</v>
          </cell>
          <cell r="L178">
            <v>0.24</v>
          </cell>
          <cell r="M178"/>
          <cell r="N178">
            <v>0</v>
          </cell>
          <cell r="O178">
            <v>-17.59</v>
          </cell>
          <cell r="P178">
            <v>-20.420000000000002</v>
          </cell>
          <cell r="Q178">
            <v>-8.02</v>
          </cell>
          <cell r="R178"/>
          <cell r="S178"/>
          <cell r="T178"/>
          <cell r="U178"/>
          <cell r="V178"/>
          <cell r="W178"/>
          <cell r="X178"/>
          <cell r="Y178"/>
          <cell r="Z178"/>
        </row>
        <row r="179">
          <cell r="A179" t="str">
            <v>EA</v>
          </cell>
          <cell r="B179">
            <v>178</v>
          </cell>
          <cell r="C179" t="str">
            <v> i | 1 | 2 | 3 </v>
          </cell>
          <cell r="D179"/>
          <cell r="E179">
            <v>63.5</v>
          </cell>
          <cell r="F179">
            <v>-6.96</v>
          </cell>
          <cell r="G179">
            <v>80158200</v>
          </cell>
          <cell r="H179">
            <v>5256686</v>
          </cell>
          <cell r="I179">
            <v>236855</v>
          </cell>
          <cell r="J179">
            <v>44.49</v>
          </cell>
          <cell r="K179">
            <v>9.14</v>
          </cell>
          <cell r="L179">
            <v>1.83</v>
          </cell>
          <cell r="M179">
            <v>0.3</v>
          </cell>
          <cell r="N179">
            <v>1.47</v>
          </cell>
          <cell r="O179">
            <v>9.7200000000000006</v>
          </cell>
          <cell r="P179">
            <v>22.77</v>
          </cell>
          <cell r="Q179">
            <v>29.02</v>
          </cell>
          <cell r="R179">
            <v>0.47</v>
          </cell>
          <cell r="S179"/>
          <cell r="T179"/>
          <cell r="U179">
            <v>467</v>
          </cell>
          <cell r="V179">
            <v>556</v>
          </cell>
          <cell r="W179">
            <v>1.9</v>
          </cell>
          <cell r="X179"/>
          <cell r="Y179"/>
          <cell r="Z179"/>
        </row>
        <row r="180">
          <cell r="A180" t="str">
            <v>EASON</v>
          </cell>
          <cell r="B180">
            <v>179</v>
          </cell>
          <cell r="C180" t="str">
            <v> i | 1 | 2 | 3 </v>
          </cell>
          <cell r="D180"/>
          <cell r="E180">
            <v>1.34</v>
          </cell>
          <cell r="F180">
            <v>0</v>
          </cell>
          <cell r="G180">
            <v>76300</v>
          </cell>
          <cell r="H180">
            <v>102</v>
          </cell>
          <cell r="I180">
            <v>759</v>
          </cell>
          <cell r="J180">
            <v>301.77999999999997</v>
          </cell>
          <cell r="K180">
            <v>0.67</v>
          </cell>
          <cell r="L180">
            <v>0.22</v>
          </cell>
          <cell r="M180"/>
          <cell r="N180">
            <v>0</v>
          </cell>
          <cell r="O180">
            <v>1.44</v>
          </cell>
          <cell r="P180">
            <v>0.22</v>
          </cell>
          <cell r="Q180">
            <v>9.24</v>
          </cell>
          <cell r="R180"/>
          <cell r="S180"/>
          <cell r="T180"/>
          <cell r="U180">
            <v>959</v>
          </cell>
          <cell r="V180">
            <v>935</v>
          </cell>
          <cell r="W180">
            <v>-7.95</v>
          </cell>
          <cell r="X180"/>
          <cell r="Y180"/>
          <cell r="Z180"/>
        </row>
        <row r="181">
          <cell r="A181" t="str">
            <v>EASTW</v>
          </cell>
          <cell r="B181">
            <v>180</v>
          </cell>
          <cell r="C181" t="str">
            <v> i | 1 | 2 | 3 </v>
          </cell>
          <cell r="D181"/>
          <cell r="E181">
            <v>9.15</v>
          </cell>
          <cell r="F181">
            <v>0</v>
          </cell>
          <cell r="G181">
            <v>1113800</v>
          </cell>
          <cell r="H181">
            <v>10172</v>
          </cell>
          <cell r="I181">
            <v>15223</v>
          </cell>
          <cell r="J181">
            <v>18.75</v>
          </cell>
          <cell r="K181">
            <v>1.42</v>
          </cell>
          <cell r="L181">
            <v>1.07</v>
          </cell>
          <cell r="M181">
            <v>0.16</v>
          </cell>
          <cell r="N181">
            <v>0.49</v>
          </cell>
          <cell r="O181">
            <v>5.7</v>
          </cell>
          <cell r="P181">
            <v>7.6</v>
          </cell>
          <cell r="Q181">
            <v>19.03</v>
          </cell>
          <cell r="R181">
            <v>5.14</v>
          </cell>
          <cell r="S181"/>
          <cell r="T181"/>
          <cell r="U181">
            <v>544</v>
          </cell>
          <cell r="V181">
            <v>537</v>
          </cell>
          <cell r="W181">
            <v>-1.92</v>
          </cell>
          <cell r="X181"/>
          <cell r="Y181"/>
          <cell r="Z181"/>
        </row>
        <row r="182">
          <cell r="A182" t="str">
            <v>ECF</v>
          </cell>
          <cell r="B182">
            <v>181</v>
          </cell>
          <cell r="C182" t="str">
            <v> i | 1 | 2 | 3 </v>
          </cell>
          <cell r="D182"/>
          <cell r="E182">
            <v>1.31</v>
          </cell>
          <cell r="F182">
            <v>-1.5</v>
          </cell>
          <cell r="G182">
            <v>12014700</v>
          </cell>
          <cell r="H182">
            <v>15910</v>
          </cell>
          <cell r="I182">
            <v>1257</v>
          </cell>
          <cell r="J182">
            <v>22.53</v>
          </cell>
          <cell r="K182">
            <v>1.02</v>
          </cell>
          <cell r="L182">
            <v>1.81</v>
          </cell>
          <cell r="M182"/>
          <cell r="N182">
            <v>0.06</v>
          </cell>
          <cell r="O182">
            <v>5.05</v>
          </cell>
          <cell r="P182">
            <v>4.2300000000000004</v>
          </cell>
          <cell r="Q182">
            <v>3.56</v>
          </cell>
          <cell r="R182">
            <v>1.27</v>
          </cell>
          <cell r="S182"/>
          <cell r="T182"/>
          <cell r="U182">
            <v>679</v>
          </cell>
          <cell r="V182">
            <v>603</v>
          </cell>
          <cell r="W182">
            <v>-2.58</v>
          </cell>
          <cell r="X182"/>
          <cell r="Y182"/>
          <cell r="Z182"/>
        </row>
        <row r="183">
          <cell r="A183" t="str">
            <v>ECL</v>
          </cell>
          <cell r="B183">
            <v>182</v>
          </cell>
          <cell r="C183" t="str">
            <v> i | 1 | 2 | 3 </v>
          </cell>
          <cell r="D183"/>
          <cell r="E183">
            <v>1.05</v>
          </cell>
          <cell r="F183">
            <v>-2.78</v>
          </cell>
          <cell r="G183">
            <v>3791100</v>
          </cell>
          <cell r="H183">
            <v>3992</v>
          </cell>
          <cell r="I183">
            <v>1164</v>
          </cell>
          <cell r="J183">
            <v>16.09</v>
          </cell>
          <cell r="K183">
            <v>0.67</v>
          </cell>
          <cell r="L183">
            <v>2.83</v>
          </cell>
          <cell r="M183"/>
          <cell r="N183">
            <v>0.06</v>
          </cell>
          <cell r="O183">
            <v>1.3</v>
          </cell>
          <cell r="P183">
            <v>4.01</v>
          </cell>
          <cell r="Q183">
            <v>5.26</v>
          </cell>
          <cell r="R183"/>
          <cell r="S183"/>
          <cell r="T183"/>
          <cell r="U183">
            <v>611</v>
          </cell>
          <cell r="V183">
            <v>685</v>
          </cell>
          <cell r="W183">
            <v>0.18</v>
          </cell>
          <cell r="X183"/>
          <cell r="Y183"/>
          <cell r="Z183"/>
        </row>
        <row r="184">
          <cell r="A184" t="str">
            <v>EE</v>
          </cell>
          <cell r="B184">
            <v>183</v>
          </cell>
          <cell r="C184" t="str">
            <v> i | 1 | 2 | 3 </v>
          </cell>
          <cell r="D184"/>
          <cell r="E184">
            <v>0.61</v>
          </cell>
          <cell r="F184">
            <v>-6.15</v>
          </cell>
          <cell r="G184">
            <v>14441300</v>
          </cell>
          <cell r="H184">
            <v>9112</v>
          </cell>
          <cell r="I184">
            <v>1696</v>
          </cell>
          <cell r="J184"/>
          <cell r="K184">
            <v>1.22</v>
          </cell>
          <cell r="L184">
            <v>0.11</v>
          </cell>
          <cell r="M184"/>
          <cell r="N184">
            <v>0</v>
          </cell>
          <cell r="O184">
            <v>-0.77</v>
          </cell>
          <cell r="P184">
            <v>-0.89</v>
          </cell>
          <cell r="Q184">
            <v>-493.27</v>
          </cell>
          <cell r="R184"/>
          <cell r="S184"/>
          <cell r="T184"/>
          <cell r="U184"/>
          <cell r="V184"/>
          <cell r="W184"/>
          <cell r="X184"/>
          <cell r="Y184"/>
          <cell r="Z184"/>
        </row>
        <row r="185">
          <cell r="A185" t="str">
            <v>EFORL</v>
          </cell>
          <cell r="B185">
            <v>184</v>
          </cell>
          <cell r="C185" t="str">
            <v> i | 1 | 2 | 3 </v>
          </cell>
          <cell r="D185" t="str">
            <v>C</v>
          </cell>
          <cell r="E185">
            <v>0.05</v>
          </cell>
          <cell r="F185">
            <v>-16.670000000000002</v>
          </cell>
          <cell r="G185">
            <v>2952900</v>
          </cell>
          <cell r="H185">
            <v>159</v>
          </cell>
          <cell r="I185">
            <v>1611</v>
          </cell>
          <cell r="J185"/>
          <cell r="K185">
            <v>3</v>
          </cell>
          <cell r="L185">
            <v>3.19</v>
          </cell>
          <cell r="M185"/>
          <cell r="N185">
            <v>0</v>
          </cell>
          <cell r="O185">
            <v>-50.18</v>
          </cell>
          <cell r="P185">
            <v>-85.88</v>
          </cell>
          <cell r="Q185">
            <v>-26.07</v>
          </cell>
          <cell r="R185"/>
          <cell r="S185"/>
          <cell r="T185"/>
          <cell r="U185"/>
          <cell r="V185"/>
          <cell r="W185"/>
          <cell r="X185"/>
          <cell r="Y185"/>
          <cell r="Z185"/>
        </row>
        <row r="186">
          <cell r="A186" t="str">
            <v>EGCO</v>
          </cell>
          <cell r="B186">
            <v>185</v>
          </cell>
          <cell r="C186" t="str">
            <v> i | 1 | 2 | 3 </v>
          </cell>
          <cell r="D186"/>
          <cell r="E186">
            <v>180.5</v>
          </cell>
          <cell r="F186">
            <v>-2.17</v>
          </cell>
          <cell r="G186">
            <v>3131000</v>
          </cell>
          <cell r="H186">
            <v>569665</v>
          </cell>
          <cell r="I186">
            <v>95027</v>
          </cell>
          <cell r="J186">
            <v>9.93</v>
          </cell>
          <cell r="K186">
            <v>0.92</v>
          </cell>
          <cell r="L186">
            <v>1.1399999999999999</v>
          </cell>
          <cell r="M186">
            <v>3</v>
          </cell>
          <cell r="N186">
            <v>17.98</v>
          </cell>
          <cell r="O186">
            <v>7.55</v>
          </cell>
          <cell r="P186">
            <v>9.25</v>
          </cell>
          <cell r="Q186">
            <v>20.22</v>
          </cell>
          <cell r="R186">
            <v>3.6</v>
          </cell>
          <cell r="S186"/>
          <cell r="T186"/>
          <cell r="U186">
            <v>315</v>
          </cell>
          <cell r="V186">
            <v>284</v>
          </cell>
          <cell r="W186">
            <v>0.23</v>
          </cell>
          <cell r="X186"/>
          <cell r="Y186"/>
          <cell r="Z186"/>
        </row>
        <row r="187">
          <cell r="A187" t="str">
            <v>EKH</v>
          </cell>
          <cell r="B187">
            <v>186</v>
          </cell>
          <cell r="C187" t="str">
            <v> i | 1 | 2 | 3 </v>
          </cell>
          <cell r="D187"/>
          <cell r="E187">
            <v>5</v>
          </cell>
          <cell r="F187">
            <v>-1.96</v>
          </cell>
          <cell r="G187">
            <v>2818000</v>
          </cell>
          <cell r="H187">
            <v>14126</v>
          </cell>
          <cell r="I187">
            <v>3000</v>
          </cell>
          <cell r="J187">
            <v>52.7</v>
          </cell>
          <cell r="K187">
            <v>3.74</v>
          </cell>
          <cell r="L187">
            <v>0.2</v>
          </cell>
          <cell r="M187">
            <v>0.21</v>
          </cell>
          <cell r="N187">
            <v>0.09</v>
          </cell>
          <cell r="O187">
            <v>6.5</v>
          </cell>
          <cell r="P187">
            <v>6.69</v>
          </cell>
          <cell r="Q187">
            <v>5.79</v>
          </cell>
          <cell r="R187">
            <v>4.24</v>
          </cell>
          <cell r="S187"/>
          <cell r="T187"/>
          <cell r="U187">
            <v>743</v>
          </cell>
          <cell r="V187">
            <v>673</v>
          </cell>
          <cell r="W187">
            <v>1.48</v>
          </cell>
          <cell r="X187"/>
          <cell r="Y187"/>
          <cell r="Z187"/>
        </row>
        <row r="188">
          <cell r="A188" t="str">
            <v>EMC</v>
          </cell>
          <cell r="B188">
            <v>187</v>
          </cell>
          <cell r="C188" t="str">
            <v> i | 1 | 2 | 3 </v>
          </cell>
          <cell r="D188"/>
          <cell r="E188">
            <v>0.17</v>
          </cell>
          <cell r="F188">
            <v>0</v>
          </cell>
          <cell r="G188">
            <v>893900</v>
          </cell>
          <cell r="H188">
            <v>151</v>
          </cell>
          <cell r="I188">
            <v>1434</v>
          </cell>
          <cell r="J188">
            <v>130.24</v>
          </cell>
          <cell r="K188">
            <v>0.67</v>
          </cell>
          <cell r="L188">
            <v>0.73</v>
          </cell>
          <cell r="M188"/>
          <cell r="N188">
            <v>0</v>
          </cell>
          <cell r="O188">
            <v>0.99</v>
          </cell>
          <cell r="P188">
            <v>0.51</v>
          </cell>
          <cell r="Q188">
            <v>2.4900000000000002</v>
          </cell>
          <cell r="R188"/>
          <cell r="S188"/>
          <cell r="T188"/>
          <cell r="U188">
            <v>944</v>
          </cell>
          <cell r="V188">
            <v>949</v>
          </cell>
          <cell r="W188">
            <v>-4.83</v>
          </cell>
          <cell r="X188"/>
          <cell r="Y188"/>
          <cell r="Z188"/>
        </row>
        <row r="189">
          <cell r="A189" t="str">
            <v>EP</v>
          </cell>
          <cell r="B189">
            <v>188</v>
          </cell>
          <cell r="C189" t="str">
            <v> i | 1 | 2 | 3 </v>
          </cell>
          <cell r="D189"/>
          <cell r="E189">
            <v>5</v>
          </cell>
          <cell r="F189">
            <v>-0.99</v>
          </cell>
          <cell r="G189">
            <v>3645900</v>
          </cell>
          <cell r="H189">
            <v>18337</v>
          </cell>
          <cell r="I189">
            <v>4663</v>
          </cell>
          <cell r="J189">
            <v>3.23</v>
          </cell>
          <cell r="K189">
            <v>1.23</v>
          </cell>
          <cell r="L189">
            <v>1.18</v>
          </cell>
          <cell r="M189">
            <v>0.2</v>
          </cell>
          <cell r="N189">
            <v>1.55</v>
          </cell>
          <cell r="O189">
            <v>21.08</v>
          </cell>
          <cell r="P189">
            <v>44.1</v>
          </cell>
          <cell r="Q189">
            <v>41.28</v>
          </cell>
          <cell r="R189">
            <v>3.95</v>
          </cell>
          <cell r="S189"/>
          <cell r="T189"/>
          <cell r="U189">
            <v>10</v>
          </cell>
          <cell r="V189">
            <v>24</v>
          </cell>
          <cell r="W189">
            <v>7.0000000000000007E-2</v>
          </cell>
          <cell r="X189"/>
          <cell r="Y189"/>
          <cell r="Z189"/>
        </row>
        <row r="190">
          <cell r="A190" t="str">
            <v>EPG</v>
          </cell>
          <cell r="B190">
            <v>189</v>
          </cell>
          <cell r="C190" t="str">
            <v> i | 1 | 2 | 3 </v>
          </cell>
          <cell r="D190"/>
          <cell r="E190">
            <v>8.5</v>
          </cell>
          <cell r="F190">
            <v>-1.73</v>
          </cell>
          <cell r="G190">
            <v>14144000</v>
          </cell>
          <cell r="H190">
            <v>121420</v>
          </cell>
          <cell r="I190">
            <v>23800</v>
          </cell>
          <cell r="J190">
            <v>28.22</v>
          </cell>
          <cell r="K190">
            <v>2.29</v>
          </cell>
          <cell r="L190">
            <v>0.37</v>
          </cell>
          <cell r="M190">
            <v>0.09</v>
          </cell>
          <cell r="N190">
            <v>0.3</v>
          </cell>
          <cell r="O190">
            <v>6.58</v>
          </cell>
          <cell r="P190">
            <v>8.15</v>
          </cell>
          <cell r="Q190">
            <v>8.77</v>
          </cell>
          <cell r="R190">
            <v>2.59</v>
          </cell>
          <cell r="S190"/>
          <cell r="T190"/>
          <cell r="U190">
            <v>616</v>
          </cell>
          <cell r="V190">
            <v>589</v>
          </cell>
          <cell r="W190">
            <v>-2.16</v>
          </cell>
          <cell r="X190"/>
          <cell r="Y190"/>
          <cell r="Z190"/>
        </row>
        <row r="191">
          <cell r="A191" t="str">
            <v>ERW</v>
          </cell>
          <cell r="B191">
            <v>190</v>
          </cell>
          <cell r="C191" t="str">
            <v> i | 1 | 2 | 3 </v>
          </cell>
          <cell r="D191"/>
          <cell r="E191">
            <v>3.6</v>
          </cell>
          <cell r="F191">
            <v>-1.64</v>
          </cell>
          <cell r="G191">
            <v>3810700</v>
          </cell>
          <cell r="H191">
            <v>13750</v>
          </cell>
          <cell r="I191">
            <v>9063</v>
          </cell>
          <cell r="J191"/>
          <cell r="K191">
            <v>2.0099999999999998</v>
          </cell>
          <cell r="L191">
            <v>3.76</v>
          </cell>
          <cell r="M191"/>
          <cell r="N191">
            <v>0</v>
          </cell>
          <cell r="O191">
            <v>-2.9</v>
          </cell>
          <cell r="P191">
            <v>-21.3</v>
          </cell>
          <cell r="Q191">
            <v>-71.37</v>
          </cell>
          <cell r="R191">
            <v>1.94</v>
          </cell>
          <cell r="S191"/>
          <cell r="T191"/>
          <cell r="U191"/>
          <cell r="V191"/>
          <cell r="W191"/>
          <cell r="X191"/>
          <cell r="Y191"/>
          <cell r="Z191"/>
        </row>
        <row r="192">
          <cell r="A192" t="str">
            <v>ESSO</v>
          </cell>
          <cell r="B192">
            <v>191</v>
          </cell>
          <cell r="C192" t="str">
            <v> i | 1 | 2 | 3 </v>
          </cell>
          <cell r="D192"/>
          <cell r="E192">
            <v>8.35</v>
          </cell>
          <cell r="F192">
            <v>-5.1100000000000003</v>
          </cell>
          <cell r="G192">
            <v>41525600</v>
          </cell>
          <cell r="H192">
            <v>353560</v>
          </cell>
          <cell r="I192">
            <v>28898</v>
          </cell>
          <cell r="J192"/>
          <cell r="K192">
            <v>2.11</v>
          </cell>
          <cell r="L192">
            <v>3.42</v>
          </cell>
          <cell r="M192"/>
          <cell r="N192">
            <v>0</v>
          </cell>
          <cell r="O192">
            <v>-21.57</v>
          </cell>
          <cell r="P192">
            <v>-54.16</v>
          </cell>
          <cell r="Q192">
            <v>-8.83</v>
          </cell>
          <cell r="R192"/>
          <cell r="S192"/>
          <cell r="T192"/>
          <cell r="U192"/>
          <cell r="V192"/>
          <cell r="W192"/>
          <cell r="X192"/>
          <cell r="Y192"/>
          <cell r="Z192"/>
        </row>
        <row r="193">
          <cell r="A193" t="str">
            <v>ESTAR</v>
          </cell>
          <cell r="B193">
            <v>192</v>
          </cell>
          <cell r="C193" t="str">
            <v> i | 1 | 3 </v>
          </cell>
          <cell r="D193"/>
          <cell r="E193">
            <v>0.48</v>
          </cell>
          <cell r="F193">
            <v>0</v>
          </cell>
          <cell r="G193">
            <v>4853700</v>
          </cell>
          <cell r="H193">
            <v>2334</v>
          </cell>
          <cell r="I193">
            <v>2411</v>
          </cell>
          <cell r="J193">
            <v>14.5</v>
          </cell>
          <cell r="K193">
            <v>0.51</v>
          </cell>
          <cell r="L193">
            <v>0.55000000000000004</v>
          </cell>
          <cell r="M193"/>
          <cell r="N193">
            <v>0.03</v>
          </cell>
          <cell r="O193">
            <v>3.03</v>
          </cell>
          <cell r="P193">
            <v>3.56</v>
          </cell>
          <cell r="Q193">
            <v>7.63</v>
          </cell>
          <cell r="R193"/>
          <cell r="S193"/>
          <cell r="T193"/>
          <cell r="U193">
            <v>597</v>
          </cell>
          <cell r="V193">
            <v>592</v>
          </cell>
          <cell r="W193">
            <v>2.14</v>
          </cell>
          <cell r="X193"/>
          <cell r="Y193"/>
          <cell r="Z193"/>
        </row>
        <row r="194">
          <cell r="A194" t="str">
            <v>ETC</v>
          </cell>
          <cell r="B194">
            <v>193</v>
          </cell>
          <cell r="C194" t="str">
            <v> i | 1 | 3 </v>
          </cell>
          <cell r="D194"/>
          <cell r="E194">
            <v>2.06</v>
          </cell>
          <cell r="F194">
            <v>-1.9</v>
          </cell>
          <cell r="G194">
            <v>96777000</v>
          </cell>
          <cell r="H194">
            <v>204330</v>
          </cell>
          <cell r="I194">
            <v>4614</v>
          </cell>
          <cell r="J194">
            <v>35.61</v>
          </cell>
          <cell r="K194">
            <v>1.91</v>
          </cell>
          <cell r="L194">
            <v>0.62</v>
          </cell>
          <cell r="M194"/>
          <cell r="N194">
            <v>0.06</v>
          </cell>
          <cell r="O194">
            <v>5.47</v>
          </cell>
          <cell r="P194">
            <v>5.83</v>
          </cell>
          <cell r="Q194">
            <v>26.98</v>
          </cell>
          <cell r="R194"/>
          <cell r="S194"/>
          <cell r="T194"/>
          <cell r="U194">
            <v>716</v>
          </cell>
          <cell r="V194">
            <v>662</v>
          </cell>
          <cell r="W194"/>
          <cell r="X194"/>
          <cell r="Y194"/>
          <cell r="Z194"/>
        </row>
        <row r="195">
          <cell r="A195" t="str">
            <v>ETE</v>
          </cell>
          <cell r="B195">
            <v>194</v>
          </cell>
          <cell r="C195" t="str">
            <v> i | 1 | 2 | 3 </v>
          </cell>
          <cell r="D195"/>
          <cell r="E195">
            <v>0.99</v>
          </cell>
          <cell r="F195">
            <v>-1.98</v>
          </cell>
          <cell r="G195">
            <v>681200</v>
          </cell>
          <cell r="H195">
            <v>678</v>
          </cell>
          <cell r="I195">
            <v>554</v>
          </cell>
          <cell r="J195">
            <v>12.26</v>
          </cell>
          <cell r="K195">
            <v>0.65</v>
          </cell>
          <cell r="L195">
            <v>1.21</v>
          </cell>
          <cell r="M195"/>
          <cell r="N195">
            <v>0.08</v>
          </cell>
          <cell r="O195">
            <v>3.98</v>
          </cell>
          <cell r="P195">
            <v>5.42</v>
          </cell>
          <cell r="Q195">
            <v>3.21</v>
          </cell>
          <cell r="R195"/>
          <cell r="S195"/>
          <cell r="T195"/>
          <cell r="U195">
            <v>479</v>
          </cell>
          <cell r="V195">
            <v>484</v>
          </cell>
          <cell r="W195">
            <v>-0.17</v>
          </cell>
          <cell r="X195"/>
          <cell r="Y195"/>
          <cell r="Z195"/>
        </row>
        <row r="196">
          <cell r="A196" t="str">
            <v>EVER</v>
          </cell>
          <cell r="B196">
            <v>195</v>
          </cell>
          <cell r="C196" t="str">
            <v> i | 1 | 2 | 3 </v>
          </cell>
          <cell r="D196"/>
          <cell r="E196">
            <v>0.23</v>
          </cell>
          <cell r="F196">
            <v>0</v>
          </cell>
          <cell r="G196">
            <v>2634400</v>
          </cell>
          <cell r="H196">
            <v>605</v>
          </cell>
          <cell r="I196">
            <v>894</v>
          </cell>
          <cell r="J196"/>
          <cell r="K196">
            <v>0.33</v>
          </cell>
          <cell r="L196">
            <v>3.11</v>
          </cell>
          <cell r="M196"/>
          <cell r="N196">
            <v>0</v>
          </cell>
          <cell r="O196">
            <v>1.94</v>
          </cell>
          <cell r="P196">
            <v>-1.37</v>
          </cell>
          <cell r="Q196">
            <v>5.75</v>
          </cell>
          <cell r="R196"/>
          <cell r="S196"/>
          <cell r="T196"/>
          <cell r="U196"/>
          <cell r="V196"/>
          <cell r="W196"/>
          <cell r="X196"/>
          <cell r="Y196"/>
          <cell r="Z196"/>
        </row>
        <row r="197">
          <cell r="A197" t="str">
            <v>F&amp;D</v>
          </cell>
          <cell r="B197">
            <v>196</v>
          </cell>
          <cell r="C197" t="str">
            <v> i | 1 | 3 </v>
          </cell>
          <cell r="D197"/>
          <cell r="E197">
            <v>23.2</v>
          </cell>
          <cell r="F197">
            <v>-3.33</v>
          </cell>
          <cell r="G197">
            <v>200</v>
          </cell>
          <cell r="H197">
            <v>4</v>
          </cell>
          <cell r="I197">
            <v>409</v>
          </cell>
          <cell r="J197">
            <v>19.84</v>
          </cell>
          <cell r="K197">
            <v>0.38</v>
          </cell>
          <cell r="L197">
            <v>0.4</v>
          </cell>
          <cell r="M197"/>
          <cell r="N197">
            <v>1.17</v>
          </cell>
          <cell r="O197">
            <v>2.37</v>
          </cell>
          <cell r="P197">
            <v>1.93</v>
          </cell>
          <cell r="Q197">
            <v>4.53</v>
          </cell>
          <cell r="R197"/>
          <cell r="S197"/>
          <cell r="T197"/>
          <cell r="U197">
            <v>720</v>
          </cell>
          <cell r="V197">
            <v>696</v>
          </cell>
          <cell r="W197">
            <v>-0.32</v>
          </cell>
          <cell r="X197"/>
          <cell r="Y197"/>
          <cell r="Z197"/>
        </row>
        <row r="198">
          <cell r="A198" t="str">
            <v>FANCY</v>
          </cell>
          <cell r="B198">
            <v>197</v>
          </cell>
          <cell r="C198" t="str">
            <v> i | 1 | 3 </v>
          </cell>
          <cell r="D198"/>
          <cell r="E198">
            <v>0.7</v>
          </cell>
          <cell r="F198">
            <v>-2.78</v>
          </cell>
          <cell r="G198">
            <v>530500</v>
          </cell>
          <cell r="H198">
            <v>371</v>
          </cell>
          <cell r="I198">
            <v>431</v>
          </cell>
          <cell r="J198"/>
          <cell r="K198">
            <v>0.44</v>
          </cell>
          <cell r="L198">
            <v>0.1</v>
          </cell>
          <cell r="M198"/>
          <cell r="N198">
            <v>0</v>
          </cell>
          <cell r="O198">
            <v>-4.57</v>
          </cell>
          <cell r="P198">
            <v>-5.3</v>
          </cell>
          <cell r="Q198">
            <v>-15.99</v>
          </cell>
          <cell r="R198"/>
          <cell r="S198"/>
          <cell r="T198"/>
          <cell r="U198"/>
          <cell r="V198"/>
          <cell r="W198"/>
          <cell r="X198"/>
          <cell r="Y198"/>
          <cell r="Z198"/>
        </row>
        <row r="199">
          <cell r="A199" t="str">
            <v>FE</v>
          </cell>
          <cell r="B199">
            <v>198</v>
          </cell>
          <cell r="C199" t="str">
            <v> i | 1 | 2 | 3 </v>
          </cell>
          <cell r="D199"/>
          <cell r="E199">
            <v>190</v>
          </cell>
          <cell r="F199">
            <v>0</v>
          </cell>
          <cell r="G199">
            <v>0</v>
          </cell>
          <cell r="H199">
            <v>0</v>
          </cell>
          <cell r="I199">
            <v>1495</v>
          </cell>
          <cell r="J199">
            <v>17.989999999999998</v>
          </cell>
          <cell r="K199">
            <v>1.1299999999999999</v>
          </cell>
          <cell r="L199">
            <v>0.22</v>
          </cell>
          <cell r="M199"/>
          <cell r="N199">
            <v>10.56</v>
          </cell>
          <cell r="O199">
            <v>6.31</v>
          </cell>
          <cell r="P199">
            <v>6.6</v>
          </cell>
          <cell r="Q199">
            <v>3.26</v>
          </cell>
          <cell r="R199">
            <v>5.26</v>
          </cell>
          <cell r="S199"/>
          <cell r="T199"/>
          <cell r="U199">
            <v>565</v>
          </cell>
          <cell r="V199">
            <v>498</v>
          </cell>
          <cell r="W199">
            <v>-20.21</v>
          </cell>
          <cell r="X199"/>
          <cell r="Y199"/>
          <cell r="Z199"/>
        </row>
        <row r="200">
          <cell r="A200" t="str">
            <v>FLOYD</v>
          </cell>
          <cell r="B200">
            <v>199</v>
          </cell>
          <cell r="C200" t="str">
            <v> i | 1 | 2 | 3 </v>
          </cell>
          <cell r="D200"/>
          <cell r="E200">
            <v>1.24</v>
          </cell>
          <cell r="F200">
            <v>-0.8</v>
          </cell>
          <cell r="G200">
            <v>591100</v>
          </cell>
          <cell r="H200">
            <v>732</v>
          </cell>
          <cell r="I200">
            <v>446</v>
          </cell>
          <cell r="J200">
            <v>73.180000000000007</v>
          </cell>
          <cell r="K200">
            <v>1.08</v>
          </cell>
          <cell r="L200">
            <v>0.26</v>
          </cell>
          <cell r="M200">
            <v>0.09</v>
          </cell>
          <cell r="N200">
            <v>0.02</v>
          </cell>
          <cell r="O200">
            <v>1.31</v>
          </cell>
          <cell r="P200">
            <v>1.43</v>
          </cell>
          <cell r="Q200">
            <v>2.04</v>
          </cell>
          <cell r="R200">
            <v>7.26</v>
          </cell>
          <cell r="S200"/>
          <cell r="T200"/>
          <cell r="U200">
            <v>910</v>
          </cell>
          <cell r="V200">
            <v>916</v>
          </cell>
          <cell r="W200">
            <v>1.4</v>
          </cell>
          <cell r="X200"/>
          <cell r="Y200"/>
          <cell r="Z200"/>
        </row>
        <row r="201">
          <cell r="A201" t="str">
            <v>FMT</v>
          </cell>
          <cell r="B201">
            <v>200</v>
          </cell>
          <cell r="C201" t="str">
            <v> i | 1 | 2 | 3 </v>
          </cell>
          <cell r="D201"/>
          <cell r="E201">
            <v>20.100000000000001</v>
          </cell>
          <cell r="F201">
            <v>0</v>
          </cell>
          <cell r="G201">
            <v>0</v>
          </cell>
          <cell r="H201">
            <v>0</v>
          </cell>
          <cell r="I201">
            <v>965</v>
          </cell>
          <cell r="J201">
            <v>26.02</v>
          </cell>
          <cell r="K201">
            <v>0.63</v>
          </cell>
          <cell r="L201">
            <v>0.97</v>
          </cell>
          <cell r="M201"/>
          <cell r="N201">
            <v>0.77</v>
          </cell>
          <cell r="O201">
            <v>1.85</v>
          </cell>
          <cell r="P201">
            <v>2.39</v>
          </cell>
          <cell r="Q201">
            <v>0.09</v>
          </cell>
          <cell r="R201">
            <v>8.08</v>
          </cell>
          <cell r="S201"/>
          <cell r="T201"/>
          <cell r="U201">
            <v>767</v>
          </cell>
          <cell r="V201">
            <v>771</v>
          </cell>
          <cell r="W201">
            <v>3.74</v>
          </cell>
          <cell r="X201"/>
          <cell r="Y201"/>
          <cell r="Z201"/>
        </row>
        <row r="202">
          <cell r="A202" t="str">
            <v>FN</v>
          </cell>
          <cell r="B202">
            <v>201</v>
          </cell>
          <cell r="C202" t="str">
            <v> i | 1 | 2 | 3 </v>
          </cell>
          <cell r="D202"/>
          <cell r="E202">
            <v>1.17</v>
          </cell>
          <cell r="F202">
            <v>-2.5</v>
          </cell>
          <cell r="G202">
            <v>4837600</v>
          </cell>
          <cell r="H202">
            <v>5762</v>
          </cell>
          <cell r="I202">
            <v>1170</v>
          </cell>
          <cell r="J202">
            <v>204.81</v>
          </cell>
          <cell r="K202">
            <v>0.8</v>
          </cell>
          <cell r="L202">
            <v>0.24</v>
          </cell>
          <cell r="M202"/>
          <cell r="N202">
            <v>0.01</v>
          </cell>
          <cell r="O202">
            <v>0.73</v>
          </cell>
          <cell r="P202">
            <v>0.39</v>
          </cell>
          <cell r="Q202">
            <v>0.67</v>
          </cell>
          <cell r="R202">
            <v>0.32</v>
          </cell>
          <cell r="S202"/>
          <cell r="T202"/>
          <cell r="U202">
            <v>952</v>
          </cell>
          <cell r="V202">
            <v>970</v>
          </cell>
          <cell r="W202">
            <v>-3.43</v>
          </cell>
          <cell r="X202"/>
          <cell r="Y202"/>
          <cell r="Z202"/>
        </row>
        <row r="203">
          <cell r="A203" t="str">
            <v>FNS</v>
          </cell>
          <cell r="B203">
            <v>202</v>
          </cell>
          <cell r="C203" t="str">
            <v> i | 1 | 2 | 3 </v>
          </cell>
          <cell r="D203"/>
          <cell r="E203">
            <v>4.22</v>
          </cell>
          <cell r="F203">
            <v>0</v>
          </cell>
          <cell r="G203">
            <v>571800</v>
          </cell>
          <cell r="H203">
            <v>2413</v>
          </cell>
          <cell r="I203">
            <v>1460</v>
          </cell>
          <cell r="J203">
            <v>7.1</v>
          </cell>
          <cell r="K203">
            <v>0.5</v>
          </cell>
          <cell r="L203">
            <v>0.51</v>
          </cell>
          <cell r="M203">
            <v>0.15</v>
          </cell>
          <cell r="N203">
            <v>0.59</v>
          </cell>
          <cell r="O203">
            <v>5.97</v>
          </cell>
          <cell r="P203">
            <v>7.29</v>
          </cell>
          <cell r="Q203">
            <v>39.11</v>
          </cell>
          <cell r="R203"/>
          <cell r="S203"/>
          <cell r="T203"/>
          <cell r="U203">
            <v>314</v>
          </cell>
          <cell r="V203">
            <v>285</v>
          </cell>
          <cell r="W203">
            <v>-0.08</v>
          </cell>
          <cell r="X203"/>
          <cell r="Y203"/>
          <cell r="Z203"/>
        </row>
        <row r="204">
          <cell r="A204" t="str">
            <v>FORTH</v>
          </cell>
          <cell r="B204">
            <v>203</v>
          </cell>
          <cell r="C204" t="str">
            <v> i | 1 | 3 </v>
          </cell>
          <cell r="D204"/>
          <cell r="E204">
            <v>6.1</v>
          </cell>
          <cell r="F204">
            <v>0</v>
          </cell>
          <cell r="G204">
            <v>71600</v>
          </cell>
          <cell r="H204">
            <v>438</v>
          </cell>
          <cell r="I204">
            <v>5856</v>
          </cell>
          <cell r="J204">
            <v>17.91</v>
          </cell>
          <cell r="K204">
            <v>5.13</v>
          </cell>
          <cell r="L204">
            <v>5.13</v>
          </cell>
          <cell r="M204">
            <v>0.12</v>
          </cell>
          <cell r="N204">
            <v>0.34</v>
          </cell>
          <cell r="O204">
            <v>9.4499999999999993</v>
          </cell>
          <cell r="P204">
            <v>24.87</v>
          </cell>
          <cell r="Q204">
            <v>5.01</v>
          </cell>
          <cell r="R204">
            <v>6.93</v>
          </cell>
          <cell r="S204">
            <v>33.29</v>
          </cell>
          <cell r="T204"/>
          <cell r="U204">
            <v>292</v>
          </cell>
          <cell r="V204">
            <v>399</v>
          </cell>
          <cell r="W204">
            <v>6.8</v>
          </cell>
          <cell r="X204"/>
          <cell r="Y204"/>
          <cell r="Z204"/>
        </row>
        <row r="205">
          <cell r="A205" t="str">
            <v>FPI</v>
          </cell>
          <cell r="B205">
            <v>204</v>
          </cell>
          <cell r="C205" t="str">
            <v> i | 1 | 2 | 3 </v>
          </cell>
          <cell r="D205"/>
          <cell r="E205">
            <v>1.62</v>
          </cell>
          <cell r="F205">
            <v>-3.57</v>
          </cell>
          <cell r="G205">
            <v>450200</v>
          </cell>
          <cell r="H205">
            <v>741</v>
          </cell>
          <cell r="I205">
            <v>2451</v>
          </cell>
          <cell r="J205">
            <v>60.83</v>
          </cell>
          <cell r="K205">
            <v>1.5</v>
          </cell>
          <cell r="L205">
            <v>0.92</v>
          </cell>
          <cell r="M205"/>
          <cell r="N205">
            <v>0.03</v>
          </cell>
          <cell r="O205">
            <v>3.03</v>
          </cell>
          <cell r="P205">
            <v>2.46</v>
          </cell>
          <cell r="Q205">
            <v>-0.6</v>
          </cell>
          <cell r="R205">
            <v>5.86</v>
          </cell>
          <cell r="S205">
            <v>22.18</v>
          </cell>
          <cell r="T205"/>
          <cell r="U205">
            <v>871</v>
          </cell>
          <cell r="V205">
            <v>835</v>
          </cell>
          <cell r="W205">
            <v>8.15</v>
          </cell>
          <cell r="X205"/>
          <cell r="Y205"/>
          <cell r="Z205"/>
        </row>
        <row r="206">
          <cell r="A206" t="str">
            <v>FPT</v>
          </cell>
          <cell r="B206">
            <v>205</v>
          </cell>
          <cell r="C206" t="str">
            <v> i | 1 | 2 | 3 </v>
          </cell>
          <cell r="D206"/>
          <cell r="E206">
            <v>12.8</v>
          </cell>
          <cell r="F206">
            <v>0.79</v>
          </cell>
          <cell r="G206">
            <v>70700</v>
          </cell>
          <cell r="H206">
            <v>896</v>
          </cell>
          <cell r="I206">
            <v>29687</v>
          </cell>
          <cell r="J206">
            <v>10.46</v>
          </cell>
          <cell r="K206">
            <v>0.91</v>
          </cell>
          <cell r="L206">
            <v>1.89</v>
          </cell>
          <cell r="M206">
            <v>0.6</v>
          </cell>
          <cell r="N206">
            <v>1.2</v>
          </cell>
          <cell r="O206">
            <v>4.96</v>
          </cell>
          <cell r="P206">
            <v>9.39</v>
          </cell>
          <cell r="Q206">
            <v>13.62</v>
          </cell>
          <cell r="R206">
            <v>4.6900000000000004</v>
          </cell>
          <cell r="S206">
            <v>17.63</v>
          </cell>
          <cell r="T206"/>
          <cell r="U206">
            <v>329</v>
          </cell>
          <cell r="V206">
            <v>402</v>
          </cell>
          <cell r="W206">
            <v>0.19</v>
          </cell>
          <cell r="X206"/>
          <cell r="Y206"/>
          <cell r="Z206"/>
        </row>
        <row r="207">
          <cell r="A207" t="str">
            <v>FSMART</v>
          </cell>
          <cell r="B207">
            <v>206</v>
          </cell>
          <cell r="C207" t="str">
            <v> i | 1 | 2 | 3 </v>
          </cell>
          <cell r="D207"/>
          <cell r="E207">
            <v>6.95</v>
          </cell>
          <cell r="F207">
            <v>-1.42</v>
          </cell>
          <cell r="G207">
            <v>1414200</v>
          </cell>
          <cell r="H207">
            <v>9824</v>
          </cell>
          <cell r="I207">
            <v>5560</v>
          </cell>
          <cell r="J207">
            <v>10.4</v>
          </cell>
          <cell r="K207">
            <v>5.07</v>
          </cell>
          <cell r="L207">
            <v>2.15</v>
          </cell>
          <cell r="M207">
            <v>0.3</v>
          </cell>
          <cell r="N207">
            <v>0.66</v>
          </cell>
          <cell r="O207">
            <v>17.399999999999999</v>
          </cell>
          <cell r="P207">
            <v>45.15</v>
          </cell>
          <cell r="Q207">
            <v>15.18</v>
          </cell>
          <cell r="R207">
            <v>9.7899999999999991</v>
          </cell>
          <cell r="S207">
            <v>35.020000000000003</v>
          </cell>
          <cell r="T207"/>
          <cell r="U207">
            <v>98</v>
          </cell>
          <cell r="V207">
            <v>131</v>
          </cell>
          <cell r="W207">
            <v>0.46</v>
          </cell>
          <cell r="X207"/>
          <cell r="Y207"/>
          <cell r="Z207"/>
        </row>
        <row r="208">
          <cell r="A208" t="str">
            <v>FSS</v>
          </cell>
          <cell r="B208">
            <v>207</v>
          </cell>
          <cell r="C208" t="str">
            <v> i | 1 | 2 | 3 </v>
          </cell>
          <cell r="D208"/>
          <cell r="E208">
            <v>1.87</v>
          </cell>
          <cell r="F208">
            <v>-0.53</v>
          </cell>
          <cell r="G208">
            <v>72300</v>
          </cell>
          <cell r="H208">
            <v>135</v>
          </cell>
          <cell r="I208">
            <v>1087</v>
          </cell>
          <cell r="J208"/>
          <cell r="K208">
            <v>0.45</v>
          </cell>
          <cell r="L208">
            <v>0.99</v>
          </cell>
          <cell r="M208"/>
          <cell r="N208">
            <v>0</v>
          </cell>
          <cell r="O208">
            <v>-0.11</v>
          </cell>
          <cell r="P208">
            <v>-0.31</v>
          </cell>
          <cell r="Q208">
            <v>4.0199999999999996</v>
          </cell>
          <cell r="R208"/>
          <cell r="S208">
            <v>36.15</v>
          </cell>
          <cell r="T208"/>
          <cell r="U208"/>
          <cell r="V208"/>
          <cell r="W208"/>
          <cell r="X208"/>
          <cell r="Y208"/>
          <cell r="Z208"/>
        </row>
        <row r="209">
          <cell r="A209" t="str">
            <v>FTE</v>
          </cell>
          <cell r="B209">
            <v>208</v>
          </cell>
          <cell r="C209" t="str">
            <v> i | 1 | 2 | 3 </v>
          </cell>
          <cell r="D209"/>
          <cell r="E209">
            <v>1.64</v>
          </cell>
          <cell r="F209">
            <v>-0.61</v>
          </cell>
          <cell r="G209">
            <v>219300</v>
          </cell>
          <cell r="H209">
            <v>357</v>
          </cell>
          <cell r="I209">
            <v>984</v>
          </cell>
          <cell r="J209">
            <v>13.06</v>
          </cell>
          <cell r="K209">
            <v>1.4</v>
          </cell>
          <cell r="L209">
            <v>0.43</v>
          </cell>
          <cell r="M209">
            <v>0.02</v>
          </cell>
          <cell r="N209">
            <v>0.13</v>
          </cell>
          <cell r="O209">
            <v>9.9600000000000009</v>
          </cell>
          <cell r="P209">
            <v>10.78</v>
          </cell>
          <cell r="Q209">
            <v>5.91</v>
          </cell>
          <cell r="R209">
            <v>9.76</v>
          </cell>
          <cell r="S209">
            <v>35.18</v>
          </cell>
          <cell r="T209"/>
          <cell r="U209">
            <v>356</v>
          </cell>
          <cell r="V209">
            <v>288</v>
          </cell>
          <cell r="W209">
            <v>1.03</v>
          </cell>
          <cell r="X209"/>
          <cell r="Y209"/>
          <cell r="Z209"/>
        </row>
        <row r="210">
          <cell r="A210" t="str">
            <v>FVC</v>
          </cell>
          <cell r="B210">
            <v>209</v>
          </cell>
          <cell r="C210" t="str">
            <v> i | 1 | 2 | 3 </v>
          </cell>
          <cell r="D210"/>
          <cell r="E210">
            <v>0.42</v>
          </cell>
          <cell r="F210">
            <v>0</v>
          </cell>
          <cell r="G210">
            <v>1192000</v>
          </cell>
          <cell r="H210">
            <v>502</v>
          </cell>
          <cell r="I210">
            <v>237</v>
          </cell>
          <cell r="J210"/>
          <cell r="K210">
            <v>0.68</v>
          </cell>
          <cell r="L210">
            <v>1.24</v>
          </cell>
          <cell r="M210"/>
          <cell r="N210">
            <v>0</v>
          </cell>
          <cell r="O210">
            <v>-25.43</v>
          </cell>
          <cell r="P210">
            <v>-54.6</v>
          </cell>
          <cell r="Q210">
            <v>-9.44</v>
          </cell>
          <cell r="R210"/>
          <cell r="S210">
            <v>74.05</v>
          </cell>
          <cell r="T210"/>
          <cell r="U210"/>
          <cell r="V210"/>
          <cell r="W210"/>
          <cell r="X210"/>
          <cell r="Y210"/>
          <cell r="Z210"/>
        </row>
        <row r="211">
          <cell r="A211" t="str">
            <v>GBX</v>
          </cell>
          <cell r="B211">
            <v>210</v>
          </cell>
          <cell r="C211" t="str">
            <v> i | 1 | 2 | 3 </v>
          </cell>
          <cell r="D211"/>
          <cell r="E211">
            <v>0.48</v>
          </cell>
          <cell r="F211">
            <v>-2.04</v>
          </cell>
          <cell r="G211">
            <v>484800</v>
          </cell>
          <cell r="H211">
            <v>238</v>
          </cell>
          <cell r="I211">
            <v>523</v>
          </cell>
          <cell r="J211">
            <v>37.979999999999997</v>
          </cell>
          <cell r="K211">
            <v>0.38</v>
          </cell>
          <cell r="L211">
            <v>1.04</v>
          </cell>
          <cell r="M211"/>
          <cell r="N211">
            <v>0.01</v>
          </cell>
          <cell r="O211">
            <v>0.53</v>
          </cell>
          <cell r="P211">
            <v>1</v>
          </cell>
          <cell r="Q211">
            <v>0.04</v>
          </cell>
          <cell r="R211"/>
          <cell r="S211">
            <v>58.69</v>
          </cell>
          <cell r="T211"/>
          <cell r="U211">
            <v>853</v>
          </cell>
          <cell r="V211">
            <v>893</v>
          </cell>
          <cell r="W211">
            <v>0.23</v>
          </cell>
          <cell r="X211"/>
          <cell r="Y211"/>
          <cell r="Z211"/>
        </row>
        <row r="212">
          <cell r="A212" t="str">
            <v>GC</v>
          </cell>
          <cell r="B212">
            <v>211</v>
          </cell>
          <cell r="C212" t="str">
            <v> i | 1 | 2 | 3 </v>
          </cell>
          <cell r="D212"/>
          <cell r="E212">
            <v>6.05</v>
          </cell>
          <cell r="F212">
            <v>0.83</v>
          </cell>
          <cell r="G212">
            <v>124000</v>
          </cell>
          <cell r="H212">
            <v>746</v>
          </cell>
          <cell r="I212">
            <v>1210</v>
          </cell>
          <cell r="J212">
            <v>10.02</v>
          </cell>
          <cell r="K212">
            <v>2.5099999999999998</v>
          </cell>
          <cell r="L212">
            <v>1.76</v>
          </cell>
          <cell r="M212">
            <v>0.18</v>
          </cell>
          <cell r="N212">
            <v>0.6</v>
          </cell>
          <cell r="O212">
            <v>11.91</v>
          </cell>
          <cell r="P212">
            <v>25.87</v>
          </cell>
          <cell r="Q212">
            <v>3.54</v>
          </cell>
          <cell r="R212">
            <v>8.26</v>
          </cell>
          <cell r="S212">
            <v>33.61</v>
          </cell>
          <cell r="T212"/>
          <cell r="U212">
            <v>119</v>
          </cell>
          <cell r="V212">
            <v>182</v>
          </cell>
          <cell r="W212">
            <v>0.94</v>
          </cell>
          <cell r="X212"/>
          <cell r="Y212"/>
          <cell r="Z212"/>
        </row>
        <row r="213">
          <cell r="A213" t="str">
            <v>GCAP</v>
          </cell>
          <cell r="B213">
            <v>212</v>
          </cell>
          <cell r="C213" t="str">
            <v> i | 1 | 2 | 3 </v>
          </cell>
          <cell r="D213"/>
          <cell r="E213">
            <v>1.94</v>
          </cell>
          <cell r="F213">
            <v>-3</v>
          </cell>
          <cell r="G213">
            <v>5873100</v>
          </cell>
          <cell r="H213">
            <v>11761</v>
          </cell>
          <cell r="I213">
            <v>582</v>
          </cell>
          <cell r="J213">
            <v>44.81</v>
          </cell>
          <cell r="K213">
            <v>1.1000000000000001</v>
          </cell>
          <cell r="L213">
            <v>3.72</v>
          </cell>
          <cell r="M213">
            <v>0.1</v>
          </cell>
          <cell r="N213">
            <v>0.04</v>
          </cell>
          <cell r="O213">
            <v>0.65</v>
          </cell>
          <cell r="P213">
            <v>2.41</v>
          </cell>
          <cell r="Q213">
            <v>0.38</v>
          </cell>
          <cell r="R213">
            <v>8.76</v>
          </cell>
          <cell r="S213">
            <v>74.739999999999995</v>
          </cell>
          <cell r="T213"/>
          <cell r="U213">
            <v>851</v>
          </cell>
          <cell r="V213">
            <v>914</v>
          </cell>
          <cell r="W213">
            <v>4.57</v>
          </cell>
          <cell r="X213"/>
          <cell r="Y213"/>
          <cell r="Z213"/>
        </row>
        <row r="214">
          <cell r="A214" t="str">
            <v>GEL</v>
          </cell>
          <cell r="B214">
            <v>213</v>
          </cell>
          <cell r="C214" t="str">
            <v> i | 1 | 2 | 3 </v>
          </cell>
          <cell r="D214"/>
          <cell r="E214">
            <v>0.24</v>
          </cell>
          <cell r="F214">
            <v>0</v>
          </cell>
          <cell r="G214">
            <v>4651400</v>
          </cell>
          <cell r="H214">
            <v>1157</v>
          </cell>
          <cell r="I214">
            <v>1295</v>
          </cell>
          <cell r="J214"/>
          <cell r="K214">
            <v>0.36</v>
          </cell>
          <cell r="L214">
            <v>0.63</v>
          </cell>
          <cell r="M214"/>
          <cell r="N214">
            <v>0</v>
          </cell>
          <cell r="O214">
            <v>-3.92</v>
          </cell>
          <cell r="P214">
            <v>-7.73</v>
          </cell>
          <cell r="Q214">
            <v>-13.86</v>
          </cell>
          <cell r="R214"/>
          <cell r="S214">
            <v>82.96</v>
          </cell>
          <cell r="T214"/>
          <cell r="U214"/>
          <cell r="V214"/>
          <cell r="W214"/>
          <cell r="X214"/>
          <cell r="Y214"/>
          <cell r="Z214"/>
        </row>
        <row r="215">
          <cell r="A215" t="str">
            <v>GENCO</v>
          </cell>
          <cell r="B215">
            <v>214</v>
          </cell>
          <cell r="C215" t="str">
            <v> i | 1 | 3 </v>
          </cell>
          <cell r="D215"/>
          <cell r="E215">
            <v>0.55000000000000004</v>
          </cell>
          <cell r="F215">
            <v>-1.79</v>
          </cell>
          <cell r="G215">
            <v>4103100</v>
          </cell>
          <cell r="H215">
            <v>2269</v>
          </cell>
          <cell r="I215">
            <v>617</v>
          </cell>
          <cell r="J215"/>
          <cell r="K215">
            <v>0.46</v>
          </cell>
          <cell r="L215">
            <v>0.16</v>
          </cell>
          <cell r="M215"/>
          <cell r="N215">
            <v>0</v>
          </cell>
          <cell r="O215">
            <v>-2.67</v>
          </cell>
          <cell r="P215">
            <v>-3.58</v>
          </cell>
          <cell r="Q215">
            <v>-12.01</v>
          </cell>
          <cell r="R215"/>
          <cell r="S215">
            <v>71.81</v>
          </cell>
          <cell r="T215"/>
          <cell r="U215"/>
          <cell r="V215"/>
          <cell r="W215"/>
          <cell r="X215"/>
          <cell r="Y215"/>
          <cell r="Z215"/>
        </row>
        <row r="216">
          <cell r="A216" t="str">
            <v>GFPT</v>
          </cell>
          <cell r="B216">
            <v>215</v>
          </cell>
          <cell r="C216" t="str">
            <v> i | 1 | 2 | 3 </v>
          </cell>
          <cell r="D216"/>
          <cell r="E216">
            <v>12.7</v>
          </cell>
          <cell r="F216">
            <v>-3.05</v>
          </cell>
          <cell r="G216">
            <v>4592900</v>
          </cell>
          <cell r="H216">
            <v>59058</v>
          </cell>
          <cell r="I216">
            <v>15924</v>
          </cell>
          <cell r="J216">
            <v>14.19</v>
          </cell>
          <cell r="K216">
            <v>1.1499999999999999</v>
          </cell>
          <cell r="L216">
            <v>0.4</v>
          </cell>
          <cell r="M216">
            <v>0.2</v>
          </cell>
          <cell r="N216">
            <v>0.91</v>
          </cell>
          <cell r="O216">
            <v>7.62</v>
          </cell>
          <cell r="P216">
            <v>8.34</v>
          </cell>
          <cell r="Q216">
            <v>7.99</v>
          </cell>
          <cell r="R216">
            <v>1.57</v>
          </cell>
          <cell r="S216">
            <v>57.84</v>
          </cell>
          <cell r="T216"/>
          <cell r="U216">
            <v>444</v>
          </cell>
          <cell r="V216">
            <v>380</v>
          </cell>
          <cell r="W216">
            <v>3.03</v>
          </cell>
          <cell r="X216"/>
          <cell r="Y216"/>
          <cell r="Z216"/>
        </row>
        <row r="217">
          <cell r="A217" t="str">
            <v>GGC</v>
          </cell>
          <cell r="B217">
            <v>216</v>
          </cell>
          <cell r="C217" t="str">
            <v> i | 1 | 2 | 3 </v>
          </cell>
          <cell r="D217"/>
          <cell r="E217">
            <v>9.5500000000000007</v>
          </cell>
          <cell r="F217">
            <v>-2.5499999999999998</v>
          </cell>
          <cell r="G217">
            <v>557200</v>
          </cell>
          <cell r="H217">
            <v>5376</v>
          </cell>
          <cell r="I217">
            <v>9776</v>
          </cell>
          <cell r="J217">
            <v>52.88</v>
          </cell>
          <cell r="K217">
            <v>1.04</v>
          </cell>
          <cell r="L217">
            <v>0.34</v>
          </cell>
          <cell r="M217">
            <v>0.2</v>
          </cell>
          <cell r="N217">
            <v>0.18</v>
          </cell>
          <cell r="O217">
            <v>3.19</v>
          </cell>
          <cell r="P217">
            <v>1.97</v>
          </cell>
          <cell r="Q217">
            <v>-0.04</v>
          </cell>
          <cell r="R217">
            <v>3.66</v>
          </cell>
          <cell r="S217">
            <v>27.69</v>
          </cell>
          <cell r="T217"/>
          <cell r="U217">
            <v>874</v>
          </cell>
          <cell r="V217">
            <v>818</v>
          </cell>
          <cell r="W217">
            <v>-0.33</v>
          </cell>
          <cell r="X217"/>
          <cell r="Y217"/>
          <cell r="Z217"/>
        </row>
        <row r="218">
          <cell r="A218" t="str">
            <v>GIFT</v>
          </cell>
          <cell r="B218">
            <v>217</v>
          </cell>
          <cell r="C218" t="str">
            <v> i | 1 | 2 | 3 </v>
          </cell>
          <cell r="D218"/>
          <cell r="E218">
            <v>1.98</v>
          </cell>
          <cell r="F218">
            <v>-1</v>
          </cell>
          <cell r="G218">
            <v>194900</v>
          </cell>
          <cell r="H218">
            <v>386</v>
          </cell>
          <cell r="I218">
            <v>817</v>
          </cell>
          <cell r="J218">
            <v>13.06</v>
          </cell>
          <cell r="K218">
            <v>1.08</v>
          </cell>
          <cell r="L218">
            <v>0.15</v>
          </cell>
          <cell r="M218"/>
          <cell r="N218">
            <v>0.15</v>
          </cell>
          <cell r="O218">
            <v>7.58</v>
          </cell>
          <cell r="P218">
            <v>7.22</v>
          </cell>
          <cell r="Q218">
            <v>6.42</v>
          </cell>
          <cell r="R218"/>
          <cell r="S218">
            <v>40.54</v>
          </cell>
          <cell r="T218"/>
          <cell r="U218">
            <v>447</v>
          </cell>
          <cell r="V218">
            <v>354</v>
          </cell>
          <cell r="W218">
            <v>2.4</v>
          </cell>
          <cell r="X218"/>
          <cell r="Y218"/>
          <cell r="Z218"/>
        </row>
        <row r="219">
          <cell r="A219" t="str">
            <v>GJS</v>
          </cell>
          <cell r="B219">
            <v>218</v>
          </cell>
          <cell r="C219" t="str">
            <v> i | 1 | 2 | 3 </v>
          </cell>
          <cell r="D219"/>
          <cell r="E219">
            <v>0.18</v>
          </cell>
          <cell r="F219">
            <v>-5.26</v>
          </cell>
          <cell r="G219">
            <v>12705800</v>
          </cell>
          <cell r="H219">
            <v>2288</v>
          </cell>
          <cell r="I219">
            <v>4588</v>
          </cell>
          <cell r="J219"/>
          <cell r="K219">
            <v>0.37</v>
          </cell>
          <cell r="L219">
            <v>0.2</v>
          </cell>
          <cell r="M219"/>
          <cell r="N219">
            <v>0</v>
          </cell>
          <cell r="O219">
            <v>-5.38</v>
          </cell>
          <cell r="P219">
            <v>-8.3699999999999992</v>
          </cell>
          <cell r="Q219">
            <v>-7.89</v>
          </cell>
          <cell r="R219"/>
          <cell r="S219">
            <v>30.91</v>
          </cell>
          <cell r="T219"/>
          <cell r="U219"/>
          <cell r="V219"/>
          <cell r="W219"/>
          <cell r="X219"/>
          <cell r="Y219"/>
          <cell r="Z219"/>
        </row>
        <row r="220">
          <cell r="A220" t="str">
            <v>GL</v>
          </cell>
          <cell r="B220">
            <v>219</v>
          </cell>
          <cell r="C220" t="str">
            <v> i | 1 | 2 | 3 </v>
          </cell>
          <cell r="D220" t="str">
            <v>SP</v>
          </cell>
          <cell r="E220">
            <v>1.2</v>
          </cell>
          <cell r="F220">
            <v>0</v>
          </cell>
          <cell r="G220">
            <v>0</v>
          </cell>
          <cell r="H220">
            <v>0</v>
          </cell>
          <cell r="I220">
            <v>1831</v>
          </cell>
          <cell r="J220"/>
          <cell r="K220">
            <v>0.34</v>
          </cell>
          <cell r="L220">
            <v>1.27</v>
          </cell>
          <cell r="M220"/>
          <cell r="N220">
            <v>0</v>
          </cell>
          <cell r="O220">
            <v>-0.87</v>
          </cell>
          <cell r="P220">
            <v>-3.57</v>
          </cell>
          <cell r="Q220">
            <v>-5.59</v>
          </cell>
          <cell r="R220"/>
          <cell r="S220">
            <v>35.590000000000003</v>
          </cell>
          <cell r="T220"/>
          <cell r="U220"/>
          <cell r="V220"/>
          <cell r="W220"/>
          <cell r="X220"/>
          <cell r="Y220"/>
          <cell r="Z220"/>
        </row>
        <row r="221">
          <cell r="A221" t="str">
            <v>GLAND</v>
          </cell>
          <cell r="B221">
            <v>220</v>
          </cell>
          <cell r="C221" t="str">
            <v> i | 1 | 2 | 3 </v>
          </cell>
          <cell r="D221"/>
          <cell r="E221">
            <v>2.1800000000000002</v>
          </cell>
          <cell r="F221">
            <v>0.93</v>
          </cell>
          <cell r="G221">
            <v>13700</v>
          </cell>
          <cell r="H221">
            <v>29</v>
          </cell>
          <cell r="I221">
            <v>14170</v>
          </cell>
          <cell r="J221">
            <v>9.09</v>
          </cell>
          <cell r="K221">
            <v>1.01</v>
          </cell>
          <cell r="L221">
            <v>1.05</v>
          </cell>
          <cell r="M221"/>
          <cell r="N221">
            <v>0.24</v>
          </cell>
          <cell r="O221">
            <v>7.86</v>
          </cell>
          <cell r="P221">
            <v>11.98</v>
          </cell>
          <cell r="Q221">
            <v>53.19</v>
          </cell>
          <cell r="R221"/>
          <cell r="S221">
            <v>5.09</v>
          </cell>
          <cell r="T221"/>
          <cell r="U221">
            <v>242</v>
          </cell>
          <cell r="V221">
            <v>246</v>
          </cell>
          <cell r="W221">
            <v>0.4</v>
          </cell>
          <cell r="X221"/>
          <cell r="Y221"/>
          <cell r="Z221"/>
        </row>
        <row r="222">
          <cell r="A222" t="str">
            <v>GLOBAL</v>
          </cell>
          <cell r="B222">
            <v>221</v>
          </cell>
          <cell r="C222" t="str">
            <v> i | 1 | 2 | 3 </v>
          </cell>
          <cell r="D222"/>
          <cell r="E222">
            <v>20.2</v>
          </cell>
          <cell r="F222">
            <v>-0.49</v>
          </cell>
          <cell r="G222">
            <v>22185200</v>
          </cell>
          <cell r="H222">
            <v>447016</v>
          </cell>
          <cell r="I222">
            <v>88913</v>
          </cell>
          <cell r="J222">
            <v>41.94</v>
          </cell>
          <cell r="K222">
            <v>5.48</v>
          </cell>
          <cell r="L222">
            <v>1.1399999999999999</v>
          </cell>
          <cell r="M222">
            <v>0.21</v>
          </cell>
          <cell r="N222">
            <v>0.49</v>
          </cell>
          <cell r="O222">
            <v>8.57</v>
          </cell>
          <cell r="P222">
            <v>13.59</v>
          </cell>
          <cell r="Q222">
            <v>7.65</v>
          </cell>
          <cell r="R222">
            <v>0.97</v>
          </cell>
          <cell r="S222">
            <v>30.96</v>
          </cell>
          <cell r="T222"/>
          <cell r="U222">
            <v>564</v>
          </cell>
          <cell r="V222">
            <v>582</v>
          </cell>
          <cell r="W222">
            <v>1.54</v>
          </cell>
          <cell r="X222"/>
          <cell r="Y222"/>
          <cell r="Z222"/>
        </row>
        <row r="223">
          <cell r="A223" t="str">
            <v>GLOCON</v>
          </cell>
          <cell r="B223">
            <v>222</v>
          </cell>
          <cell r="C223" t="str">
            <v> i | 1 | 2 | 3 </v>
          </cell>
          <cell r="D223"/>
          <cell r="E223">
            <v>0.82</v>
          </cell>
          <cell r="F223">
            <v>0</v>
          </cell>
          <cell r="G223">
            <v>16054900</v>
          </cell>
          <cell r="H223">
            <v>13397</v>
          </cell>
          <cell r="I223">
            <v>1568</v>
          </cell>
          <cell r="J223"/>
          <cell r="K223">
            <v>1.64</v>
          </cell>
          <cell r="L223">
            <v>0.54</v>
          </cell>
          <cell r="M223"/>
          <cell r="N223">
            <v>0</v>
          </cell>
          <cell r="O223">
            <v>-0.88</v>
          </cell>
          <cell r="P223">
            <v>-3.61</v>
          </cell>
          <cell r="Q223">
            <v>-1.35</v>
          </cell>
          <cell r="R223"/>
          <cell r="S223">
            <v>58.16</v>
          </cell>
          <cell r="T223"/>
          <cell r="U223"/>
          <cell r="V223"/>
          <cell r="W223"/>
          <cell r="X223"/>
          <cell r="Y223"/>
          <cell r="Z223"/>
        </row>
        <row r="224">
          <cell r="A224" t="str">
            <v>GPI</v>
          </cell>
          <cell r="B224">
            <v>223</v>
          </cell>
          <cell r="C224" t="str">
            <v> i | 1 | 2 | 3 </v>
          </cell>
          <cell r="D224"/>
          <cell r="E224">
            <v>1.39</v>
          </cell>
          <cell r="F224">
            <v>-0.71</v>
          </cell>
          <cell r="G224">
            <v>47600</v>
          </cell>
          <cell r="H224">
            <v>66</v>
          </cell>
          <cell r="I224">
            <v>834</v>
          </cell>
          <cell r="J224">
            <v>34.020000000000003</v>
          </cell>
          <cell r="K224">
            <v>1.04</v>
          </cell>
          <cell r="L224">
            <v>0.1</v>
          </cell>
          <cell r="M224">
            <v>0.03</v>
          </cell>
          <cell r="N224">
            <v>0.04</v>
          </cell>
          <cell r="O224">
            <v>3.77</v>
          </cell>
          <cell r="P224">
            <v>3</v>
          </cell>
          <cell r="Q224">
            <v>14.22</v>
          </cell>
          <cell r="R224">
            <v>12.95</v>
          </cell>
          <cell r="S224">
            <v>40.15</v>
          </cell>
          <cell r="T224"/>
          <cell r="U224">
            <v>792</v>
          </cell>
          <cell r="V224">
            <v>740</v>
          </cell>
          <cell r="W224">
            <v>-2.44</v>
          </cell>
          <cell r="X224"/>
          <cell r="Y224"/>
          <cell r="Z224"/>
        </row>
        <row r="225">
          <cell r="A225" t="str">
            <v>GPSC</v>
          </cell>
          <cell r="B225">
            <v>224</v>
          </cell>
          <cell r="C225" t="str">
            <v> i | 1 | 2 | 3 </v>
          </cell>
          <cell r="D225"/>
          <cell r="E225">
            <v>78</v>
          </cell>
          <cell r="F225">
            <v>-4.29</v>
          </cell>
          <cell r="G225">
            <v>36369700</v>
          </cell>
          <cell r="H225">
            <v>2882584</v>
          </cell>
          <cell r="I225">
            <v>219939</v>
          </cell>
          <cell r="J225">
            <v>30.96</v>
          </cell>
          <cell r="K225">
            <v>2.2000000000000002</v>
          </cell>
          <cell r="L225">
            <v>1.43</v>
          </cell>
          <cell r="M225">
            <v>0.5</v>
          </cell>
          <cell r="N225">
            <v>2.5499999999999998</v>
          </cell>
          <cell r="O225">
            <v>5.23</v>
          </cell>
          <cell r="P225">
            <v>11.14</v>
          </cell>
          <cell r="Q225">
            <v>11.03</v>
          </cell>
          <cell r="R225">
            <v>1.37</v>
          </cell>
          <cell r="S225">
            <v>24.74</v>
          </cell>
          <cell r="T225"/>
          <cell r="U225">
            <v>564</v>
          </cell>
          <cell r="V225">
            <v>658</v>
          </cell>
          <cell r="W225">
            <v>1.42</v>
          </cell>
          <cell r="X225"/>
          <cell r="Y225"/>
          <cell r="Z225"/>
        </row>
        <row r="226">
          <cell r="A226" t="str">
            <v>GRAMMY</v>
          </cell>
          <cell r="B226">
            <v>225</v>
          </cell>
          <cell r="C226" t="str">
            <v> i | 1 | 2 | 3 </v>
          </cell>
          <cell r="D226"/>
          <cell r="E226">
            <v>9.1</v>
          </cell>
          <cell r="F226">
            <v>-2.15</v>
          </cell>
          <cell r="G226">
            <v>41700</v>
          </cell>
          <cell r="H226">
            <v>379</v>
          </cell>
          <cell r="I226">
            <v>7462</v>
          </cell>
          <cell r="J226">
            <v>31.43</v>
          </cell>
          <cell r="K226">
            <v>6.84</v>
          </cell>
          <cell r="L226">
            <v>2.39</v>
          </cell>
          <cell r="M226"/>
          <cell r="N226">
            <v>0.28999999999999998</v>
          </cell>
          <cell r="O226">
            <v>9.14</v>
          </cell>
          <cell r="P226">
            <v>22.36</v>
          </cell>
          <cell r="Q226">
            <v>2.4900000000000002</v>
          </cell>
          <cell r="R226">
            <v>3.3</v>
          </cell>
          <cell r="S226">
            <v>20.57</v>
          </cell>
          <cell r="T226"/>
          <cell r="U226">
            <v>420</v>
          </cell>
          <cell r="V226">
            <v>522</v>
          </cell>
          <cell r="W226">
            <v>7.0000000000000007E-2</v>
          </cell>
          <cell r="X226"/>
          <cell r="Y226"/>
          <cell r="Z226"/>
        </row>
        <row r="227">
          <cell r="A227" t="str">
            <v>GRAND</v>
          </cell>
          <cell r="B227">
            <v>226</v>
          </cell>
          <cell r="C227" t="str">
            <v> i | 1 | 2 | 3 </v>
          </cell>
          <cell r="D227"/>
          <cell r="E227">
            <v>0.56000000000000005</v>
          </cell>
          <cell r="F227">
            <v>0</v>
          </cell>
          <cell r="G227">
            <v>120200</v>
          </cell>
          <cell r="H227">
            <v>67</v>
          </cell>
          <cell r="I227">
            <v>2025</v>
          </cell>
          <cell r="J227"/>
          <cell r="K227">
            <v>0.61</v>
          </cell>
          <cell r="L227">
            <v>3.15</v>
          </cell>
          <cell r="M227"/>
          <cell r="N227">
            <v>0</v>
          </cell>
          <cell r="O227">
            <v>-3.17</v>
          </cell>
          <cell r="P227">
            <v>-20.51</v>
          </cell>
          <cell r="Q227">
            <v>-83.95</v>
          </cell>
          <cell r="R227"/>
          <cell r="S227">
            <v>36.35</v>
          </cell>
          <cell r="T227"/>
          <cell r="U227"/>
          <cell r="V227"/>
          <cell r="W227"/>
          <cell r="X227"/>
          <cell r="Y227"/>
          <cell r="Z227"/>
        </row>
        <row r="228">
          <cell r="A228" t="str">
            <v>GREEN</v>
          </cell>
          <cell r="B228">
            <v>227</v>
          </cell>
          <cell r="C228" t="str">
            <v> i | 1 | 2 | 3 </v>
          </cell>
          <cell r="D228"/>
          <cell r="E228">
            <v>0.98</v>
          </cell>
          <cell r="F228">
            <v>0</v>
          </cell>
          <cell r="G228">
            <v>138000</v>
          </cell>
          <cell r="H228">
            <v>134</v>
          </cell>
          <cell r="I228">
            <v>802</v>
          </cell>
          <cell r="J228">
            <v>60.86</v>
          </cell>
          <cell r="K228">
            <v>1.05</v>
          </cell>
          <cell r="L228">
            <v>0.38</v>
          </cell>
          <cell r="M228"/>
          <cell r="N228">
            <v>0.02</v>
          </cell>
          <cell r="O228">
            <v>2.85</v>
          </cell>
          <cell r="P228">
            <v>1.75</v>
          </cell>
          <cell r="Q228">
            <v>6.14</v>
          </cell>
          <cell r="R228"/>
          <cell r="S228">
            <v>48.66</v>
          </cell>
          <cell r="T228"/>
          <cell r="U228">
            <v>889</v>
          </cell>
          <cell r="V228">
            <v>839</v>
          </cell>
          <cell r="W228">
            <v>-0.6</v>
          </cell>
          <cell r="X228"/>
          <cell r="Y228"/>
          <cell r="Z228"/>
        </row>
        <row r="229">
          <cell r="A229" t="str">
            <v>GSC</v>
          </cell>
          <cell r="B229">
            <v>228</v>
          </cell>
          <cell r="C229" t="str">
            <v> i | 1 | 3 </v>
          </cell>
          <cell r="D229"/>
          <cell r="E229">
            <v>1.07</v>
          </cell>
          <cell r="F229">
            <v>-1.83</v>
          </cell>
          <cell r="G229">
            <v>479000</v>
          </cell>
          <cell r="H229">
            <v>512</v>
          </cell>
          <cell r="I229">
            <v>268</v>
          </cell>
          <cell r="J229"/>
          <cell r="K229">
            <v>1.18</v>
          </cell>
          <cell r="L229">
            <v>0.16</v>
          </cell>
          <cell r="M229"/>
          <cell r="N229">
            <v>0</v>
          </cell>
          <cell r="O229">
            <v>-0.8</v>
          </cell>
          <cell r="P229">
            <v>-1.24</v>
          </cell>
          <cell r="Q229">
            <v>-4.07</v>
          </cell>
          <cell r="R229">
            <v>3.36</v>
          </cell>
          <cell r="S229">
            <v>36</v>
          </cell>
          <cell r="T229"/>
          <cell r="U229"/>
          <cell r="V229"/>
          <cell r="W229"/>
          <cell r="X229"/>
          <cell r="Y229"/>
          <cell r="Z229"/>
        </row>
        <row r="230">
          <cell r="A230" t="str">
            <v>GSTEEL</v>
          </cell>
          <cell r="B230">
            <v>229</v>
          </cell>
          <cell r="C230" t="str">
            <v> i | 1 | 2 | 3 </v>
          </cell>
          <cell r="D230" t="str">
            <v>SPNC</v>
          </cell>
          <cell r="E230">
            <v>0.09</v>
          </cell>
          <cell r="F230">
            <v>0</v>
          </cell>
          <cell r="G230">
            <v>0</v>
          </cell>
          <cell r="H230">
            <v>0</v>
          </cell>
          <cell r="I230">
            <v>617</v>
          </cell>
          <cell r="J230"/>
          <cell r="K230"/>
          <cell r="L230">
            <v>1.78</v>
          </cell>
          <cell r="M230"/>
          <cell r="N230">
            <v>0</v>
          </cell>
          <cell r="O230">
            <v>9.24</v>
          </cell>
          <cell r="P230">
            <v>104.16</v>
          </cell>
          <cell r="Q230">
            <v>-7.45</v>
          </cell>
          <cell r="R230"/>
          <cell r="S230">
            <v>26.08</v>
          </cell>
          <cell r="T230"/>
          <cell r="U230"/>
          <cell r="V230"/>
          <cell r="W230"/>
          <cell r="X230"/>
          <cell r="Y230"/>
          <cell r="Z230"/>
        </row>
        <row r="231">
          <cell r="A231" t="str">
            <v>GTB</v>
          </cell>
          <cell r="B231">
            <v>230</v>
          </cell>
          <cell r="C231" t="str">
            <v> i | 1 | 2 | 3 </v>
          </cell>
          <cell r="D231"/>
          <cell r="E231">
            <v>0.71</v>
          </cell>
          <cell r="F231">
            <v>-2.74</v>
          </cell>
          <cell r="G231">
            <v>738200</v>
          </cell>
          <cell r="H231">
            <v>528</v>
          </cell>
          <cell r="I231">
            <v>682</v>
          </cell>
          <cell r="J231">
            <v>12.17</v>
          </cell>
          <cell r="K231">
            <v>0.96</v>
          </cell>
          <cell r="L231">
            <v>0.39</v>
          </cell>
          <cell r="M231"/>
          <cell r="N231">
            <v>0.06</v>
          </cell>
          <cell r="O231">
            <v>7.26</v>
          </cell>
          <cell r="P231">
            <v>7.95</v>
          </cell>
          <cell r="Q231">
            <v>3.48</v>
          </cell>
          <cell r="R231">
            <v>7.04</v>
          </cell>
          <cell r="S231">
            <v>24.75</v>
          </cell>
          <cell r="T231"/>
          <cell r="U231">
            <v>399</v>
          </cell>
          <cell r="V231">
            <v>344</v>
          </cell>
          <cell r="W231"/>
          <cell r="X231"/>
          <cell r="Y231"/>
          <cell r="Z231"/>
        </row>
        <row r="232">
          <cell r="A232" t="str">
            <v>GULF</v>
          </cell>
          <cell r="B232">
            <v>231</v>
          </cell>
          <cell r="C232" t="str">
            <v> i | 1 | 2 | 3 </v>
          </cell>
          <cell r="D232"/>
          <cell r="E232">
            <v>33</v>
          </cell>
          <cell r="F232">
            <v>-1.49</v>
          </cell>
          <cell r="G232">
            <v>34638200</v>
          </cell>
          <cell r="H232">
            <v>1150371</v>
          </cell>
          <cell r="I232">
            <v>387194</v>
          </cell>
          <cell r="J232">
            <v>118.46</v>
          </cell>
          <cell r="K232">
            <v>6.78</v>
          </cell>
          <cell r="L232">
            <v>2.67</v>
          </cell>
          <cell r="M232">
            <v>1.3</v>
          </cell>
          <cell r="N232">
            <v>0.28000000000000003</v>
          </cell>
          <cell r="O232">
            <v>4.66</v>
          </cell>
          <cell r="P232">
            <v>6.95</v>
          </cell>
          <cell r="Q232">
            <v>9.5500000000000007</v>
          </cell>
          <cell r="R232">
            <v>0.72</v>
          </cell>
          <cell r="S232">
            <v>26.71</v>
          </cell>
          <cell r="T232"/>
          <cell r="U232">
            <v>772</v>
          </cell>
          <cell r="V232">
            <v>793</v>
          </cell>
          <cell r="W232">
            <v>4.72</v>
          </cell>
          <cell r="X232"/>
          <cell r="Y232"/>
          <cell r="Z232"/>
        </row>
        <row r="233">
          <cell r="A233" t="str">
            <v>GUNKUL</v>
          </cell>
          <cell r="B233">
            <v>232</v>
          </cell>
          <cell r="C233" t="str">
            <v> i | 1 | 2 | 3 </v>
          </cell>
          <cell r="D233"/>
          <cell r="E233">
            <v>2.48</v>
          </cell>
          <cell r="F233">
            <v>-2.36</v>
          </cell>
          <cell r="G233">
            <v>39471200</v>
          </cell>
          <cell r="H233">
            <v>99016</v>
          </cell>
          <cell r="I233">
            <v>22029</v>
          </cell>
          <cell r="J233">
            <v>10.08</v>
          </cell>
          <cell r="K233">
            <v>2.08</v>
          </cell>
          <cell r="L233">
            <v>2.82</v>
          </cell>
          <cell r="M233">
            <v>0.14000000000000001</v>
          </cell>
          <cell r="N233">
            <v>0.26</v>
          </cell>
          <cell r="O233">
            <v>8.06</v>
          </cell>
          <cell r="P233">
            <v>21.23</v>
          </cell>
          <cell r="Q233">
            <v>24.53</v>
          </cell>
          <cell r="R233">
            <v>5.48</v>
          </cell>
          <cell r="S233">
            <v>44.03</v>
          </cell>
          <cell r="T233"/>
          <cell r="U233">
            <v>133</v>
          </cell>
          <cell r="V233">
            <v>255</v>
          </cell>
          <cell r="W233">
            <v>0.23</v>
          </cell>
          <cell r="X233"/>
          <cell r="Y233"/>
          <cell r="Z233"/>
        </row>
        <row r="234">
          <cell r="A234" t="str">
            <v>GYT</v>
          </cell>
          <cell r="B234">
            <v>233</v>
          </cell>
          <cell r="C234" t="str">
            <v> i | 1 | 3 </v>
          </cell>
          <cell r="D234"/>
          <cell r="E234">
            <v>232</v>
          </cell>
          <cell r="F234">
            <v>0</v>
          </cell>
          <cell r="G234">
            <v>0</v>
          </cell>
          <cell r="H234">
            <v>0</v>
          </cell>
          <cell r="I234">
            <v>1717</v>
          </cell>
          <cell r="J234"/>
          <cell r="K234">
            <v>0.49</v>
          </cell>
          <cell r="L234">
            <v>0.82</v>
          </cell>
          <cell r="M234"/>
          <cell r="N234">
            <v>0</v>
          </cell>
          <cell r="O234">
            <v>-1.32</v>
          </cell>
          <cell r="P234">
            <v>-4.24</v>
          </cell>
          <cell r="Q234">
            <v>-8.89</v>
          </cell>
          <cell r="R234"/>
          <cell r="S234">
            <v>25.59</v>
          </cell>
          <cell r="T234"/>
          <cell r="U234"/>
          <cell r="V234"/>
          <cell r="W234"/>
          <cell r="X234"/>
          <cell r="Y234"/>
          <cell r="Z234"/>
        </row>
        <row r="235">
          <cell r="A235" t="str">
            <v>HANA</v>
          </cell>
          <cell r="B235">
            <v>234</v>
          </cell>
          <cell r="C235" t="str">
            <v> i | 1 | 2 | 3 </v>
          </cell>
          <cell r="D235"/>
          <cell r="E235">
            <v>53.75</v>
          </cell>
          <cell r="F235">
            <v>-3.59</v>
          </cell>
          <cell r="G235">
            <v>17920800</v>
          </cell>
          <cell r="H235">
            <v>972516</v>
          </cell>
          <cell r="I235">
            <v>43262</v>
          </cell>
          <cell r="J235">
            <v>24.41</v>
          </cell>
          <cell r="K235">
            <v>1.97</v>
          </cell>
          <cell r="L235">
            <v>0.17</v>
          </cell>
          <cell r="M235">
            <v>0.65</v>
          </cell>
          <cell r="N235">
            <v>2.19</v>
          </cell>
          <cell r="O235">
            <v>7.69</v>
          </cell>
          <cell r="P235">
            <v>8.25</v>
          </cell>
          <cell r="Q235">
            <v>8.3699999999999992</v>
          </cell>
          <cell r="R235">
            <v>2.42</v>
          </cell>
          <cell r="S235">
            <v>50.46</v>
          </cell>
          <cell r="T235"/>
          <cell r="U235">
            <v>582</v>
          </cell>
          <cell r="V235">
            <v>514</v>
          </cell>
          <cell r="W235">
            <v>-36.06</v>
          </cell>
          <cell r="X235"/>
          <cell r="Y235"/>
          <cell r="Z235"/>
        </row>
        <row r="236">
          <cell r="A236" t="str">
            <v>HARN</v>
          </cell>
          <cell r="B236">
            <v>235</v>
          </cell>
          <cell r="C236" t="str">
            <v> i | 1 | 2 | 3 </v>
          </cell>
          <cell r="D236"/>
          <cell r="E236">
            <v>2.2799999999999998</v>
          </cell>
          <cell r="F236">
            <v>-0.87</v>
          </cell>
          <cell r="G236">
            <v>248200</v>
          </cell>
          <cell r="H236">
            <v>563</v>
          </cell>
          <cell r="I236">
            <v>1333</v>
          </cell>
          <cell r="J236">
            <v>10.57</v>
          </cell>
          <cell r="K236">
            <v>1.02</v>
          </cell>
          <cell r="L236">
            <v>0.17</v>
          </cell>
          <cell r="M236">
            <v>0.18</v>
          </cell>
          <cell r="N236">
            <v>0.21</v>
          </cell>
          <cell r="O236">
            <v>10.26</v>
          </cell>
          <cell r="P236">
            <v>9.7100000000000009</v>
          </cell>
          <cell r="Q236">
            <v>8.8699999999999992</v>
          </cell>
          <cell r="R236">
            <v>7.89</v>
          </cell>
          <cell r="S236">
            <v>32.83</v>
          </cell>
          <cell r="T236"/>
          <cell r="U236">
            <v>323</v>
          </cell>
          <cell r="V236">
            <v>228</v>
          </cell>
          <cell r="W236">
            <v>0.19</v>
          </cell>
          <cell r="X236"/>
          <cell r="Y236"/>
          <cell r="Z236"/>
        </row>
        <row r="237">
          <cell r="A237" t="str">
            <v>HFT</v>
          </cell>
          <cell r="B237">
            <v>236</v>
          </cell>
          <cell r="C237" t="str">
            <v> i | 1 | 2 | 3 </v>
          </cell>
          <cell r="D237"/>
          <cell r="E237">
            <v>5.05</v>
          </cell>
          <cell r="F237">
            <v>-1.94</v>
          </cell>
          <cell r="G237">
            <v>453000</v>
          </cell>
          <cell r="H237">
            <v>2288</v>
          </cell>
          <cell r="I237">
            <v>3325</v>
          </cell>
          <cell r="J237">
            <v>9.18</v>
          </cell>
          <cell r="K237">
            <v>1.08</v>
          </cell>
          <cell r="L237">
            <v>0.19</v>
          </cell>
          <cell r="M237">
            <v>0.15</v>
          </cell>
          <cell r="N237">
            <v>0.56000000000000005</v>
          </cell>
          <cell r="O237">
            <v>12.37</v>
          </cell>
          <cell r="P237">
            <v>12.26</v>
          </cell>
          <cell r="Q237">
            <v>14.37</v>
          </cell>
          <cell r="R237">
            <v>2.87</v>
          </cell>
          <cell r="S237">
            <v>47.18</v>
          </cell>
          <cell r="T237"/>
          <cell r="U237">
            <v>229</v>
          </cell>
          <cell r="V237">
            <v>146</v>
          </cell>
          <cell r="W237">
            <v>-1.19</v>
          </cell>
          <cell r="X237"/>
          <cell r="Y237"/>
          <cell r="Z237"/>
        </row>
        <row r="238">
          <cell r="A238" t="str">
            <v>HMPRO</v>
          </cell>
          <cell r="B238">
            <v>237</v>
          </cell>
          <cell r="C238" t="str">
            <v> i | 1 | 2 | 3 </v>
          </cell>
          <cell r="D238"/>
          <cell r="E238">
            <v>13.6</v>
          </cell>
          <cell r="F238">
            <v>-3.55</v>
          </cell>
          <cell r="G238">
            <v>36234500</v>
          </cell>
          <cell r="H238">
            <v>497998</v>
          </cell>
          <cell r="I238">
            <v>178856</v>
          </cell>
          <cell r="J238">
            <v>33.869999999999997</v>
          </cell>
          <cell r="K238">
            <v>9.08</v>
          </cell>
          <cell r="L238">
            <v>1.73</v>
          </cell>
          <cell r="M238">
            <v>0.1</v>
          </cell>
          <cell r="N238">
            <v>0.41</v>
          </cell>
          <cell r="O238">
            <v>13.27</v>
          </cell>
          <cell r="P238">
            <v>27.13</v>
          </cell>
          <cell r="Q238">
            <v>7.89</v>
          </cell>
          <cell r="R238">
            <v>2.79</v>
          </cell>
          <cell r="S238">
            <v>45.87</v>
          </cell>
          <cell r="T238"/>
          <cell r="U238">
            <v>406</v>
          </cell>
          <cell r="V238">
            <v>447</v>
          </cell>
          <cell r="W238">
            <v>2.1800000000000002</v>
          </cell>
          <cell r="X238"/>
          <cell r="Y238"/>
          <cell r="Z238"/>
        </row>
        <row r="239">
          <cell r="A239" t="str">
            <v>HPT</v>
          </cell>
          <cell r="B239">
            <v>238</v>
          </cell>
          <cell r="C239" t="str">
            <v> i | 1 | 2 | 3 </v>
          </cell>
          <cell r="D239"/>
          <cell r="E239">
            <v>0.86</v>
          </cell>
          <cell r="F239">
            <v>-2.27</v>
          </cell>
          <cell r="G239">
            <v>475200</v>
          </cell>
          <cell r="H239">
            <v>412</v>
          </cell>
          <cell r="I239">
            <v>475</v>
          </cell>
          <cell r="J239">
            <v>580.65</v>
          </cell>
          <cell r="K239">
            <v>1.87</v>
          </cell>
          <cell r="L239">
            <v>0.13</v>
          </cell>
          <cell r="M239"/>
          <cell r="N239">
            <v>0</v>
          </cell>
          <cell r="O239">
            <v>0.34</v>
          </cell>
          <cell r="P239">
            <v>0.32</v>
          </cell>
          <cell r="Q239">
            <v>-5.45</v>
          </cell>
          <cell r="R239">
            <v>2.1</v>
          </cell>
          <cell r="S239">
            <v>22.98</v>
          </cell>
          <cell r="T239"/>
          <cell r="U239">
            <v>962</v>
          </cell>
          <cell r="V239">
            <v>995</v>
          </cell>
          <cell r="W239">
            <v>33.119999999999997</v>
          </cell>
          <cell r="X239"/>
          <cell r="Y239"/>
          <cell r="Z239"/>
        </row>
        <row r="240">
          <cell r="A240" t="str">
            <v>HTC</v>
          </cell>
          <cell r="B240">
            <v>239</v>
          </cell>
          <cell r="C240" t="str">
            <v> i | 1 | 2 | 3 </v>
          </cell>
          <cell r="D240"/>
          <cell r="E240">
            <v>34.75</v>
          </cell>
          <cell r="F240">
            <v>-5.44</v>
          </cell>
          <cell r="G240">
            <v>1905800</v>
          </cell>
          <cell r="H240">
            <v>67740</v>
          </cell>
          <cell r="I240">
            <v>6983</v>
          </cell>
          <cell r="J240">
            <v>13.71</v>
          </cell>
          <cell r="K240">
            <v>2.2999999999999998</v>
          </cell>
          <cell r="L240">
            <v>0.61</v>
          </cell>
          <cell r="M240">
            <v>0.78</v>
          </cell>
          <cell r="N240">
            <v>2.5299999999999998</v>
          </cell>
          <cell r="O240">
            <v>12.01</v>
          </cell>
          <cell r="P240">
            <v>17.18</v>
          </cell>
          <cell r="Q240">
            <v>9.66</v>
          </cell>
          <cell r="R240">
            <v>5.05</v>
          </cell>
          <cell r="S240">
            <v>31.49</v>
          </cell>
          <cell r="T240"/>
          <cell r="U240">
            <v>278</v>
          </cell>
          <cell r="V240">
            <v>265</v>
          </cell>
          <cell r="W240">
            <v>0.25</v>
          </cell>
          <cell r="X240"/>
          <cell r="Y240"/>
          <cell r="Z240"/>
        </row>
        <row r="241">
          <cell r="A241" t="str">
            <v>HTECH</v>
          </cell>
          <cell r="B241">
            <v>240</v>
          </cell>
          <cell r="C241" t="str">
            <v> i | 1 | 2 | 3 </v>
          </cell>
          <cell r="D241"/>
          <cell r="E241">
            <v>2.96</v>
          </cell>
          <cell r="F241">
            <v>-3.27</v>
          </cell>
          <cell r="G241">
            <v>1086700</v>
          </cell>
          <cell r="H241">
            <v>3259</v>
          </cell>
          <cell r="I241">
            <v>888</v>
          </cell>
          <cell r="J241">
            <v>16.55</v>
          </cell>
          <cell r="K241">
            <v>0.8</v>
          </cell>
          <cell r="L241">
            <v>0.42</v>
          </cell>
          <cell r="M241">
            <v>0.04</v>
          </cell>
          <cell r="N241">
            <v>0.18</v>
          </cell>
          <cell r="O241">
            <v>4.8899999999999997</v>
          </cell>
          <cell r="P241">
            <v>4.9000000000000004</v>
          </cell>
          <cell r="Q241">
            <v>6.94</v>
          </cell>
          <cell r="R241">
            <v>2.7</v>
          </cell>
          <cell r="S241">
            <v>74.930000000000007</v>
          </cell>
          <cell r="T241"/>
          <cell r="U241">
            <v>597</v>
          </cell>
          <cell r="V241">
            <v>548</v>
          </cell>
          <cell r="W241">
            <v>1.1299999999999999</v>
          </cell>
          <cell r="X241"/>
          <cell r="Y241"/>
          <cell r="Z241"/>
        </row>
        <row r="242">
          <cell r="A242" t="str">
            <v>HUMAN</v>
          </cell>
          <cell r="B242">
            <v>241</v>
          </cell>
          <cell r="C242" t="str">
            <v> i | 1 | 2 | 3 </v>
          </cell>
          <cell r="D242"/>
          <cell r="E242">
            <v>11.2</v>
          </cell>
          <cell r="F242">
            <v>0</v>
          </cell>
          <cell r="G242">
            <v>9264000</v>
          </cell>
          <cell r="H242">
            <v>104831</v>
          </cell>
          <cell r="I242">
            <v>7616</v>
          </cell>
          <cell r="J242">
            <v>47.02</v>
          </cell>
          <cell r="K242">
            <v>6.26</v>
          </cell>
          <cell r="L242">
            <v>0.26</v>
          </cell>
          <cell r="M242">
            <v>0.06</v>
          </cell>
          <cell r="N242">
            <v>0.24</v>
          </cell>
          <cell r="O242">
            <v>12.92</v>
          </cell>
          <cell r="P242">
            <v>13.59</v>
          </cell>
          <cell r="Q242">
            <v>22.39</v>
          </cell>
          <cell r="R242">
            <v>1.07</v>
          </cell>
          <cell r="S242">
            <v>46.68</v>
          </cell>
          <cell r="T242"/>
          <cell r="U242">
            <v>575</v>
          </cell>
          <cell r="V242">
            <v>500</v>
          </cell>
          <cell r="W242">
            <v>1.93</v>
          </cell>
          <cell r="X242"/>
          <cell r="Y242"/>
          <cell r="Z242"/>
        </row>
        <row r="243">
          <cell r="A243" t="str">
            <v>HYDRO</v>
          </cell>
          <cell r="B243">
            <v>242</v>
          </cell>
          <cell r="C243" t="str">
            <v> i | 1 | 2 | 3 </v>
          </cell>
          <cell r="D243" t="str">
            <v>C</v>
          </cell>
          <cell r="E243">
            <v>0.24</v>
          </cell>
          <cell r="F243">
            <v>-7.69</v>
          </cell>
          <cell r="G243">
            <v>894900</v>
          </cell>
          <cell r="H243">
            <v>217</v>
          </cell>
          <cell r="I243">
            <v>369</v>
          </cell>
          <cell r="J243"/>
          <cell r="K243"/>
          <cell r="L243">
            <v>-18.100000000000001</v>
          </cell>
          <cell r="M243"/>
          <cell r="N243">
            <v>0</v>
          </cell>
          <cell r="O243">
            <v>-28.28</v>
          </cell>
          <cell r="P243">
            <v>-1345.24</v>
          </cell>
          <cell r="Q243">
            <v>-59.49</v>
          </cell>
          <cell r="R243"/>
          <cell r="S243">
            <v>35.020000000000003</v>
          </cell>
          <cell r="T243"/>
          <cell r="U243"/>
          <cell r="V243"/>
          <cell r="W243"/>
          <cell r="X243"/>
          <cell r="Y243"/>
          <cell r="Z243"/>
        </row>
        <row r="244">
          <cell r="A244" t="str">
            <v>ICC</v>
          </cell>
          <cell r="B244">
            <v>243</v>
          </cell>
          <cell r="C244" t="str">
            <v> i | 1 | 2 | 3 </v>
          </cell>
          <cell r="D244"/>
          <cell r="E244">
            <v>29.25</v>
          </cell>
          <cell r="F244">
            <v>-1.68</v>
          </cell>
          <cell r="G244">
            <v>100</v>
          </cell>
          <cell r="H244">
            <v>3</v>
          </cell>
          <cell r="I244">
            <v>8501</v>
          </cell>
          <cell r="J244"/>
          <cell r="K244">
            <v>0.32</v>
          </cell>
          <cell r="L244">
            <v>0.19</v>
          </cell>
          <cell r="M244">
            <v>0.7</v>
          </cell>
          <cell r="N244">
            <v>0</v>
          </cell>
          <cell r="O244">
            <v>0.23</v>
          </cell>
          <cell r="P244">
            <v>-0.22</v>
          </cell>
          <cell r="Q244">
            <v>-1.5</v>
          </cell>
          <cell r="R244">
            <v>2.39</v>
          </cell>
          <cell r="S244">
            <v>27.39</v>
          </cell>
          <cell r="T244"/>
          <cell r="U244"/>
          <cell r="V244"/>
          <cell r="W244"/>
          <cell r="X244"/>
          <cell r="Y244"/>
          <cell r="Z244"/>
        </row>
        <row r="245">
          <cell r="A245" t="str">
            <v>ICHI</v>
          </cell>
          <cell r="B245">
            <v>244</v>
          </cell>
          <cell r="C245" t="str">
            <v> i | 1 | 2 | 3 </v>
          </cell>
          <cell r="D245"/>
          <cell r="E245">
            <v>12.3</v>
          </cell>
          <cell r="F245">
            <v>-1.6</v>
          </cell>
          <cell r="G245">
            <v>87411300</v>
          </cell>
          <cell r="H245">
            <v>1100585</v>
          </cell>
          <cell r="I245">
            <v>15990</v>
          </cell>
          <cell r="J245">
            <v>30.27</v>
          </cell>
          <cell r="K245">
            <v>2.52</v>
          </cell>
          <cell r="L245">
            <v>0.19</v>
          </cell>
          <cell r="M245">
            <v>0.35</v>
          </cell>
          <cell r="N245">
            <v>0.4</v>
          </cell>
          <cell r="O245">
            <v>7.28</v>
          </cell>
          <cell r="P245">
            <v>8.36</v>
          </cell>
          <cell r="Q245">
            <v>11.05</v>
          </cell>
          <cell r="R245">
            <v>2.85</v>
          </cell>
          <cell r="S245">
            <v>41.89</v>
          </cell>
          <cell r="T245"/>
          <cell r="U245">
            <v>625</v>
          </cell>
          <cell r="V245">
            <v>581</v>
          </cell>
          <cell r="W245">
            <v>0.18</v>
          </cell>
          <cell r="X245"/>
          <cell r="Y245"/>
          <cell r="Z245"/>
        </row>
        <row r="246">
          <cell r="A246" t="str">
            <v>ICN</v>
          </cell>
          <cell r="B246">
            <v>245</v>
          </cell>
          <cell r="C246" t="str">
            <v> i | 1 | 2 | 3 </v>
          </cell>
          <cell r="D246"/>
          <cell r="E246">
            <v>3.42</v>
          </cell>
          <cell r="F246">
            <v>0</v>
          </cell>
          <cell r="G246">
            <v>12595000</v>
          </cell>
          <cell r="H246">
            <v>44451</v>
          </cell>
          <cell r="I246">
            <v>1539</v>
          </cell>
          <cell r="J246">
            <v>13.57</v>
          </cell>
          <cell r="K246">
            <v>2.66</v>
          </cell>
          <cell r="L246">
            <v>1.36</v>
          </cell>
          <cell r="M246">
            <v>0.1</v>
          </cell>
          <cell r="N246">
            <v>0.26</v>
          </cell>
          <cell r="O246">
            <v>12.63</v>
          </cell>
          <cell r="P246">
            <v>20.51</v>
          </cell>
          <cell r="Q246">
            <v>7.6</v>
          </cell>
          <cell r="R246">
            <v>4.3899999999999997</v>
          </cell>
          <cell r="S246">
            <v>56.53</v>
          </cell>
          <cell r="T246"/>
          <cell r="U246">
            <v>237</v>
          </cell>
          <cell r="V246">
            <v>245</v>
          </cell>
          <cell r="W246">
            <v>0.22</v>
          </cell>
          <cell r="X246"/>
          <cell r="Y246"/>
          <cell r="Z246"/>
        </row>
        <row r="247">
          <cell r="A247" t="str">
            <v>IFEC</v>
          </cell>
          <cell r="B247">
            <v>246</v>
          </cell>
          <cell r="C247" t="str">
            <v> i | 1 | 2 | 3 </v>
          </cell>
          <cell r="D247" t="str">
            <v>SPNPNC</v>
          </cell>
          <cell r="E247">
            <v>0.35</v>
          </cell>
          <cell r="F247">
            <v>0</v>
          </cell>
          <cell r="G247">
            <v>0</v>
          </cell>
          <cell r="H247">
            <v>0</v>
          </cell>
          <cell r="I247">
            <v>707</v>
          </cell>
          <cell r="J247"/>
          <cell r="K247">
            <v>0.21</v>
          </cell>
          <cell r="L247">
            <v>2.9</v>
          </cell>
          <cell r="M247">
            <v>0.12</v>
          </cell>
          <cell r="N247">
            <v>0</v>
          </cell>
          <cell r="O247"/>
          <cell r="P247"/>
          <cell r="Q247"/>
          <cell r="R247"/>
          <cell r="S247">
            <v>88.18</v>
          </cell>
          <cell r="T247"/>
          <cell r="U247"/>
          <cell r="V247"/>
          <cell r="W247"/>
          <cell r="X247"/>
          <cell r="Y247"/>
          <cell r="Z247"/>
        </row>
        <row r="248">
          <cell r="A248" t="str">
            <v>IFS</v>
          </cell>
          <cell r="B248">
            <v>247</v>
          </cell>
          <cell r="C248" t="str">
            <v> i | 1 | 3 </v>
          </cell>
          <cell r="D248"/>
          <cell r="E248">
            <v>2.52</v>
          </cell>
          <cell r="F248">
            <v>-3.08</v>
          </cell>
          <cell r="G248">
            <v>408900</v>
          </cell>
          <cell r="H248">
            <v>1044</v>
          </cell>
          <cell r="I248">
            <v>1244</v>
          </cell>
          <cell r="J248">
            <v>8.1999999999999993</v>
          </cell>
          <cell r="K248">
            <v>0.83</v>
          </cell>
          <cell r="L248">
            <v>1.03</v>
          </cell>
          <cell r="M248">
            <v>0.24</v>
          </cell>
          <cell r="N248">
            <v>0.3</v>
          </cell>
          <cell r="O248">
            <v>5.41</v>
          </cell>
          <cell r="P248">
            <v>10.18</v>
          </cell>
          <cell r="Q248">
            <v>34.49</v>
          </cell>
          <cell r="R248">
            <v>9.33</v>
          </cell>
          <cell r="S248">
            <v>26.81</v>
          </cell>
          <cell r="T248"/>
          <cell r="U248">
            <v>258</v>
          </cell>
          <cell r="V248">
            <v>332</v>
          </cell>
          <cell r="W248">
            <v>0.44</v>
          </cell>
          <cell r="X248"/>
          <cell r="Y248"/>
          <cell r="Z248"/>
        </row>
        <row r="249">
          <cell r="A249" t="str">
            <v>IHL</v>
          </cell>
          <cell r="B249">
            <v>248</v>
          </cell>
          <cell r="C249" t="str">
            <v> i | 1 | 2 | 3 </v>
          </cell>
          <cell r="D249"/>
          <cell r="E249">
            <v>4.74</v>
          </cell>
          <cell r="F249">
            <v>0.42</v>
          </cell>
          <cell r="G249">
            <v>14358900</v>
          </cell>
          <cell r="H249">
            <v>69309</v>
          </cell>
          <cell r="I249">
            <v>2810</v>
          </cell>
          <cell r="J249"/>
          <cell r="K249">
            <v>1.84</v>
          </cell>
          <cell r="L249">
            <v>1.39</v>
          </cell>
          <cell r="M249">
            <v>0.1</v>
          </cell>
          <cell r="N249">
            <v>0</v>
          </cell>
          <cell r="O249">
            <v>-0.48</v>
          </cell>
          <cell r="P249">
            <v>-2.92</v>
          </cell>
          <cell r="Q249">
            <v>-6.09</v>
          </cell>
          <cell r="R249">
            <v>5.22</v>
          </cell>
          <cell r="S249">
            <v>44.81</v>
          </cell>
          <cell r="T249"/>
          <cell r="U249"/>
          <cell r="V249"/>
          <cell r="W249"/>
          <cell r="X249"/>
          <cell r="Y249"/>
          <cell r="Z249"/>
        </row>
        <row r="250">
          <cell r="A250" t="str">
            <v>IIG</v>
          </cell>
          <cell r="B250">
            <v>249</v>
          </cell>
          <cell r="C250" t="str">
            <v> i </v>
          </cell>
          <cell r="D250"/>
          <cell r="E250">
            <v>24.7</v>
          </cell>
          <cell r="F250">
            <v>-5.9</v>
          </cell>
          <cell r="G250">
            <v>2398300</v>
          </cell>
          <cell r="H250">
            <v>60207</v>
          </cell>
          <cell r="I250">
            <v>2470</v>
          </cell>
          <cell r="J250">
            <v>40.42</v>
          </cell>
          <cell r="K250">
            <v>5.38</v>
          </cell>
          <cell r="L250">
            <v>0.39</v>
          </cell>
          <cell r="M250"/>
          <cell r="N250">
            <v>0.62</v>
          </cell>
          <cell r="O250">
            <v>9.58</v>
          </cell>
          <cell r="P250">
            <v>10.57</v>
          </cell>
          <cell r="Q250">
            <v>9.59</v>
          </cell>
          <cell r="R250"/>
          <cell r="S250">
            <v>31.13</v>
          </cell>
          <cell r="T250"/>
          <cell r="U250">
            <v>619</v>
          </cell>
          <cell r="V250">
            <v>553</v>
          </cell>
          <cell r="W250"/>
          <cell r="X250"/>
          <cell r="Y250"/>
          <cell r="Z250"/>
        </row>
        <row r="251">
          <cell r="A251" t="str">
            <v>III</v>
          </cell>
          <cell r="B251">
            <v>250</v>
          </cell>
          <cell r="C251" t="str">
            <v> i | 1 | 2 | 3 </v>
          </cell>
          <cell r="D251"/>
          <cell r="E251">
            <v>6.45</v>
          </cell>
          <cell r="F251">
            <v>-1.53</v>
          </cell>
          <cell r="G251">
            <v>4047800</v>
          </cell>
          <cell r="H251">
            <v>26014</v>
          </cell>
          <cell r="I251">
            <v>3930</v>
          </cell>
          <cell r="J251">
            <v>26.77</v>
          </cell>
          <cell r="K251">
            <v>3.07</v>
          </cell>
          <cell r="L251">
            <v>0.92</v>
          </cell>
          <cell r="M251">
            <v>0.15</v>
          </cell>
          <cell r="N251">
            <v>0.24</v>
          </cell>
          <cell r="O251">
            <v>6.9</v>
          </cell>
          <cell r="P251">
            <v>11.4</v>
          </cell>
          <cell r="Q251">
            <v>9.2799999999999994</v>
          </cell>
          <cell r="R251">
            <v>2.36</v>
          </cell>
          <cell r="S251">
            <v>35.86</v>
          </cell>
          <cell r="T251"/>
          <cell r="U251">
            <v>536</v>
          </cell>
          <cell r="V251">
            <v>576</v>
          </cell>
          <cell r="W251">
            <v>1.1599999999999999</v>
          </cell>
          <cell r="X251"/>
          <cell r="Y251"/>
          <cell r="Z251"/>
        </row>
        <row r="252">
          <cell r="A252" t="str">
            <v>ILINK</v>
          </cell>
          <cell r="B252">
            <v>251</v>
          </cell>
          <cell r="C252" t="str">
            <v> i | 1 | 2 | 3 </v>
          </cell>
          <cell r="D252"/>
          <cell r="E252">
            <v>4.74</v>
          </cell>
          <cell r="F252">
            <v>-2.0699999999999998</v>
          </cell>
          <cell r="G252">
            <v>1168900</v>
          </cell>
          <cell r="H252">
            <v>5586</v>
          </cell>
          <cell r="I252">
            <v>2577</v>
          </cell>
          <cell r="J252">
            <v>11.06</v>
          </cell>
          <cell r="K252">
            <v>0.88</v>
          </cell>
          <cell r="L252">
            <v>2.17</v>
          </cell>
          <cell r="M252">
            <v>0.01</v>
          </cell>
          <cell r="N252">
            <v>0.43</v>
          </cell>
          <cell r="O252">
            <v>5.44</v>
          </cell>
          <cell r="P252">
            <v>8.1199999999999992</v>
          </cell>
          <cell r="Q252">
            <v>4.5599999999999996</v>
          </cell>
          <cell r="R252">
            <v>0.81</v>
          </cell>
          <cell r="S252">
            <v>48.25</v>
          </cell>
          <cell r="T252"/>
          <cell r="U252">
            <v>376</v>
          </cell>
          <cell r="V252">
            <v>396</v>
          </cell>
          <cell r="W252">
            <v>7.0000000000000007E-2</v>
          </cell>
          <cell r="X252"/>
          <cell r="Y252"/>
          <cell r="Z252"/>
        </row>
        <row r="253">
          <cell r="A253" t="str">
            <v>ILM</v>
          </cell>
          <cell r="B253">
            <v>252</v>
          </cell>
          <cell r="C253" t="str">
            <v> i | 1 | 3 </v>
          </cell>
          <cell r="D253"/>
          <cell r="E253">
            <v>12.6</v>
          </cell>
          <cell r="F253">
            <v>-2.33</v>
          </cell>
          <cell r="G253">
            <v>2099600</v>
          </cell>
          <cell r="H253">
            <v>26733</v>
          </cell>
          <cell r="I253">
            <v>6363</v>
          </cell>
          <cell r="J253">
            <v>15.07</v>
          </cell>
          <cell r="K253">
            <v>1.28</v>
          </cell>
          <cell r="L253">
            <v>1.67</v>
          </cell>
          <cell r="M253">
            <v>0.15</v>
          </cell>
          <cell r="N253">
            <v>0.83</v>
          </cell>
          <cell r="O253">
            <v>6.02</v>
          </cell>
          <cell r="P253">
            <v>8.58</v>
          </cell>
          <cell r="Q253">
            <v>4.58</v>
          </cell>
          <cell r="R253">
            <v>3.65</v>
          </cell>
          <cell r="S253">
            <v>25.07</v>
          </cell>
          <cell r="T253"/>
          <cell r="U253">
            <v>468</v>
          </cell>
          <cell r="V253">
            <v>472</v>
          </cell>
          <cell r="W253">
            <v>1.55</v>
          </cell>
          <cell r="X253"/>
          <cell r="Y253"/>
          <cell r="Z253"/>
        </row>
        <row r="254">
          <cell r="A254" t="str">
            <v>IMH</v>
          </cell>
          <cell r="B254">
            <v>253</v>
          </cell>
          <cell r="C254" t="str">
            <v> i | 1 | 3 </v>
          </cell>
          <cell r="D254"/>
          <cell r="E254">
            <v>2.5</v>
          </cell>
          <cell r="F254">
            <v>0.81</v>
          </cell>
          <cell r="G254">
            <v>161100</v>
          </cell>
          <cell r="H254">
            <v>404</v>
          </cell>
          <cell r="I254">
            <v>538</v>
          </cell>
          <cell r="J254"/>
          <cell r="K254">
            <v>1.24</v>
          </cell>
          <cell r="L254">
            <v>0.14000000000000001</v>
          </cell>
          <cell r="M254"/>
          <cell r="N254">
            <v>0</v>
          </cell>
          <cell r="O254">
            <v>-5.12</v>
          </cell>
          <cell r="P254">
            <v>-6.84</v>
          </cell>
          <cell r="Q254">
            <v>-15.24</v>
          </cell>
          <cell r="R254"/>
          <cell r="S254">
            <v>27.22</v>
          </cell>
          <cell r="T254"/>
          <cell r="U254"/>
          <cell r="V254"/>
          <cell r="W254"/>
          <cell r="X254"/>
          <cell r="Y254"/>
          <cell r="Z254"/>
        </row>
        <row r="255">
          <cell r="A255" t="str">
            <v>IND</v>
          </cell>
          <cell r="B255">
            <v>254</v>
          </cell>
          <cell r="C255" t="str">
            <v> i </v>
          </cell>
          <cell r="D255"/>
          <cell r="E255">
            <v>1.61</v>
          </cell>
          <cell r="F255">
            <v>-4.7300000000000004</v>
          </cell>
          <cell r="G255">
            <v>2002700</v>
          </cell>
          <cell r="H255">
            <v>3280</v>
          </cell>
          <cell r="I255">
            <v>564</v>
          </cell>
          <cell r="J255">
            <v>49.2</v>
          </cell>
          <cell r="K255"/>
          <cell r="L255">
            <v>1.49</v>
          </cell>
          <cell r="M255"/>
          <cell r="N255">
            <v>0.03</v>
          </cell>
          <cell r="O255"/>
          <cell r="P255"/>
          <cell r="Q255"/>
          <cell r="R255"/>
          <cell r="S255">
            <v>46.14</v>
          </cell>
          <cell r="T255"/>
          <cell r="U255"/>
          <cell r="V255"/>
          <cell r="W255"/>
          <cell r="X255"/>
          <cell r="Y255"/>
          <cell r="Z255"/>
        </row>
        <row r="256">
          <cell r="A256" t="str">
            <v>INET</v>
          </cell>
          <cell r="B256">
            <v>255</v>
          </cell>
          <cell r="C256" t="str">
            <v> i | 1 | 2 | 3 </v>
          </cell>
          <cell r="D256"/>
          <cell r="E256">
            <v>4.24</v>
          </cell>
          <cell r="F256">
            <v>-0.93</v>
          </cell>
          <cell r="G256">
            <v>3777500</v>
          </cell>
          <cell r="H256">
            <v>16120</v>
          </cell>
          <cell r="I256">
            <v>2120</v>
          </cell>
          <cell r="J256">
            <v>14.01</v>
          </cell>
          <cell r="K256">
            <v>1.0900000000000001</v>
          </cell>
          <cell r="L256">
            <v>2.63</v>
          </cell>
          <cell r="M256"/>
          <cell r="N256">
            <v>0.3</v>
          </cell>
          <cell r="O256">
            <v>5.41</v>
          </cell>
          <cell r="P256">
            <v>8.0500000000000007</v>
          </cell>
          <cell r="Q256">
            <v>4.7</v>
          </cell>
          <cell r="R256"/>
          <cell r="S256">
            <v>50.51</v>
          </cell>
          <cell r="T256"/>
          <cell r="U256">
            <v>448</v>
          </cell>
          <cell r="V256">
            <v>469</v>
          </cell>
          <cell r="W256">
            <v>0.14000000000000001</v>
          </cell>
          <cell r="X256"/>
          <cell r="Y256"/>
          <cell r="Z256"/>
        </row>
        <row r="257">
          <cell r="A257" t="str">
            <v>INGRS</v>
          </cell>
          <cell r="B257">
            <v>256</v>
          </cell>
          <cell r="C257" t="str">
            <v> i | 1 | 2 | 3 </v>
          </cell>
          <cell r="D257"/>
          <cell r="E257">
            <v>0.51</v>
          </cell>
          <cell r="F257">
            <v>-3.77</v>
          </cell>
          <cell r="G257">
            <v>7524300</v>
          </cell>
          <cell r="H257">
            <v>3886</v>
          </cell>
          <cell r="I257">
            <v>738</v>
          </cell>
          <cell r="J257"/>
          <cell r="K257">
            <v>0.54</v>
          </cell>
          <cell r="L257">
            <v>1.64</v>
          </cell>
          <cell r="M257"/>
          <cell r="N257">
            <v>0</v>
          </cell>
          <cell r="O257">
            <v>-3.89</v>
          </cell>
          <cell r="P257">
            <v>-18.010000000000002</v>
          </cell>
          <cell r="Q257">
            <v>-11.06</v>
          </cell>
          <cell r="R257">
            <v>5.0999999999999996</v>
          </cell>
          <cell r="S257">
            <v>39.43</v>
          </cell>
          <cell r="T257"/>
          <cell r="U257"/>
          <cell r="V257"/>
          <cell r="W257"/>
          <cell r="X257"/>
          <cell r="Y257"/>
          <cell r="Z257"/>
        </row>
        <row r="258">
          <cell r="A258" t="str">
            <v>INOX</v>
          </cell>
          <cell r="B258">
            <v>257</v>
          </cell>
          <cell r="C258" t="str">
            <v> i | 1 | 3 </v>
          </cell>
          <cell r="D258"/>
          <cell r="E258">
            <v>0.47</v>
          </cell>
          <cell r="F258">
            <v>-4.08</v>
          </cell>
          <cell r="G258">
            <v>32887300</v>
          </cell>
          <cell r="H258">
            <v>15502</v>
          </cell>
          <cell r="I258">
            <v>3664</v>
          </cell>
          <cell r="J258"/>
          <cell r="K258">
            <v>0.39</v>
          </cell>
          <cell r="L258">
            <v>0.33</v>
          </cell>
          <cell r="M258"/>
          <cell r="N258">
            <v>0</v>
          </cell>
          <cell r="O258">
            <v>-1.05</v>
          </cell>
          <cell r="P258">
            <v>-1.1200000000000001</v>
          </cell>
          <cell r="Q258">
            <v>-0.59</v>
          </cell>
          <cell r="R258"/>
          <cell r="S258">
            <v>15.31</v>
          </cell>
          <cell r="T258"/>
          <cell r="U258"/>
          <cell r="V258"/>
          <cell r="W258"/>
          <cell r="X258"/>
          <cell r="Y258"/>
          <cell r="Z258"/>
        </row>
        <row r="259">
          <cell r="A259" t="str">
            <v>INSET</v>
          </cell>
          <cell r="B259">
            <v>258</v>
          </cell>
          <cell r="C259" t="str">
            <v> i | 1 | 3 </v>
          </cell>
          <cell r="D259"/>
          <cell r="E259">
            <v>3.6</v>
          </cell>
          <cell r="F259">
            <v>-2.7</v>
          </cell>
          <cell r="G259">
            <v>7858600</v>
          </cell>
          <cell r="H259">
            <v>28613</v>
          </cell>
          <cell r="I259">
            <v>2016</v>
          </cell>
          <cell r="J259">
            <v>16.07</v>
          </cell>
          <cell r="K259">
            <v>2.54</v>
          </cell>
          <cell r="L259">
            <v>0.64</v>
          </cell>
          <cell r="M259">
            <v>0.04</v>
          </cell>
          <cell r="N259">
            <v>0.22</v>
          </cell>
          <cell r="O259">
            <v>14.75</v>
          </cell>
          <cell r="P259">
            <v>21.03</v>
          </cell>
          <cell r="Q259">
            <v>9.64</v>
          </cell>
          <cell r="R259">
            <v>4.17</v>
          </cell>
          <cell r="S259">
            <v>39.06</v>
          </cell>
          <cell r="T259"/>
          <cell r="U259">
            <v>288</v>
          </cell>
          <cell r="V259">
            <v>282</v>
          </cell>
          <cell r="W259"/>
          <cell r="X259"/>
          <cell r="Y259"/>
          <cell r="Z259"/>
        </row>
        <row r="260">
          <cell r="A260" t="str">
            <v>INSURE</v>
          </cell>
          <cell r="B260">
            <v>259</v>
          </cell>
          <cell r="C260" t="str">
            <v> i | 1 | 3 </v>
          </cell>
          <cell r="D260"/>
          <cell r="E260">
            <v>45</v>
          </cell>
          <cell r="F260">
            <v>0</v>
          </cell>
          <cell r="G260">
            <v>0</v>
          </cell>
          <cell r="H260">
            <v>0</v>
          </cell>
          <cell r="I260">
            <v>450</v>
          </cell>
          <cell r="J260"/>
          <cell r="K260">
            <v>2.81</v>
          </cell>
          <cell r="L260">
            <v>3.68</v>
          </cell>
          <cell r="M260"/>
          <cell r="N260">
            <v>0</v>
          </cell>
          <cell r="O260">
            <v>-3.53</v>
          </cell>
          <cell r="P260">
            <v>-16.2</v>
          </cell>
          <cell r="Q260">
            <v>-13.4</v>
          </cell>
          <cell r="R260"/>
          <cell r="S260">
            <v>24.92</v>
          </cell>
          <cell r="T260"/>
          <cell r="U260"/>
          <cell r="V260"/>
          <cell r="W260"/>
          <cell r="X260"/>
          <cell r="Y260"/>
          <cell r="Z260"/>
        </row>
        <row r="261">
          <cell r="A261" t="str">
            <v>INTUCH</v>
          </cell>
          <cell r="B261">
            <v>260</v>
          </cell>
          <cell r="C261" t="str">
            <v> i | 1 | 2 | 3 </v>
          </cell>
          <cell r="D261"/>
          <cell r="E261">
            <v>56.25</v>
          </cell>
          <cell r="F261">
            <v>-1.75</v>
          </cell>
          <cell r="G261">
            <v>11059600</v>
          </cell>
          <cell r="H261">
            <v>625575</v>
          </cell>
          <cell r="I261">
            <v>180366</v>
          </cell>
          <cell r="J261">
            <v>17.64</v>
          </cell>
          <cell r="K261">
            <v>5.1100000000000003</v>
          </cell>
          <cell r="L261">
            <v>0.25</v>
          </cell>
          <cell r="M261">
            <v>1.1499999999999999</v>
          </cell>
          <cell r="N261">
            <v>3.2</v>
          </cell>
          <cell r="O261">
            <v>19.66</v>
          </cell>
          <cell r="P261">
            <v>30.25</v>
          </cell>
          <cell r="Q261">
            <v>69.37</v>
          </cell>
          <cell r="R261">
            <v>4.71</v>
          </cell>
          <cell r="S261">
            <v>78.989999999999995</v>
          </cell>
          <cell r="T261"/>
          <cell r="U261">
            <v>268</v>
          </cell>
          <cell r="V261">
            <v>275</v>
          </cell>
          <cell r="W261">
            <v>-2.44</v>
          </cell>
          <cell r="X261"/>
          <cell r="Y261"/>
          <cell r="Z261"/>
        </row>
        <row r="262">
          <cell r="A262" t="str">
            <v>IP</v>
          </cell>
          <cell r="B262">
            <v>261</v>
          </cell>
          <cell r="C262" t="str">
            <v> i | 1 | 3 </v>
          </cell>
          <cell r="D262"/>
          <cell r="E262">
            <v>17</v>
          </cell>
          <cell r="F262">
            <v>-1.1599999999999999</v>
          </cell>
          <cell r="G262">
            <v>1096600</v>
          </cell>
          <cell r="H262">
            <v>18608</v>
          </cell>
          <cell r="I262">
            <v>3502</v>
          </cell>
          <cell r="J262">
            <v>56.86</v>
          </cell>
          <cell r="K262">
            <v>7.57</v>
          </cell>
          <cell r="L262">
            <v>0.18</v>
          </cell>
          <cell r="M262">
            <v>0.19</v>
          </cell>
          <cell r="N262">
            <v>0.3</v>
          </cell>
          <cell r="O262">
            <v>22.31</v>
          </cell>
          <cell r="P262">
            <v>20.61</v>
          </cell>
          <cell r="Q262">
            <v>15.85</v>
          </cell>
          <cell r="R262">
            <v>1.0900000000000001</v>
          </cell>
          <cell r="S262">
            <v>42.66</v>
          </cell>
          <cell r="T262"/>
          <cell r="U262">
            <v>510</v>
          </cell>
          <cell r="V262">
            <v>456</v>
          </cell>
          <cell r="W262"/>
          <cell r="X262"/>
          <cell r="Y262"/>
          <cell r="Z262"/>
        </row>
        <row r="263">
          <cell r="A263" t="str">
            <v>IRC</v>
          </cell>
          <cell r="B263">
            <v>262</v>
          </cell>
          <cell r="C263" t="str">
            <v> i | 1 | 2 | 3 </v>
          </cell>
          <cell r="D263"/>
          <cell r="E263">
            <v>14.9</v>
          </cell>
          <cell r="F263">
            <v>0</v>
          </cell>
          <cell r="G263">
            <v>54900</v>
          </cell>
          <cell r="H263">
            <v>817</v>
          </cell>
          <cell r="I263">
            <v>2980</v>
          </cell>
          <cell r="J263">
            <v>12.98</v>
          </cell>
          <cell r="K263">
            <v>0.8</v>
          </cell>
          <cell r="L263">
            <v>0.28999999999999998</v>
          </cell>
          <cell r="M263">
            <v>0.56999999999999995</v>
          </cell>
          <cell r="N263">
            <v>1.1399999999999999</v>
          </cell>
          <cell r="O263">
            <v>5.6</v>
          </cell>
          <cell r="P263">
            <v>6.14</v>
          </cell>
          <cell r="Q263">
            <v>4.9400000000000004</v>
          </cell>
          <cell r="R263">
            <v>3.82</v>
          </cell>
          <cell r="S263">
            <v>27.55</v>
          </cell>
          <cell r="T263"/>
          <cell r="U263">
            <v>482</v>
          </cell>
          <cell r="V263">
            <v>433</v>
          </cell>
          <cell r="W263">
            <v>-0.75</v>
          </cell>
          <cell r="X263"/>
          <cell r="Y263"/>
          <cell r="Z263"/>
        </row>
        <row r="264">
          <cell r="A264" t="str">
            <v>IRCP</v>
          </cell>
          <cell r="B264">
            <v>263</v>
          </cell>
          <cell r="C264" t="str">
            <v> i | 1 | 2 | 3 </v>
          </cell>
          <cell r="D264"/>
          <cell r="E264">
            <v>1.52</v>
          </cell>
          <cell r="F264">
            <v>17.829999999999998</v>
          </cell>
          <cell r="G264">
            <v>15717500</v>
          </cell>
          <cell r="H264">
            <v>22825</v>
          </cell>
          <cell r="I264">
            <v>387</v>
          </cell>
          <cell r="J264"/>
          <cell r="K264">
            <v>2.21</v>
          </cell>
          <cell r="L264">
            <v>5.86</v>
          </cell>
          <cell r="M264"/>
          <cell r="N264">
            <v>0</v>
          </cell>
          <cell r="O264">
            <v>-3.32</v>
          </cell>
          <cell r="P264">
            <v>-42.12</v>
          </cell>
          <cell r="Q264">
            <v>-1.93</v>
          </cell>
          <cell r="R264"/>
          <cell r="S264">
            <v>80.790000000000006</v>
          </cell>
          <cell r="T264"/>
          <cell r="U264"/>
          <cell r="V264"/>
          <cell r="W264"/>
          <cell r="X264"/>
          <cell r="Y264"/>
          <cell r="Z264"/>
        </row>
        <row r="265">
          <cell r="A265" t="str">
            <v>IRPC</v>
          </cell>
          <cell r="B265">
            <v>264</v>
          </cell>
          <cell r="C265" t="str">
            <v> i | 1 | 2 | 3 </v>
          </cell>
          <cell r="D265"/>
          <cell r="E265">
            <v>3.58</v>
          </cell>
          <cell r="F265">
            <v>-2.72</v>
          </cell>
          <cell r="G265">
            <v>141492000</v>
          </cell>
          <cell r="H265">
            <v>511390</v>
          </cell>
          <cell r="I265">
            <v>73155</v>
          </cell>
          <cell r="J265"/>
          <cell r="K265">
            <v>0.94</v>
          </cell>
          <cell r="L265">
            <v>1.45</v>
          </cell>
          <cell r="M265">
            <v>0.1</v>
          </cell>
          <cell r="N265">
            <v>0</v>
          </cell>
          <cell r="O265">
            <v>-4.8600000000000003</v>
          </cell>
          <cell r="P265">
            <v>-10.42</v>
          </cell>
          <cell r="Q265">
            <v>-6.03</v>
          </cell>
          <cell r="R265">
            <v>2.79</v>
          </cell>
          <cell r="S265">
            <v>52.44</v>
          </cell>
          <cell r="T265"/>
          <cell r="U265"/>
          <cell r="V265"/>
          <cell r="W265"/>
          <cell r="X265"/>
          <cell r="Y265"/>
          <cell r="Z265"/>
        </row>
        <row r="266">
          <cell r="A266" t="str">
            <v>IT</v>
          </cell>
          <cell r="B266">
            <v>265</v>
          </cell>
          <cell r="C266" t="str">
            <v> i | 1 | 2 | 3 </v>
          </cell>
          <cell r="D266"/>
          <cell r="E266">
            <v>2.3199999999999998</v>
          </cell>
          <cell r="F266">
            <v>0</v>
          </cell>
          <cell r="G266">
            <v>24800</v>
          </cell>
          <cell r="H266">
            <v>59</v>
          </cell>
          <cell r="I266">
            <v>850</v>
          </cell>
          <cell r="J266">
            <v>28.01</v>
          </cell>
          <cell r="K266">
            <v>0.81</v>
          </cell>
          <cell r="L266">
            <v>2.73</v>
          </cell>
          <cell r="M266">
            <v>0.03</v>
          </cell>
          <cell r="N266">
            <v>0.08</v>
          </cell>
          <cell r="O266">
            <v>2.79</v>
          </cell>
          <cell r="P266">
            <v>3.25</v>
          </cell>
          <cell r="Q266">
            <v>0.27</v>
          </cell>
          <cell r="R266">
            <v>1.29</v>
          </cell>
          <cell r="S266">
            <v>40.5</v>
          </cell>
          <cell r="T266"/>
          <cell r="U266">
            <v>759</v>
          </cell>
          <cell r="V266">
            <v>753</v>
          </cell>
          <cell r="W266">
            <v>0.55000000000000004</v>
          </cell>
          <cell r="X266"/>
          <cell r="Y266"/>
          <cell r="Z266"/>
        </row>
        <row r="267">
          <cell r="A267" t="str">
            <v>ITD</v>
          </cell>
          <cell r="B267">
            <v>266</v>
          </cell>
          <cell r="C267" t="str">
            <v> i | 1 | 2 | 3 </v>
          </cell>
          <cell r="D267"/>
          <cell r="E267">
            <v>1.05</v>
          </cell>
          <cell r="F267">
            <v>-1.87</v>
          </cell>
          <cell r="G267">
            <v>8292100</v>
          </cell>
          <cell r="H267">
            <v>8782</v>
          </cell>
          <cell r="I267">
            <v>5544</v>
          </cell>
          <cell r="J267"/>
          <cell r="K267">
            <v>0.45</v>
          </cell>
          <cell r="L267">
            <v>7.45</v>
          </cell>
          <cell r="M267"/>
          <cell r="N267">
            <v>0</v>
          </cell>
          <cell r="O267">
            <v>2.2999999999999998</v>
          </cell>
          <cell r="P267">
            <v>-4.55</v>
          </cell>
          <cell r="Q267">
            <v>-2.41</v>
          </cell>
          <cell r="R267"/>
          <cell r="S267">
            <v>77.06</v>
          </cell>
          <cell r="T267"/>
          <cell r="U267"/>
          <cell r="V267"/>
          <cell r="W267"/>
          <cell r="X267"/>
          <cell r="Y267"/>
          <cell r="Z267"/>
        </row>
        <row r="268">
          <cell r="A268" t="str">
            <v>ITEL</v>
          </cell>
          <cell r="B268">
            <v>267</v>
          </cell>
          <cell r="C268" t="str">
            <v> i | 1 | 3 </v>
          </cell>
          <cell r="D268"/>
          <cell r="E268">
            <v>3.14</v>
          </cell>
          <cell r="F268">
            <v>0.64</v>
          </cell>
          <cell r="G268">
            <v>5425100</v>
          </cell>
          <cell r="H268">
            <v>16841</v>
          </cell>
          <cell r="I268">
            <v>3140</v>
          </cell>
          <cell r="J268">
            <v>16.04</v>
          </cell>
          <cell r="K268">
            <v>1.68</v>
          </cell>
          <cell r="L268">
            <v>2.64</v>
          </cell>
          <cell r="M268"/>
          <cell r="N268">
            <v>0.19</v>
          </cell>
          <cell r="O268">
            <v>5.98</v>
          </cell>
          <cell r="P268">
            <v>11.04</v>
          </cell>
          <cell r="Q268">
            <v>10.57</v>
          </cell>
          <cell r="R268"/>
          <cell r="S268">
            <v>36.590000000000003</v>
          </cell>
          <cell r="T268"/>
          <cell r="U268">
            <v>426</v>
          </cell>
          <cell r="V268">
            <v>485</v>
          </cell>
          <cell r="W268">
            <v>0.27</v>
          </cell>
          <cell r="X268"/>
          <cell r="Y268"/>
          <cell r="Z268"/>
        </row>
        <row r="269">
          <cell r="A269" t="str">
            <v>IVL</v>
          </cell>
          <cell r="B269">
            <v>268</v>
          </cell>
          <cell r="C269" t="str">
            <v> i | 1 | 2 | 3 </v>
          </cell>
          <cell r="D269"/>
          <cell r="E269">
            <v>35.5</v>
          </cell>
          <cell r="F269">
            <v>-4.05</v>
          </cell>
          <cell r="G269">
            <v>50223600</v>
          </cell>
          <cell r="H269">
            <v>1815572</v>
          </cell>
          <cell r="I269">
            <v>199317</v>
          </cell>
          <cell r="J269"/>
          <cell r="K269">
            <v>1.54</v>
          </cell>
          <cell r="L269">
            <v>2.5</v>
          </cell>
          <cell r="M269">
            <v>0.18</v>
          </cell>
          <cell r="N269">
            <v>0</v>
          </cell>
          <cell r="O269">
            <v>1.7</v>
          </cell>
          <cell r="P269">
            <v>-0.31</v>
          </cell>
          <cell r="Q269">
            <v>0.44</v>
          </cell>
          <cell r="R269">
            <v>3.45</v>
          </cell>
          <cell r="S269">
            <v>35.11</v>
          </cell>
          <cell r="T269"/>
          <cell r="U269"/>
          <cell r="V269"/>
          <cell r="W269"/>
          <cell r="X269"/>
          <cell r="Y269"/>
          <cell r="Z269"/>
        </row>
        <row r="270">
          <cell r="A270" t="str">
            <v>J</v>
          </cell>
          <cell r="B270">
            <v>269</v>
          </cell>
          <cell r="C270" t="str">
            <v> i | 1 | 3 </v>
          </cell>
          <cell r="D270"/>
          <cell r="E270">
            <v>1.82</v>
          </cell>
          <cell r="F270">
            <v>-2.67</v>
          </cell>
          <cell r="G270">
            <v>6192400</v>
          </cell>
          <cell r="H270">
            <v>11439</v>
          </cell>
          <cell r="I270">
            <v>1445</v>
          </cell>
          <cell r="J270">
            <v>14.55</v>
          </cell>
          <cell r="K270">
            <v>1.08</v>
          </cell>
          <cell r="L270">
            <v>1.35</v>
          </cell>
          <cell r="M270"/>
          <cell r="N270">
            <v>0.12</v>
          </cell>
          <cell r="O270">
            <v>5.59</v>
          </cell>
          <cell r="P270">
            <v>7.71</v>
          </cell>
          <cell r="Q270">
            <v>12.09</v>
          </cell>
          <cell r="R270"/>
          <cell r="S270">
            <v>22.56</v>
          </cell>
          <cell r="T270"/>
          <cell r="U270">
            <v>482</v>
          </cell>
          <cell r="V270">
            <v>482</v>
          </cell>
          <cell r="W270">
            <v>-0.09</v>
          </cell>
          <cell r="X270"/>
          <cell r="Y270"/>
          <cell r="Z270"/>
        </row>
        <row r="271">
          <cell r="A271" t="str">
            <v>JAK</v>
          </cell>
          <cell r="B271">
            <v>270</v>
          </cell>
          <cell r="C271" t="str">
            <v> i </v>
          </cell>
          <cell r="D271"/>
          <cell r="E271">
            <v>1.63</v>
          </cell>
          <cell r="F271">
            <v>-2.98</v>
          </cell>
          <cell r="G271">
            <v>1700100</v>
          </cell>
          <cell r="H271">
            <v>2814</v>
          </cell>
          <cell r="I271">
            <v>522</v>
          </cell>
          <cell r="J271">
            <v>34.270000000000003</v>
          </cell>
          <cell r="K271"/>
          <cell r="L271">
            <v>0.92</v>
          </cell>
          <cell r="M271"/>
          <cell r="N271">
            <v>0.05</v>
          </cell>
          <cell r="O271"/>
          <cell r="P271"/>
          <cell r="Q271"/>
          <cell r="R271"/>
          <cell r="S271">
            <v>26.99</v>
          </cell>
          <cell r="T271"/>
          <cell r="U271"/>
          <cell r="V271"/>
          <cell r="W271"/>
          <cell r="X271"/>
          <cell r="Y271"/>
          <cell r="Z271"/>
        </row>
        <row r="272">
          <cell r="A272" t="str">
            <v>JAS</v>
          </cell>
          <cell r="B272">
            <v>271</v>
          </cell>
          <cell r="C272" t="str">
            <v> i | 1 | 2 | 3 </v>
          </cell>
          <cell r="D272"/>
          <cell r="E272">
            <v>3.1</v>
          </cell>
          <cell r="F272">
            <v>-0.64</v>
          </cell>
          <cell r="G272">
            <v>29795900</v>
          </cell>
          <cell r="H272">
            <v>92616</v>
          </cell>
          <cell r="I272">
            <v>26638</v>
          </cell>
          <cell r="J272">
            <v>13.44</v>
          </cell>
          <cell r="K272">
            <v>4</v>
          </cell>
          <cell r="L272">
            <v>14.5</v>
          </cell>
          <cell r="M272">
            <v>0.2</v>
          </cell>
          <cell r="N272">
            <v>0.23</v>
          </cell>
          <cell r="O272">
            <v>18.91</v>
          </cell>
          <cell r="P272">
            <v>15.55</v>
          </cell>
          <cell r="Q272">
            <v>-14.43</v>
          </cell>
          <cell r="R272">
            <v>55.39</v>
          </cell>
          <cell r="S272">
            <v>44.61</v>
          </cell>
          <cell r="T272"/>
          <cell r="U272">
            <v>297</v>
          </cell>
          <cell r="V272">
            <v>203</v>
          </cell>
          <cell r="W272">
            <v>1.4</v>
          </cell>
          <cell r="X272"/>
          <cell r="Y272"/>
          <cell r="Z272"/>
        </row>
        <row r="273">
          <cell r="A273" t="str">
            <v>JCK</v>
          </cell>
          <cell r="B273">
            <v>272</v>
          </cell>
          <cell r="C273" t="str">
            <v> i | 1 | 2 | 3 </v>
          </cell>
          <cell r="D273"/>
          <cell r="E273">
            <v>1.1499999999999999</v>
          </cell>
          <cell r="F273">
            <v>0</v>
          </cell>
          <cell r="G273">
            <v>3364900</v>
          </cell>
          <cell r="H273">
            <v>3910</v>
          </cell>
          <cell r="I273">
            <v>2469</v>
          </cell>
          <cell r="J273"/>
          <cell r="K273">
            <v>1.29</v>
          </cell>
          <cell r="L273">
            <v>3.24</v>
          </cell>
          <cell r="M273"/>
          <cell r="N273">
            <v>0</v>
          </cell>
          <cell r="O273">
            <v>0.36</v>
          </cell>
          <cell r="P273">
            <v>-18.87</v>
          </cell>
          <cell r="Q273">
            <v>-86.26</v>
          </cell>
          <cell r="R273"/>
          <cell r="S273">
            <v>44.17</v>
          </cell>
          <cell r="T273"/>
          <cell r="U273"/>
          <cell r="V273"/>
          <cell r="W273"/>
          <cell r="X273"/>
          <cell r="Y273"/>
          <cell r="Z273"/>
        </row>
        <row r="274">
          <cell r="A274" t="str">
            <v>JCKH</v>
          </cell>
          <cell r="B274">
            <v>273</v>
          </cell>
          <cell r="C274" t="str">
            <v> i | 1 | 2 | 3 </v>
          </cell>
          <cell r="D274" t="str">
            <v>C</v>
          </cell>
          <cell r="E274">
            <v>0.32</v>
          </cell>
          <cell r="F274">
            <v>0</v>
          </cell>
          <cell r="G274">
            <v>132400</v>
          </cell>
          <cell r="H274">
            <v>42</v>
          </cell>
          <cell r="I274">
            <v>260</v>
          </cell>
          <cell r="J274"/>
          <cell r="K274">
            <v>8</v>
          </cell>
          <cell r="L274">
            <v>32.049999999999997</v>
          </cell>
          <cell r="M274"/>
          <cell r="N274">
            <v>0</v>
          </cell>
          <cell r="O274">
            <v>-10.6</v>
          </cell>
          <cell r="P274">
            <v>-557.92999999999995</v>
          </cell>
          <cell r="Q274">
            <v>-20.09</v>
          </cell>
          <cell r="R274"/>
          <cell r="S274">
            <v>55.06</v>
          </cell>
          <cell r="T274"/>
          <cell r="U274"/>
          <cell r="V274"/>
          <cell r="W274"/>
          <cell r="X274"/>
          <cell r="Y274"/>
          <cell r="Z274"/>
        </row>
        <row r="275">
          <cell r="A275" t="str">
            <v>JCT</v>
          </cell>
          <cell r="B275">
            <v>274</v>
          </cell>
          <cell r="C275" t="str">
            <v> i | 1 | 2 | 3 </v>
          </cell>
          <cell r="D275"/>
          <cell r="E275">
            <v>84</v>
          </cell>
          <cell r="F275">
            <v>0</v>
          </cell>
          <cell r="G275">
            <v>0</v>
          </cell>
          <cell r="H275">
            <v>0</v>
          </cell>
          <cell r="I275">
            <v>1134</v>
          </cell>
          <cell r="J275">
            <v>16.440000000000001</v>
          </cell>
          <cell r="K275">
            <v>0.96</v>
          </cell>
          <cell r="L275">
            <v>0.15</v>
          </cell>
          <cell r="M275">
            <v>4.2</v>
          </cell>
          <cell r="N275">
            <v>5.1100000000000003</v>
          </cell>
          <cell r="O275">
            <v>6.12</v>
          </cell>
          <cell r="P275">
            <v>5.86</v>
          </cell>
          <cell r="Q275">
            <v>8.06</v>
          </cell>
          <cell r="R275">
            <v>5</v>
          </cell>
          <cell r="S275">
            <v>25.51</v>
          </cell>
          <cell r="T275"/>
          <cell r="U275">
            <v>565</v>
          </cell>
          <cell r="V275">
            <v>483</v>
          </cell>
          <cell r="W275">
            <v>-26.1</v>
          </cell>
          <cell r="X275"/>
          <cell r="Y275"/>
          <cell r="Z275"/>
        </row>
        <row r="276">
          <cell r="A276" t="str">
            <v>JKN</v>
          </cell>
          <cell r="B276">
            <v>275</v>
          </cell>
          <cell r="C276" t="str">
            <v> i | 1 | 2 | 3 </v>
          </cell>
          <cell r="D276"/>
          <cell r="E276">
            <v>8.6</v>
          </cell>
          <cell r="F276">
            <v>4.24</v>
          </cell>
          <cell r="G276">
            <v>32277600</v>
          </cell>
          <cell r="H276">
            <v>271515</v>
          </cell>
          <cell r="I276">
            <v>5224</v>
          </cell>
          <cell r="J276">
            <v>17.190000000000001</v>
          </cell>
          <cell r="K276">
            <v>2.1</v>
          </cell>
          <cell r="L276">
            <v>1.1399999999999999</v>
          </cell>
          <cell r="M276">
            <v>0.14000000000000001</v>
          </cell>
          <cell r="N276">
            <v>0.52</v>
          </cell>
          <cell r="O276">
            <v>11.74</v>
          </cell>
          <cell r="P276">
            <v>13.27</v>
          </cell>
          <cell r="Q276">
            <v>19.899999999999999</v>
          </cell>
          <cell r="R276">
            <v>1.45</v>
          </cell>
          <cell r="S276">
            <v>35.14</v>
          </cell>
          <cell r="T276"/>
          <cell r="U276">
            <v>392</v>
          </cell>
          <cell r="V276">
            <v>339</v>
          </cell>
          <cell r="W276">
            <v>1.03</v>
          </cell>
          <cell r="X276"/>
          <cell r="Y276"/>
          <cell r="Z276"/>
        </row>
        <row r="277">
          <cell r="A277" t="str">
            <v>JMART</v>
          </cell>
          <cell r="B277">
            <v>276</v>
          </cell>
          <cell r="C277" t="str">
            <v> i | 1 | 2 | 3 </v>
          </cell>
          <cell r="D277"/>
          <cell r="E277">
            <v>22.3</v>
          </cell>
          <cell r="F277">
            <v>-2.19</v>
          </cell>
          <cell r="G277">
            <v>33529100</v>
          </cell>
          <cell r="H277">
            <v>762332</v>
          </cell>
          <cell r="I277">
            <v>20612</v>
          </cell>
          <cell r="J277">
            <v>30.55</v>
          </cell>
          <cell r="K277">
            <v>5.97</v>
          </cell>
          <cell r="L277">
            <v>5.86</v>
          </cell>
          <cell r="M277">
            <v>0.45</v>
          </cell>
          <cell r="N277">
            <v>0.74</v>
          </cell>
          <cell r="O277">
            <v>8.09</v>
          </cell>
          <cell r="P277">
            <v>20.39</v>
          </cell>
          <cell r="Q277">
            <v>6.33</v>
          </cell>
          <cell r="R277">
            <v>1.1499999999999999</v>
          </cell>
          <cell r="S277">
            <v>53.92</v>
          </cell>
          <cell r="T277"/>
          <cell r="U277">
            <v>438</v>
          </cell>
          <cell r="V277">
            <v>543</v>
          </cell>
          <cell r="W277">
            <v>-0.3</v>
          </cell>
          <cell r="X277"/>
          <cell r="Y277"/>
          <cell r="Z277"/>
        </row>
        <row r="278">
          <cell r="A278" t="str">
            <v>JMT</v>
          </cell>
          <cell r="B278">
            <v>277</v>
          </cell>
          <cell r="C278" t="str">
            <v> i | 1 | 2 | 3 </v>
          </cell>
          <cell r="D278"/>
          <cell r="E278">
            <v>36.75</v>
          </cell>
          <cell r="F278">
            <v>-4.55</v>
          </cell>
          <cell r="G278">
            <v>11738200</v>
          </cell>
          <cell r="H278">
            <v>440871</v>
          </cell>
          <cell r="I278">
            <v>36615</v>
          </cell>
          <cell r="J278">
            <v>40.26</v>
          </cell>
          <cell r="K278">
            <v>6.57</v>
          </cell>
          <cell r="L278">
            <v>1.95</v>
          </cell>
          <cell r="M278">
            <v>0.45</v>
          </cell>
          <cell r="N278">
            <v>0.92</v>
          </cell>
          <cell r="O278">
            <v>8.9600000000000009</v>
          </cell>
          <cell r="P278">
            <v>22.31</v>
          </cell>
          <cell r="Q278">
            <v>30.96</v>
          </cell>
          <cell r="R278">
            <v>1.41</v>
          </cell>
          <cell r="S278">
            <v>47.09</v>
          </cell>
          <cell r="T278"/>
          <cell r="U278">
            <v>462</v>
          </cell>
          <cell r="V278">
            <v>565</v>
          </cell>
          <cell r="W278">
            <v>0.52</v>
          </cell>
          <cell r="X278"/>
          <cell r="Y278"/>
          <cell r="Z278"/>
        </row>
        <row r="279">
          <cell r="A279" t="str">
            <v>JR</v>
          </cell>
          <cell r="B279">
            <v>278</v>
          </cell>
          <cell r="C279" t="str">
            <v> i | 1 | 3 </v>
          </cell>
          <cell r="D279"/>
          <cell r="E279">
            <v>8.35</v>
          </cell>
          <cell r="F279">
            <v>-2.34</v>
          </cell>
          <cell r="G279">
            <v>7225600</v>
          </cell>
          <cell r="H279">
            <v>61269</v>
          </cell>
          <cell r="I279">
            <v>6346</v>
          </cell>
          <cell r="J279">
            <v>76.75</v>
          </cell>
          <cell r="K279"/>
          <cell r="L279">
            <v>2.4700000000000002</v>
          </cell>
          <cell r="M279"/>
          <cell r="N279">
            <v>0.11</v>
          </cell>
          <cell r="O279"/>
          <cell r="P279"/>
          <cell r="Q279"/>
          <cell r="R279"/>
          <cell r="S279">
            <v>42.93</v>
          </cell>
          <cell r="T279"/>
          <cell r="U279"/>
          <cell r="V279"/>
          <cell r="W279"/>
          <cell r="X279"/>
          <cell r="Y279"/>
          <cell r="Z279"/>
        </row>
        <row r="280">
          <cell r="A280" t="str">
            <v>JSP</v>
          </cell>
          <cell r="B280">
            <v>279</v>
          </cell>
          <cell r="C280" t="str">
            <v> i | 1 | 2 | 3 </v>
          </cell>
          <cell r="D280"/>
          <cell r="E280">
            <v>0.24</v>
          </cell>
          <cell r="F280">
            <v>-7.69</v>
          </cell>
          <cell r="G280">
            <v>1121600</v>
          </cell>
          <cell r="H280">
            <v>275</v>
          </cell>
          <cell r="I280">
            <v>1008</v>
          </cell>
          <cell r="J280"/>
          <cell r="K280">
            <v>0.23</v>
          </cell>
          <cell r="L280">
            <v>0.78</v>
          </cell>
          <cell r="M280">
            <v>0.01</v>
          </cell>
          <cell r="N280">
            <v>0</v>
          </cell>
          <cell r="O280">
            <v>-5.79</v>
          </cell>
          <cell r="P280">
            <v>-13.19</v>
          </cell>
          <cell r="Q280">
            <v>-82.28</v>
          </cell>
          <cell r="R280"/>
          <cell r="S280">
            <v>56.68</v>
          </cell>
          <cell r="T280"/>
          <cell r="U280"/>
          <cell r="V280"/>
          <cell r="W280"/>
          <cell r="X280"/>
          <cell r="Y280"/>
          <cell r="Z280"/>
        </row>
        <row r="281">
          <cell r="A281" t="str">
            <v>JTS</v>
          </cell>
          <cell r="B281">
            <v>280</v>
          </cell>
          <cell r="C281" t="str">
            <v> i | 1 | 3 </v>
          </cell>
          <cell r="D281"/>
          <cell r="E281">
            <v>1.93</v>
          </cell>
          <cell r="F281">
            <v>0</v>
          </cell>
          <cell r="G281">
            <v>205000</v>
          </cell>
          <cell r="H281">
            <v>396</v>
          </cell>
          <cell r="I281">
            <v>1363</v>
          </cell>
          <cell r="J281">
            <v>46.97</v>
          </cell>
          <cell r="K281">
            <v>1.36</v>
          </cell>
          <cell r="L281">
            <v>0.4</v>
          </cell>
          <cell r="M281"/>
          <cell r="N281">
            <v>0.04</v>
          </cell>
          <cell r="O281">
            <v>2.52</v>
          </cell>
          <cell r="P281">
            <v>2.93</v>
          </cell>
          <cell r="Q281">
            <v>11.31</v>
          </cell>
          <cell r="R281"/>
          <cell r="S281">
            <v>34.15</v>
          </cell>
          <cell r="T281"/>
          <cell r="U281">
            <v>839</v>
          </cell>
          <cell r="V281">
            <v>835</v>
          </cell>
          <cell r="W281">
            <v>-1.46</v>
          </cell>
          <cell r="X281"/>
          <cell r="Y281"/>
          <cell r="Z281"/>
        </row>
        <row r="282">
          <cell r="A282" t="str">
            <v>JUBILE</v>
          </cell>
          <cell r="B282">
            <v>281</v>
          </cell>
          <cell r="C282" t="str">
            <v> i | 1 | 2 | 3 </v>
          </cell>
          <cell r="D282"/>
          <cell r="E282">
            <v>23.7</v>
          </cell>
          <cell r="F282">
            <v>1.72</v>
          </cell>
          <cell r="G282">
            <v>542000</v>
          </cell>
          <cell r="H282">
            <v>12838</v>
          </cell>
          <cell r="I282">
            <v>4130</v>
          </cell>
          <cell r="J282">
            <v>16.059999999999999</v>
          </cell>
          <cell r="K282">
            <v>3.71</v>
          </cell>
          <cell r="L282">
            <v>0.71</v>
          </cell>
          <cell r="M282">
            <v>0.18</v>
          </cell>
          <cell r="N282">
            <v>1.49</v>
          </cell>
          <cell r="O282">
            <v>20.45</v>
          </cell>
          <cell r="P282">
            <v>24.69</v>
          </cell>
          <cell r="Q282">
            <v>15.7</v>
          </cell>
          <cell r="R282">
            <v>3.84</v>
          </cell>
          <cell r="S282">
            <v>45</v>
          </cell>
          <cell r="T282"/>
          <cell r="U282">
            <v>266</v>
          </cell>
          <cell r="V282">
            <v>247</v>
          </cell>
          <cell r="W282">
            <v>0.82</v>
          </cell>
          <cell r="X282"/>
          <cell r="Y282"/>
          <cell r="Z282"/>
        </row>
        <row r="283">
          <cell r="A283" t="str">
            <v>JUTHA</v>
          </cell>
          <cell r="B283">
            <v>282</v>
          </cell>
          <cell r="C283" t="str">
            <v> i | 1 | 2 | 3 </v>
          </cell>
          <cell r="D283" t="str">
            <v>C</v>
          </cell>
          <cell r="E283">
            <v>1.38</v>
          </cell>
          <cell r="F283">
            <v>-1.43</v>
          </cell>
          <cell r="G283">
            <v>210000</v>
          </cell>
          <cell r="H283">
            <v>286</v>
          </cell>
          <cell r="I283">
            <v>436</v>
          </cell>
          <cell r="J283"/>
          <cell r="K283">
            <v>4.5999999999999996</v>
          </cell>
          <cell r="L283">
            <v>29.14</v>
          </cell>
          <cell r="M283"/>
          <cell r="N283">
            <v>0</v>
          </cell>
          <cell r="O283">
            <v>-0.06</v>
          </cell>
          <cell r="P283">
            <v>-56.59</v>
          </cell>
          <cell r="Q283">
            <v>-50.76</v>
          </cell>
          <cell r="R283"/>
          <cell r="S283">
            <v>52.52</v>
          </cell>
          <cell r="T283"/>
          <cell r="U283"/>
          <cell r="V283"/>
          <cell r="W283"/>
          <cell r="X283"/>
          <cell r="Y283"/>
          <cell r="Z283"/>
        </row>
        <row r="284">
          <cell r="A284" t="str">
            <v>JWD</v>
          </cell>
          <cell r="B284">
            <v>283</v>
          </cell>
          <cell r="C284" t="str">
            <v> i | 1 | 2 | 3 </v>
          </cell>
          <cell r="D284"/>
          <cell r="E284">
            <v>8.25</v>
          </cell>
          <cell r="F284">
            <v>-2.37</v>
          </cell>
          <cell r="G284">
            <v>3148500</v>
          </cell>
          <cell r="H284">
            <v>26192</v>
          </cell>
          <cell r="I284">
            <v>8415</v>
          </cell>
          <cell r="J284">
            <v>25.13</v>
          </cell>
          <cell r="K284">
            <v>2.7</v>
          </cell>
          <cell r="L284">
            <v>1.95</v>
          </cell>
          <cell r="M284">
            <v>0.25</v>
          </cell>
          <cell r="N284">
            <v>0.33</v>
          </cell>
          <cell r="O284">
            <v>6.44</v>
          </cell>
          <cell r="P284">
            <v>10.77</v>
          </cell>
          <cell r="Q284">
            <v>7.3</v>
          </cell>
          <cell r="R284">
            <v>3.03</v>
          </cell>
          <cell r="S284">
            <v>41.21</v>
          </cell>
          <cell r="T284"/>
          <cell r="U284">
            <v>530</v>
          </cell>
          <cell r="V284">
            <v>569</v>
          </cell>
          <cell r="W284">
            <v>-0.01</v>
          </cell>
          <cell r="X284"/>
          <cell r="Y284"/>
          <cell r="Z284"/>
        </row>
        <row r="285">
          <cell r="A285" t="str">
            <v>K</v>
          </cell>
          <cell r="B285">
            <v>284</v>
          </cell>
          <cell r="C285" t="str">
            <v> i | 1 | 2 | 3 </v>
          </cell>
          <cell r="D285"/>
          <cell r="E285">
            <v>0.91</v>
          </cell>
          <cell r="F285">
            <v>-3.19</v>
          </cell>
          <cell r="G285">
            <v>594800</v>
          </cell>
          <cell r="H285">
            <v>545</v>
          </cell>
          <cell r="I285">
            <v>218</v>
          </cell>
          <cell r="J285"/>
          <cell r="K285">
            <v>1.1499999999999999</v>
          </cell>
          <cell r="L285">
            <v>3.03</v>
          </cell>
          <cell r="M285"/>
          <cell r="N285">
            <v>0</v>
          </cell>
          <cell r="O285">
            <v>-11.71</v>
          </cell>
          <cell r="P285">
            <v>-30.61</v>
          </cell>
          <cell r="Q285">
            <v>-23.77</v>
          </cell>
          <cell r="R285"/>
          <cell r="S285">
            <v>45.71</v>
          </cell>
          <cell r="T285"/>
          <cell r="U285"/>
          <cell r="V285"/>
          <cell r="W285"/>
          <cell r="X285"/>
          <cell r="Y285"/>
          <cell r="Z285"/>
        </row>
        <row r="286">
          <cell r="A286" t="str">
            <v>KAMART</v>
          </cell>
          <cell r="B286">
            <v>285</v>
          </cell>
          <cell r="C286" t="str">
            <v> i | 1 | 2 | 3 </v>
          </cell>
          <cell r="D286"/>
          <cell r="E286">
            <v>4.1399999999999997</v>
          </cell>
          <cell r="F286">
            <v>-2.36</v>
          </cell>
          <cell r="G286">
            <v>2318900</v>
          </cell>
          <cell r="H286">
            <v>9698</v>
          </cell>
          <cell r="I286">
            <v>3643</v>
          </cell>
          <cell r="J286">
            <v>22.57</v>
          </cell>
          <cell r="K286">
            <v>3.68</v>
          </cell>
          <cell r="L286">
            <v>0.59</v>
          </cell>
          <cell r="M286">
            <v>0.04</v>
          </cell>
          <cell r="N286">
            <v>0.18</v>
          </cell>
          <cell r="O286">
            <v>13.73</v>
          </cell>
          <cell r="P286">
            <v>16.41</v>
          </cell>
          <cell r="Q286">
            <v>9.9499999999999993</v>
          </cell>
          <cell r="R286">
            <v>6.76</v>
          </cell>
          <cell r="S286">
            <v>72.61</v>
          </cell>
          <cell r="T286"/>
          <cell r="U286">
            <v>422</v>
          </cell>
          <cell r="V286">
            <v>373</v>
          </cell>
          <cell r="W286">
            <v>2.72</v>
          </cell>
          <cell r="X286"/>
          <cell r="Y286"/>
          <cell r="Z286"/>
        </row>
        <row r="287">
          <cell r="A287" t="str">
            <v>KASET</v>
          </cell>
          <cell r="B287">
            <v>286</v>
          </cell>
          <cell r="C287" t="str">
            <v> i | 1 | 2 | 3 </v>
          </cell>
          <cell r="D287"/>
          <cell r="E287">
            <v>1.1599999999999999</v>
          </cell>
          <cell r="F287">
            <v>-2.52</v>
          </cell>
          <cell r="G287">
            <v>2836400</v>
          </cell>
          <cell r="H287">
            <v>3433</v>
          </cell>
          <cell r="I287">
            <v>322</v>
          </cell>
          <cell r="J287"/>
          <cell r="K287">
            <v>1.02</v>
          </cell>
          <cell r="L287">
            <v>0.83</v>
          </cell>
          <cell r="M287"/>
          <cell r="N287">
            <v>0</v>
          </cell>
          <cell r="O287">
            <v>-4.49</v>
          </cell>
          <cell r="P287">
            <v>-8.92</v>
          </cell>
          <cell r="Q287">
            <v>-2.21</v>
          </cell>
          <cell r="R287"/>
          <cell r="S287">
            <v>27.09</v>
          </cell>
          <cell r="T287"/>
          <cell r="U287"/>
          <cell r="V287"/>
          <cell r="W287"/>
          <cell r="X287"/>
          <cell r="Y287"/>
          <cell r="Z287"/>
        </row>
        <row r="288">
          <cell r="A288" t="str">
            <v>KBANK</v>
          </cell>
          <cell r="B288">
            <v>287</v>
          </cell>
          <cell r="C288" t="str">
            <v> i | 1 | 3 </v>
          </cell>
          <cell r="D288"/>
          <cell r="E288">
            <v>122.5</v>
          </cell>
          <cell r="F288">
            <v>-2.39</v>
          </cell>
          <cell r="G288">
            <v>23668400</v>
          </cell>
          <cell r="H288">
            <v>2908688</v>
          </cell>
          <cell r="I288">
            <v>290243</v>
          </cell>
          <cell r="J288">
            <v>12.12</v>
          </cell>
          <cell r="K288">
            <v>0.74</v>
          </cell>
          <cell r="L288">
            <v>7.56</v>
          </cell>
          <cell r="M288"/>
          <cell r="N288">
            <v>10.56</v>
          </cell>
          <cell r="O288">
            <v>1.03</v>
          </cell>
          <cell r="P288">
            <v>6.18</v>
          </cell>
          <cell r="Q288">
            <v>12.07</v>
          </cell>
          <cell r="R288">
            <v>4.09</v>
          </cell>
          <cell r="S288">
            <v>74.48</v>
          </cell>
          <cell r="T288"/>
          <cell r="U288">
            <v>444</v>
          </cell>
          <cell r="V288">
            <v>592</v>
          </cell>
          <cell r="W288">
            <v>-773.33</v>
          </cell>
          <cell r="X288"/>
          <cell r="Y288"/>
          <cell r="Z288"/>
        </row>
        <row r="289">
          <cell r="A289" t="str">
            <v>KBS</v>
          </cell>
          <cell r="B289">
            <v>288</v>
          </cell>
          <cell r="C289" t="str">
            <v> i | 1 | 2 | 3 </v>
          </cell>
          <cell r="D289"/>
          <cell r="E289">
            <v>3.18</v>
          </cell>
          <cell r="F289">
            <v>-1.85</v>
          </cell>
          <cell r="G289">
            <v>66500</v>
          </cell>
          <cell r="H289">
            <v>212</v>
          </cell>
          <cell r="I289">
            <v>1908</v>
          </cell>
          <cell r="J289"/>
          <cell r="K289">
            <v>0.6</v>
          </cell>
          <cell r="L289">
            <v>2.33</v>
          </cell>
          <cell r="M289"/>
          <cell r="N289">
            <v>0</v>
          </cell>
          <cell r="O289">
            <v>-2.76</v>
          </cell>
          <cell r="P289">
            <v>-12.76</v>
          </cell>
          <cell r="Q289">
            <v>-8.7200000000000006</v>
          </cell>
          <cell r="R289">
            <v>1.89</v>
          </cell>
          <cell r="S289">
            <v>40.07</v>
          </cell>
          <cell r="T289"/>
          <cell r="U289"/>
          <cell r="V289"/>
          <cell r="W289"/>
          <cell r="X289"/>
          <cell r="Y289"/>
          <cell r="Z289"/>
        </row>
        <row r="290">
          <cell r="A290" t="str">
            <v>KC</v>
          </cell>
          <cell r="B290">
            <v>289</v>
          </cell>
          <cell r="C290" t="str">
            <v> i | 1 | 2 | 3 </v>
          </cell>
          <cell r="D290" t="str">
            <v>SPNPNC</v>
          </cell>
          <cell r="E290">
            <v>0.18</v>
          </cell>
          <cell r="F290">
            <v>0</v>
          </cell>
          <cell r="G290">
            <v>0</v>
          </cell>
          <cell r="H290">
            <v>0</v>
          </cell>
          <cell r="I290">
            <v>158</v>
          </cell>
          <cell r="J290"/>
          <cell r="K290">
            <v>0.24</v>
          </cell>
          <cell r="L290">
            <v>2.77</v>
          </cell>
          <cell r="M290"/>
          <cell r="N290">
            <v>0</v>
          </cell>
          <cell r="O290">
            <v>-10.92</v>
          </cell>
          <cell r="P290">
            <v>-48.5</v>
          </cell>
          <cell r="Q290">
            <v>-54.75</v>
          </cell>
          <cell r="R290"/>
          <cell r="S290">
            <v>62.46</v>
          </cell>
          <cell r="T290"/>
          <cell r="U290"/>
          <cell r="V290"/>
          <cell r="W290"/>
          <cell r="X290"/>
          <cell r="Y290"/>
          <cell r="Z290"/>
        </row>
        <row r="291">
          <cell r="A291" t="str">
            <v>KCAR</v>
          </cell>
          <cell r="B291">
            <v>290</v>
          </cell>
          <cell r="C291" t="str">
            <v> i | 1 | 2 | 3 </v>
          </cell>
          <cell r="D291"/>
          <cell r="E291">
            <v>8.85</v>
          </cell>
          <cell r="F291">
            <v>0</v>
          </cell>
          <cell r="G291">
            <v>80200</v>
          </cell>
          <cell r="H291">
            <v>710</v>
          </cell>
          <cell r="I291">
            <v>2213</v>
          </cell>
          <cell r="J291">
            <v>9.77</v>
          </cell>
          <cell r="K291">
            <v>1.07</v>
          </cell>
          <cell r="L291">
            <v>1.55</v>
          </cell>
          <cell r="M291">
            <v>0.22</v>
          </cell>
          <cell r="N291">
            <v>0.91</v>
          </cell>
          <cell r="O291">
            <v>3.35</v>
          </cell>
          <cell r="P291">
            <v>11.15</v>
          </cell>
          <cell r="Q291">
            <v>10.39</v>
          </cell>
          <cell r="R291">
            <v>7.91</v>
          </cell>
          <cell r="S291">
            <v>26.5</v>
          </cell>
          <cell r="T291"/>
          <cell r="U291">
            <v>272</v>
          </cell>
          <cell r="V291">
            <v>450</v>
          </cell>
          <cell r="W291">
            <v>1.44</v>
          </cell>
          <cell r="X291"/>
          <cell r="Y291"/>
          <cell r="Z291"/>
        </row>
        <row r="292">
          <cell r="A292" t="str">
            <v>KCE</v>
          </cell>
          <cell r="B292">
            <v>291</v>
          </cell>
          <cell r="C292" t="str">
            <v> i | 1 | 2 | 3 </v>
          </cell>
          <cell r="D292"/>
          <cell r="E292">
            <v>55.75</v>
          </cell>
          <cell r="F292">
            <v>-3.46</v>
          </cell>
          <cell r="G292">
            <v>12667100</v>
          </cell>
          <cell r="H292">
            <v>707341</v>
          </cell>
          <cell r="I292">
            <v>65677</v>
          </cell>
          <cell r="J292">
            <v>64.63</v>
          </cell>
          <cell r="K292">
            <v>5.56</v>
          </cell>
          <cell r="L292">
            <v>0.45</v>
          </cell>
          <cell r="M292">
            <v>0.4</v>
          </cell>
          <cell r="N292">
            <v>0.85</v>
          </cell>
          <cell r="O292">
            <v>6.77</v>
          </cell>
          <cell r="P292">
            <v>8.65</v>
          </cell>
          <cell r="Q292">
            <v>8.9600000000000009</v>
          </cell>
          <cell r="R292">
            <v>1.43</v>
          </cell>
          <cell r="S292">
            <v>58.08</v>
          </cell>
          <cell r="T292"/>
          <cell r="U292">
            <v>700</v>
          </cell>
          <cell r="V292">
            <v>687</v>
          </cell>
          <cell r="W292">
            <v>-4.78</v>
          </cell>
          <cell r="X292"/>
          <cell r="Y292"/>
          <cell r="Z292"/>
        </row>
        <row r="293">
          <cell r="A293" t="str">
            <v>KCM</v>
          </cell>
          <cell r="B293">
            <v>292</v>
          </cell>
          <cell r="C293" t="str">
            <v> i | 1 | 3 </v>
          </cell>
          <cell r="D293"/>
          <cell r="E293">
            <v>0.5</v>
          </cell>
          <cell r="F293">
            <v>-1.96</v>
          </cell>
          <cell r="G293">
            <v>269300</v>
          </cell>
          <cell r="H293">
            <v>135</v>
          </cell>
          <cell r="I293">
            <v>340</v>
          </cell>
          <cell r="J293">
            <v>100.38</v>
          </cell>
          <cell r="K293">
            <v>0.75</v>
          </cell>
          <cell r="L293">
            <v>0.3</v>
          </cell>
          <cell r="M293"/>
          <cell r="N293">
            <v>0</v>
          </cell>
          <cell r="O293">
            <v>0.95</v>
          </cell>
          <cell r="P293">
            <v>0.74</v>
          </cell>
          <cell r="Q293">
            <v>3.82</v>
          </cell>
          <cell r="R293"/>
          <cell r="S293">
            <v>29.38</v>
          </cell>
          <cell r="T293"/>
          <cell r="U293">
            <v>931</v>
          </cell>
          <cell r="V293">
            <v>943</v>
          </cell>
          <cell r="W293">
            <v>-0.99</v>
          </cell>
          <cell r="X293"/>
          <cell r="Y293"/>
          <cell r="Z293"/>
        </row>
        <row r="294">
          <cell r="A294" t="str">
            <v>KDH</v>
          </cell>
          <cell r="B294">
            <v>293</v>
          </cell>
          <cell r="C294" t="str">
            <v> i | 1 | 3 </v>
          </cell>
          <cell r="D294"/>
          <cell r="E294">
            <v>85</v>
          </cell>
          <cell r="F294">
            <v>0</v>
          </cell>
          <cell r="G294">
            <v>0</v>
          </cell>
          <cell r="H294">
            <v>0</v>
          </cell>
          <cell r="I294">
            <v>1648</v>
          </cell>
          <cell r="J294"/>
          <cell r="K294">
            <v>3.54</v>
          </cell>
          <cell r="L294">
            <v>0.26</v>
          </cell>
          <cell r="M294"/>
          <cell r="N294">
            <v>0</v>
          </cell>
          <cell r="O294">
            <v>-2.06</v>
          </cell>
          <cell r="P294">
            <v>-2.62</v>
          </cell>
          <cell r="Q294">
            <v>-2.61</v>
          </cell>
          <cell r="R294"/>
          <cell r="S294">
            <v>35.94</v>
          </cell>
          <cell r="T294"/>
          <cell r="U294"/>
          <cell r="V294"/>
          <cell r="W294"/>
          <cell r="X294"/>
          <cell r="Y294"/>
          <cell r="Z294"/>
        </row>
        <row r="295">
          <cell r="A295" t="str">
            <v>KEX</v>
          </cell>
          <cell r="B295">
            <v>294</v>
          </cell>
          <cell r="C295" t="str">
            <v> i </v>
          </cell>
          <cell r="D295"/>
          <cell r="E295">
            <v>54.25</v>
          </cell>
          <cell r="F295">
            <v>-3.13</v>
          </cell>
          <cell r="G295">
            <v>7018500</v>
          </cell>
          <cell r="H295">
            <v>381837</v>
          </cell>
          <cell r="I295">
            <v>94395</v>
          </cell>
          <cell r="J295">
            <v>65.02</v>
          </cell>
          <cell r="K295"/>
          <cell r="L295">
            <v>3.8</v>
          </cell>
          <cell r="M295"/>
          <cell r="N295">
            <v>0.84</v>
          </cell>
          <cell r="O295"/>
          <cell r="P295"/>
          <cell r="Q295"/>
          <cell r="R295"/>
          <cell r="S295">
            <v>25.1</v>
          </cell>
          <cell r="T295"/>
          <cell r="U295"/>
          <cell r="V295"/>
          <cell r="W295"/>
          <cell r="X295"/>
          <cell r="Y295"/>
          <cell r="Z295"/>
        </row>
        <row r="296">
          <cell r="A296" t="str">
            <v>KGI</v>
          </cell>
          <cell r="B296">
            <v>295</v>
          </cell>
          <cell r="C296" t="str">
            <v> i | 1 | 2 | 3 </v>
          </cell>
          <cell r="D296"/>
          <cell r="E296">
            <v>4.08</v>
          </cell>
          <cell r="F296">
            <v>-0.97</v>
          </cell>
          <cell r="G296">
            <v>5465000</v>
          </cell>
          <cell r="H296">
            <v>22416</v>
          </cell>
          <cell r="I296">
            <v>8126</v>
          </cell>
          <cell r="J296">
            <v>20.84</v>
          </cell>
          <cell r="K296">
            <v>1.43</v>
          </cell>
          <cell r="L296">
            <v>1.0900000000000001</v>
          </cell>
          <cell r="M296"/>
          <cell r="N296">
            <v>0.2</v>
          </cell>
          <cell r="O296">
            <v>3.37</v>
          </cell>
          <cell r="P296">
            <v>6.71</v>
          </cell>
          <cell r="Q296">
            <v>9.8699999999999992</v>
          </cell>
          <cell r="R296">
            <v>8.36</v>
          </cell>
          <cell r="S296">
            <v>65.02</v>
          </cell>
          <cell r="T296"/>
          <cell r="U296">
            <v>591</v>
          </cell>
          <cell r="V296">
            <v>659</v>
          </cell>
          <cell r="W296">
            <v>1.1399999999999999</v>
          </cell>
          <cell r="X296"/>
          <cell r="Y296"/>
          <cell r="Z296"/>
        </row>
        <row r="297">
          <cell r="A297" t="str">
            <v>KIAT</v>
          </cell>
          <cell r="B297">
            <v>296</v>
          </cell>
          <cell r="C297" t="str">
            <v> i | 1 | 2 | 3 </v>
          </cell>
          <cell r="D297"/>
          <cell r="E297">
            <v>0.55000000000000004</v>
          </cell>
          <cell r="F297">
            <v>-3.51</v>
          </cell>
          <cell r="G297">
            <v>22237000</v>
          </cell>
          <cell r="H297">
            <v>12379</v>
          </cell>
          <cell r="I297">
            <v>1700</v>
          </cell>
          <cell r="J297">
            <v>10.11</v>
          </cell>
          <cell r="K297">
            <v>1.5</v>
          </cell>
          <cell r="L297">
            <v>0.1</v>
          </cell>
          <cell r="M297">
            <v>0.01</v>
          </cell>
          <cell r="N297">
            <v>0.05</v>
          </cell>
          <cell r="O297">
            <v>16.96</v>
          </cell>
          <cell r="P297">
            <v>15.15</v>
          </cell>
          <cell r="Q297">
            <v>19.47</v>
          </cell>
          <cell r="R297">
            <v>6.61</v>
          </cell>
          <cell r="S297">
            <v>45.72</v>
          </cell>
          <cell r="T297"/>
          <cell r="U297">
            <v>221</v>
          </cell>
          <cell r="V297">
            <v>129</v>
          </cell>
          <cell r="W297">
            <v>0.03</v>
          </cell>
          <cell r="X297"/>
          <cell r="Y297"/>
          <cell r="Z297"/>
        </row>
        <row r="298">
          <cell r="A298" t="str">
            <v>KK</v>
          </cell>
          <cell r="B298">
            <v>297</v>
          </cell>
          <cell r="C298" t="str">
            <v> i </v>
          </cell>
          <cell r="D298"/>
          <cell r="E298">
            <v>1.64</v>
          </cell>
          <cell r="F298">
            <v>-1.8</v>
          </cell>
          <cell r="G298">
            <v>3099600</v>
          </cell>
          <cell r="H298">
            <v>5116</v>
          </cell>
          <cell r="I298">
            <v>377</v>
          </cell>
          <cell r="J298">
            <v>25.94</v>
          </cell>
          <cell r="K298"/>
          <cell r="L298">
            <v>2.56</v>
          </cell>
          <cell r="M298"/>
          <cell r="N298">
            <v>0.06</v>
          </cell>
          <cell r="O298"/>
          <cell r="P298"/>
          <cell r="Q298"/>
          <cell r="R298"/>
          <cell r="S298">
            <v>33.72</v>
          </cell>
          <cell r="T298"/>
          <cell r="U298"/>
          <cell r="V298"/>
          <cell r="W298"/>
          <cell r="X298"/>
          <cell r="Y298"/>
          <cell r="Z298"/>
        </row>
        <row r="299">
          <cell r="A299" t="str">
            <v>KKC</v>
          </cell>
          <cell r="B299">
            <v>298</v>
          </cell>
          <cell r="C299" t="str">
            <v> i | 1 | 3 </v>
          </cell>
          <cell r="D299"/>
          <cell r="E299">
            <v>0.55000000000000004</v>
          </cell>
          <cell r="F299">
            <v>0</v>
          </cell>
          <cell r="G299">
            <v>744400</v>
          </cell>
          <cell r="H299">
            <v>406</v>
          </cell>
          <cell r="I299">
            <v>825</v>
          </cell>
          <cell r="J299"/>
          <cell r="K299">
            <v>0.72</v>
          </cell>
          <cell r="L299">
            <v>4.88</v>
          </cell>
          <cell r="M299"/>
          <cell r="N299">
            <v>0</v>
          </cell>
          <cell r="O299">
            <v>-8.74</v>
          </cell>
          <cell r="P299">
            <v>-74.17</v>
          </cell>
          <cell r="Q299">
            <v>-12.33</v>
          </cell>
          <cell r="R299"/>
          <cell r="S299">
            <v>48.15</v>
          </cell>
          <cell r="T299"/>
          <cell r="U299"/>
          <cell r="V299"/>
          <cell r="W299"/>
          <cell r="X299"/>
          <cell r="Y299"/>
          <cell r="Z299"/>
        </row>
        <row r="300">
          <cell r="A300" t="str">
            <v>KKP</v>
          </cell>
          <cell r="B300">
            <v>299</v>
          </cell>
          <cell r="C300" t="str">
            <v> i | 1 | 2 | 3 </v>
          </cell>
          <cell r="D300"/>
          <cell r="E300">
            <v>55.25</v>
          </cell>
          <cell r="F300">
            <v>-1.78</v>
          </cell>
          <cell r="G300">
            <v>5579200</v>
          </cell>
          <cell r="H300">
            <v>310854</v>
          </cell>
          <cell r="I300">
            <v>46783</v>
          </cell>
          <cell r="J300">
            <v>8.17</v>
          </cell>
          <cell r="K300">
            <v>1.04</v>
          </cell>
          <cell r="L300">
            <v>6.95</v>
          </cell>
          <cell r="M300"/>
          <cell r="N300">
            <v>6.73</v>
          </cell>
          <cell r="O300">
            <v>2.13</v>
          </cell>
          <cell r="P300">
            <v>13.01</v>
          </cell>
          <cell r="Q300">
            <v>21.37</v>
          </cell>
          <cell r="R300">
            <v>7.69</v>
          </cell>
          <cell r="S300">
            <v>86.89</v>
          </cell>
          <cell r="T300"/>
          <cell r="U300">
            <v>203</v>
          </cell>
          <cell r="V300">
            <v>467</v>
          </cell>
          <cell r="W300">
            <v>0.44</v>
          </cell>
          <cell r="X300"/>
          <cell r="Y300"/>
          <cell r="Z300"/>
        </row>
        <row r="301">
          <cell r="A301" t="str">
            <v>KOOL</v>
          </cell>
          <cell r="B301">
            <v>300</v>
          </cell>
          <cell r="C301" t="str">
            <v> i | 1 | 2 | 3 </v>
          </cell>
          <cell r="D301"/>
          <cell r="E301">
            <v>0.81</v>
          </cell>
          <cell r="F301">
            <v>0</v>
          </cell>
          <cell r="G301">
            <v>2363100</v>
          </cell>
          <cell r="H301">
            <v>1908</v>
          </cell>
          <cell r="I301">
            <v>389</v>
          </cell>
          <cell r="J301">
            <v>73.02</v>
          </cell>
          <cell r="K301">
            <v>1.95</v>
          </cell>
          <cell r="L301">
            <v>1.3</v>
          </cell>
          <cell r="M301"/>
          <cell r="N301">
            <v>0.01</v>
          </cell>
          <cell r="O301">
            <v>3.37</v>
          </cell>
          <cell r="P301">
            <v>2.67</v>
          </cell>
          <cell r="Q301">
            <v>1.91</v>
          </cell>
          <cell r="R301"/>
          <cell r="S301">
            <v>47.87</v>
          </cell>
          <cell r="T301"/>
          <cell r="U301">
            <v>877</v>
          </cell>
          <cell r="V301">
            <v>829</v>
          </cell>
          <cell r="W301">
            <v>0.41</v>
          </cell>
          <cell r="X301"/>
          <cell r="Y301"/>
          <cell r="Z301"/>
        </row>
        <row r="302">
          <cell r="A302" t="str">
            <v>KSL</v>
          </cell>
          <cell r="B302">
            <v>301</v>
          </cell>
          <cell r="C302" t="str">
            <v> i | 1 | 2 | 3 </v>
          </cell>
          <cell r="D302"/>
          <cell r="E302">
            <v>2.76</v>
          </cell>
          <cell r="F302">
            <v>-4.83</v>
          </cell>
          <cell r="G302">
            <v>5106600</v>
          </cell>
          <cell r="H302">
            <v>14459</v>
          </cell>
          <cell r="I302">
            <v>12172</v>
          </cell>
          <cell r="J302"/>
          <cell r="K302">
            <v>0.63</v>
          </cell>
          <cell r="L302">
            <v>1.1299999999999999</v>
          </cell>
          <cell r="M302"/>
          <cell r="N302">
            <v>0</v>
          </cell>
          <cell r="O302">
            <v>0.78</v>
          </cell>
          <cell r="P302">
            <v>-0.44</v>
          </cell>
          <cell r="Q302">
            <v>-0.65</v>
          </cell>
          <cell r="R302"/>
          <cell r="S302">
            <v>27.52</v>
          </cell>
          <cell r="T302"/>
          <cell r="U302"/>
          <cell r="V302"/>
          <cell r="W302"/>
          <cell r="X302"/>
          <cell r="Y302"/>
          <cell r="Z302"/>
        </row>
        <row r="303">
          <cell r="A303" t="str">
            <v>KTB</v>
          </cell>
          <cell r="B303">
            <v>302</v>
          </cell>
          <cell r="C303" t="str">
            <v> i | 1 | 2 | 3 </v>
          </cell>
          <cell r="D303"/>
          <cell r="E303">
            <v>11.6</v>
          </cell>
          <cell r="F303">
            <v>-1.69</v>
          </cell>
          <cell r="G303">
            <v>37331900</v>
          </cell>
          <cell r="H303">
            <v>435905</v>
          </cell>
          <cell r="I303">
            <v>162122</v>
          </cell>
          <cell r="J303">
            <v>7.89</v>
          </cell>
          <cell r="K303">
            <v>0.48</v>
          </cell>
          <cell r="L303">
            <v>8.1300000000000008</v>
          </cell>
          <cell r="M303">
            <v>0.75</v>
          </cell>
          <cell r="N303">
            <v>1.48</v>
          </cell>
          <cell r="O303">
            <v>0.95</v>
          </cell>
          <cell r="P303">
            <v>6.15</v>
          </cell>
          <cell r="Q303">
            <v>11.75</v>
          </cell>
          <cell r="R303">
            <v>6.49</v>
          </cell>
          <cell r="S303">
            <v>44.93</v>
          </cell>
          <cell r="T303"/>
          <cell r="U303">
            <v>357</v>
          </cell>
          <cell r="V303">
            <v>505</v>
          </cell>
          <cell r="W303">
            <v>2.4900000000000002</v>
          </cell>
          <cell r="X303"/>
          <cell r="Y303"/>
          <cell r="Z303"/>
        </row>
        <row r="304">
          <cell r="A304" t="str">
            <v>KTC</v>
          </cell>
          <cell r="B304">
            <v>303</v>
          </cell>
          <cell r="C304" t="str">
            <v> i | 1 | 2 | 3 </v>
          </cell>
          <cell r="D304"/>
          <cell r="E304">
            <v>63</v>
          </cell>
          <cell r="F304">
            <v>-4.55</v>
          </cell>
          <cell r="G304">
            <v>20804100</v>
          </cell>
          <cell r="H304">
            <v>1334565</v>
          </cell>
          <cell r="I304">
            <v>162435</v>
          </cell>
          <cell r="J304">
            <v>31.2</v>
          </cell>
          <cell r="K304">
            <v>7.75</v>
          </cell>
          <cell r="L304">
            <v>2.9</v>
          </cell>
          <cell r="M304"/>
          <cell r="N304">
            <v>2.0699999999999998</v>
          </cell>
          <cell r="O304">
            <v>8.19</v>
          </cell>
          <cell r="P304">
            <v>26.72</v>
          </cell>
          <cell r="Q304">
            <v>28.31</v>
          </cell>
          <cell r="R304">
            <v>1.4</v>
          </cell>
          <cell r="S304">
            <v>35.630000000000003</v>
          </cell>
          <cell r="T304"/>
          <cell r="U304">
            <v>396</v>
          </cell>
          <cell r="V304">
            <v>542</v>
          </cell>
          <cell r="W304">
            <v>1.05</v>
          </cell>
          <cell r="X304"/>
          <cell r="Y304"/>
          <cell r="Z304"/>
        </row>
        <row r="305">
          <cell r="A305" t="str">
            <v>KTIS</v>
          </cell>
          <cell r="B305">
            <v>304</v>
          </cell>
          <cell r="C305" t="str">
            <v> i | 1 | 2 | 3 </v>
          </cell>
          <cell r="D305"/>
          <cell r="E305">
            <v>3.76</v>
          </cell>
          <cell r="F305">
            <v>-1.57</v>
          </cell>
          <cell r="G305">
            <v>30600</v>
          </cell>
          <cell r="H305">
            <v>116</v>
          </cell>
          <cell r="I305">
            <v>14514</v>
          </cell>
          <cell r="J305">
            <v>25.11</v>
          </cell>
          <cell r="K305">
            <v>1.71</v>
          </cell>
          <cell r="L305">
            <v>0.84</v>
          </cell>
          <cell r="M305"/>
          <cell r="N305">
            <v>0.15</v>
          </cell>
          <cell r="O305">
            <v>5</v>
          </cell>
          <cell r="P305">
            <v>6.8</v>
          </cell>
          <cell r="Q305">
            <v>4.0599999999999996</v>
          </cell>
          <cell r="R305"/>
          <cell r="S305">
            <v>20.73</v>
          </cell>
          <cell r="T305"/>
          <cell r="U305">
            <v>635</v>
          </cell>
          <cell r="V305">
            <v>634</v>
          </cell>
          <cell r="W305">
            <v>-0.27</v>
          </cell>
          <cell r="X305"/>
          <cell r="Y305"/>
          <cell r="Z305"/>
        </row>
        <row r="306">
          <cell r="A306" t="str">
            <v>KUMWEL</v>
          </cell>
          <cell r="B306">
            <v>305</v>
          </cell>
          <cell r="C306" t="str">
            <v> i | 1 | 3 </v>
          </cell>
          <cell r="D306"/>
          <cell r="E306">
            <v>1.26</v>
          </cell>
          <cell r="F306">
            <v>0</v>
          </cell>
          <cell r="G306">
            <v>3312700</v>
          </cell>
          <cell r="H306">
            <v>4182</v>
          </cell>
          <cell r="I306">
            <v>542</v>
          </cell>
          <cell r="J306">
            <v>15.14</v>
          </cell>
          <cell r="K306">
            <v>1.1200000000000001</v>
          </cell>
          <cell r="L306">
            <v>0.24</v>
          </cell>
          <cell r="M306"/>
          <cell r="N306">
            <v>0.08</v>
          </cell>
          <cell r="O306">
            <v>8.2200000000000006</v>
          </cell>
          <cell r="P306">
            <v>7.37</v>
          </cell>
          <cell r="Q306">
            <v>10.210000000000001</v>
          </cell>
          <cell r="R306">
            <v>5.56</v>
          </cell>
          <cell r="S306">
            <v>33.090000000000003</v>
          </cell>
          <cell r="T306"/>
          <cell r="U306">
            <v>502</v>
          </cell>
          <cell r="V306">
            <v>391</v>
          </cell>
          <cell r="W306">
            <v>-0.49</v>
          </cell>
          <cell r="X306"/>
          <cell r="Y306"/>
          <cell r="Z306"/>
        </row>
        <row r="307">
          <cell r="A307" t="str">
            <v>KUN</v>
          </cell>
          <cell r="B307">
            <v>306</v>
          </cell>
          <cell r="C307" t="str">
            <v> i | 1 | 3 </v>
          </cell>
          <cell r="D307"/>
          <cell r="E307">
            <v>1.33</v>
          </cell>
          <cell r="F307">
            <v>0.76</v>
          </cell>
          <cell r="G307">
            <v>9063100</v>
          </cell>
          <cell r="H307">
            <v>11959</v>
          </cell>
          <cell r="I307">
            <v>830</v>
          </cell>
          <cell r="J307">
            <v>15.23</v>
          </cell>
          <cell r="K307">
            <v>1.83</v>
          </cell>
          <cell r="L307">
            <v>1.27</v>
          </cell>
          <cell r="M307">
            <v>0.03</v>
          </cell>
          <cell r="N307">
            <v>0.09</v>
          </cell>
          <cell r="O307">
            <v>7.14</v>
          </cell>
          <cell r="P307">
            <v>14.83</v>
          </cell>
          <cell r="Q307">
            <v>8.56</v>
          </cell>
          <cell r="R307">
            <v>1.45</v>
          </cell>
          <cell r="S307">
            <v>40.96</v>
          </cell>
          <cell r="T307"/>
          <cell r="U307">
            <v>342</v>
          </cell>
          <cell r="V307">
            <v>429</v>
          </cell>
          <cell r="W307"/>
          <cell r="X307"/>
          <cell r="Y307"/>
          <cell r="Z307"/>
        </row>
        <row r="308">
          <cell r="A308" t="str">
            <v>KWC</v>
          </cell>
          <cell r="B308">
            <v>307</v>
          </cell>
          <cell r="C308" t="str">
            <v> i | 1 | 3 </v>
          </cell>
          <cell r="D308"/>
          <cell r="E308">
            <v>278</v>
          </cell>
          <cell r="F308">
            <v>0</v>
          </cell>
          <cell r="G308">
            <v>0</v>
          </cell>
          <cell r="H308">
            <v>0</v>
          </cell>
          <cell r="I308">
            <v>1668</v>
          </cell>
          <cell r="J308">
            <v>19.28</v>
          </cell>
          <cell r="K308">
            <v>2.5099999999999998</v>
          </cell>
          <cell r="L308">
            <v>0.22</v>
          </cell>
          <cell r="M308"/>
          <cell r="N308">
            <v>14.42</v>
          </cell>
          <cell r="O308">
            <v>14.37</v>
          </cell>
          <cell r="P308">
            <v>13.3</v>
          </cell>
          <cell r="Q308">
            <v>20.53</v>
          </cell>
          <cell r="R308">
            <v>3.41</v>
          </cell>
          <cell r="S308">
            <v>64.56</v>
          </cell>
          <cell r="T308"/>
          <cell r="U308">
            <v>423</v>
          </cell>
          <cell r="V308">
            <v>331</v>
          </cell>
          <cell r="W308">
            <v>1.19</v>
          </cell>
          <cell r="X308"/>
          <cell r="Y308"/>
          <cell r="Z308"/>
        </row>
        <row r="309">
          <cell r="A309" t="str">
            <v>KWG</v>
          </cell>
          <cell r="B309">
            <v>308</v>
          </cell>
          <cell r="C309" t="str">
            <v> i | 1 | 2 | 3 </v>
          </cell>
          <cell r="D309"/>
          <cell r="E309">
            <v>1.38</v>
          </cell>
          <cell r="F309">
            <v>-2.13</v>
          </cell>
          <cell r="G309">
            <v>948500</v>
          </cell>
          <cell r="H309">
            <v>1318</v>
          </cell>
          <cell r="I309">
            <v>1818</v>
          </cell>
          <cell r="J309"/>
          <cell r="K309">
            <v>0.8</v>
          </cell>
          <cell r="L309">
            <v>2.21</v>
          </cell>
          <cell r="M309"/>
          <cell r="N309">
            <v>0</v>
          </cell>
          <cell r="O309">
            <v>-3.58</v>
          </cell>
          <cell r="P309">
            <v>-12.97</v>
          </cell>
          <cell r="Q309">
            <v>-151.05000000000001</v>
          </cell>
          <cell r="R309"/>
          <cell r="S309">
            <v>14.13</v>
          </cell>
          <cell r="T309"/>
          <cell r="U309"/>
          <cell r="V309"/>
          <cell r="W309"/>
          <cell r="X309"/>
          <cell r="Y309"/>
          <cell r="Z309"/>
        </row>
        <row r="310">
          <cell r="A310" t="str">
            <v>KWM</v>
          </cell>
          <cell r="B310">
            <v>309</v>
          </cell>
          <cell r="C310" t="str">
            <v> i | 1 | 3 </v>
          </cell>
          <cell r="D310"/>
          <cell r="E310">
            <v>1.3</v>
          </cell>
          <cell r="F310">
            <v>-3.7</v>
          </cell>
          <cell r="G310">
            <v>1412700</v>
          </cell>
          <cell r="H310">
            <v>1851</v>
          </cell>
          <cell r="I310">
            <v>546</v>
          </cell>
          <cell r="J310">
            <v>13.08</v>
          </cell>
          <cell r="K310">
            <v>1.44</v>
          </cell>
          <cell r="L310">
            <v>0.24</v>
          </cell>
          <cell r="M310">
            <v>0.06</v>
          </cell>
          <cell r="N310">
            <v>0.09</v>
          </cell>
          <cell r="O310">
            <v>10.48</v>
          </cell>
          <cell r="P310">
            <v>11.18</v>
          </cell>
          <cell r="Q310">
            <v>12.8</v>
          </cell>
          <cell r="R310">
            <v>4.62</v>
          </cell>
          <cell r="S310">
            <v>26.4</v>
          </cell>
          <cell r="T310"/>
          <cell r="U310">
            <v>383</v>
          </cell>
          <cell r="V310">
            <v>315</v>
          </cell>
          <cell r="W310">
            <v>-1.17</v>
          </cell>
          <cell r="X310"/>
          <cell r="Y310"/>
          <cell r="Z310"/>
        </row>
        <row r="311">
          <cell r="A311" t="str">
            <v>KYE</v>
          </cell>
          <cell r="B311">
            <v>310</v>
          </cell>
          <cell r="C311" t="str">
            <v> i | 1 | 3 </v>
          </cell>
          <cell r="D311"/>
          <cell r="E311">
            <v>363</v>
          </cell>
          <cell r="F311">
            <v>-0.55000000000000004</v>
          </cell>
          <cell r="G311">
            <v>300</v>
          </cell>
          <cell r="H311">
            <v>109</v>
          </cell>
          <cell r="I311">
            <v>7187</v>
          </cell>
          <cell r="J311">
            <v>6.5</v>
          </cell>
          <cell r="K311">
            <v>1.19</v>
          </cell>
          <cell r="L311">
            <v>0.28000000000000003</v>
          </cell>
          <cell r="M311">
            <v>15.7</v>
          </cell>
          <cell r="N311">
            <v>55.67</v>
          </cell>
          <cell r="O311">
            <v>16.809999999999999</v>
          </cell>
          <cell r="P311">
            <v>19.489999999999998</v>
          </cell>
          <cell r="Q311">
            <v>14.17</v>
          </cell>
          <cell r="R311">
            <v>4.33</v>
          </cell>
          <cell r="S311">
            <v>29.5</v>
          </cell>
          <cell r="T311"/>
          <cell r="U311">
            <v>102</v>
          </cell>
          <cell r="V311">
            <v>63</v>
          </cell>
          <cell r="W311">
            <v>-0.31</v>
          </cell>
          <cell r="X311"/>
          <cell r="Y311"/>
          <cell r="Z311"/>
        </row>
        <row r="312">
          <cell r="A312" t="str">
            <v>L&amp;E</v>
          </cell>
          <cell r="B312">
            <v>311</v>
          </cell>
          <cell r="C312" t="str">
            <v> i | 1 | 2 | 3 </v>
          </cell>
          <cell r="D312"/>
          <cell r="E312">
            <v>1.98</v>
          </cell>
          <cell r="F312">
            <v>-1</v>
          </cell>
          <cell r="G312">
            <v>119600</v>
          </cell>
          <cell r="H312">
            <v>240</v>
          </cell>
          <cell r="I312">
            <v>974</v>
          </cell>
          <cell r="J312">
            <v>14.16</v>
          </cell>
          <cell r="K312">
            <v>0.88</v>
          </cell>
          <cell r="L312">
            <v>1.45</v>
          </cell>
          <cell r="M312">
            <v>0.14000000000000001</v>
          </cell>
          <cell r="N312">
            <v>0.15</v>
          </cell>
          <cell r="O312">
            <v>4.71</v>
          </cell>
          <cell r="P312">
            <v>6.15</v>
          </cell>
          <cell r="Q312">
            <v>1.24</v>
          </cell>
          <cell r="R312">
            <v>7.07</v>
          </cell>
          <cell r="S312">
            <v>31.39</v>
          </cell>
          <cell r="T312"/>
          <cell r="U312">
            <v>491</v>
          </cell>
          <cell r="V312">
            <v>482</v>
          </cell>
          <cell r="W312">
            <v>1.01</v>
          </cell>
          <cell r="X312"/>
          <cell r="Y312"/>
          <cell r="Z312"/>
        </row>
        <row r="313">
          <cell r="A313" t="str">
            <v>LALIN</v>
          </cell>
          <cell r="B313">
            <v>312</v>
          </cell>
          <cell r="C313" t="str">
            <v> i | 1 | 2 | 3 </v>
          </cell>
          <cell r="D313"/>
          <cell r="E313">
            <v>7.65</v>
          </cell>
          <cell r="F313">
            <v>-1.29</v>
          </cell>
          <cell r="G313">
            <v>470800</v>
          </cell>
          <cell r="H313">
            <v>3620</v>
          </cell>
          <cell r="I313">
            <v>7076</v>
          </cell>
          <cell r="J313">
            <v>5.86</v>
          </cell>
          <cell r="K313">
            <v>0.99</v>
          </cell>
          <cell r="L313">
            <v>0.73</v>
          </cell>
          <cell r="M313">
            <v>0.25</v>
          </cell>
          <cell r="N313">
            <v>1.3</v>
          </cell>
          <cell r="O313">
            <v>12.75</v>
          </cell>
          <cell r="P313">
            <v>17.91</v>
          </cell>
          <cell r="Q313">
            <v>22.81</v>
          </cell>
          <cell r="R313">
            <v>5.03</v>
          </cell>
          <cell r="S313">
            <v>29.85</v>
          </cell>
          <cell r="T313"/>
          <cell r="U313">
            <v>113</v>
          </cell>
          <cell r="V313">
            <v>95</v>
          </cell>
          <cell r="W313">
            <v>0.22</v>
          </cell>
          <cell r="X313"/>
          <cell r="Y313"/>
          <cell r="Z313"/>
        </row>
        <row r="314">
          <cell r="A314" t="str">
            <v>LANNA</v>
          </cell>
          <cell r="B314">
            <v>313</v>
          </cell>
          <cell r="C314" t="str">
            <v> i | 1 | 2 | 3 </v>
          </cell>
          <cell r="D314"/>
          <cell r="E314">
            <v>7.3</v>
          </cell>
          <cell r="F314">
            <v>-2.0099999999999998</v>
          </cell>
          <cell r="G314">
            <v>133900</v>
          </cell>
          <cell r="H314">
            <v>982</v>
          </cell>
          <cell r="I314">
            <v>3832</v>
          </cell>
          <cell r="J314">
            <v>14.44</v>
          </cell>
          <cell r="K314">
            <v>0.86</v>
          </cell>
          <cell r="L314">
            <v>0.74</v>
          </cell>
          <cell r="M314">
            <v>0.15</v>
          </cell>
          <cell r="N314">
            <v>0.51</v>
          </cell>
          <cell r="O314">
            <v>6.74</v>
          </cell>
          <cell r="P314">
            <v>5.94</v>
          </cell>
          <cell r="Q314">
            <v>3.21</v>
          </cell>
          <cell r="R314">
            <v>8.2200000000000006</v>
          </cell>
          <cell r="S314">
            <v>24.4</v>
          </cell>
          <cell r="T314"/>
          <cell r="U314">
            <v>529</v>
          </cell>
          <cell r="V314">
            <v>433</v>
          </cell>
          <cell r="W314">
            <v>0.53</v>
          </cell>
          <cell r="X314"/>
          <cell r="Y314"/>
          <cell r="Z314"/>
        </row>
        <row r="315">
          <cell r="A315" t="str">
            <v>LDC</v>
          </cell>
          <cell r="B315">
            <v>314</v>
          </cell>
          <cell r="C315" t="str">
            <v> i | 1 | 2 | 3 </v>
          </cell>
          <cell r="D315"/>
          <cell r="E315">
            <v>1.35</v>
          </cell>
          <cell r="F315">
            <v>-1.46</v>
          </cell>
          <cell r="G315">
            <v>1041700</v>
          </cell>
          <cell r="H315">
            <v>1387</v>
          </cell>
          <cell r="I315">
            <v>810</v>
          </cell>
          <cell r="J315"/>
          <cell r="K315">
            <v>3.33</v>
          </cell>
          <cell r="L315">
            <v>1.21</v>
          </cell>
          <cell r="M315"/>
          <cell r="N315">
            <v>0</v>
          </cell>
          <cell r="O315">
            <v>-6.77</v>
          </cell>
          <cell r="P315">
            <v>-13.52</v>
          </cell>
          <cell r="Q315">
            <v>-5.6</v>
          </cell>
          <cell r="R315"/>
          <cell r="S315">
            <v>37.97</v>
          </cell>
          <cell r="T315"/>
          <cell r="U315"/>
          <cell r="V315"/>
          <cell r="W315"/>
          <cell r="X315"/>
          <cell r="Y315"/>
          <cell r="Z315"/>
        </row>
        <row r="316">
          <cell r="A316" t="str">
            <v>LEE</v>
          </cell>
          <cell r="B316">
            <v>315</v>
          </cell>
          <cell r="C316" t="str">
            <v> i | 1 | 2 | 3 </v>
          </cell>
          <cell r="D316"/>
          <cell r="E316">
            <v>2.36</v>
          </cell>
          <cell r="F316">
            <v>-0.84</v>
          </cell>
          <cell r="G316">
            <v>377600</v>
          </cell>
          <cell r="H316">
            <v>890</v>
          </cell>
          <cell r="I316">
            <v>2176</v>
          </cell>
          <cell r="J316">
            <v>11.34</v>
          </cell>
          <cell r="K316">
            <v>0.83</v>
          </cell>
          <cell r="L316">
            <v>0.15</v>
          </cell>
          <cell r="M316"/>
          <cell r="N316">
            <v>0.21</v>
          </cell>
          <cell r="O316">
            <v>8.1</v>
          </cell>
          <cell r="P316">
            <v>7.39</v>
          </cell>
          <cell r="Q316">
            <v>6.04</v>
          </cell>
          <cell r="R316">
            <v>5.08</v>
          </cell>
          <cell r="S316">
            <v>48.57</v>
          </cell>
          <cell r="T316"/>
          <cell r="U316">
            <v>402</v>
          </cell>
          <cell r="V316">
            <v>294</v>
          </cell>
          <cell r="W316">
            <v>0.62</v>
          </cell>
          <cell r="X316"/>
          <cell r="Y316"/>
          <cell r="Z316"/>
        </row>
        <row r="317">
          <cell r="A317" t="str">
            <v>LEO</v>
          </cell>
          <cell r="B317">
            <v>316</v>
          </cell>
          <cell r="C317" t="str">
            <v> i </v>
          </cell>
          <cell r="D317"/>
          <cell r="E317">
            <v>6.4</v>
          </cell>
          <cell r="F317">
            <v>-0.78</v>
          </cell>
          <cell r="G317">
            <v>3797800</v>
          </cell>
          <cell r="H317">
            <v>24259</v>
          </cell>
          <cell r="I317">
            <v>2048</v>
          </cell>
          <cell r="J317">
            <v>39.340000000000003</v>
          </cell>
          <cell r="K317"/>
          <cell r="L317">
            <v>2</v>
          </cell>
          <cell r="M317"/>
          <cell r="N317">
            <v>0.16</v>
          </cell>
          <cell r="O317"/>
          <cell r="P317"/>
          <cell r="Q317"/>
          <cell r="R317"/>
          <cell r="S317">
            <v>40.99</v>
          </cell>
          <cell r="T317"/>
          <cell r="U317"/>
          <cell r="V317"/>
          <cell r="W317"/>
          <cell r="X317"/>
          <cell r="Y317"/>
          <cell r="Z317"/>
        </row>
        <row r="318">
          <cell r="A318" t="str">
            <v>LH</v>
          </cell>
          <cell r="B318">
            <v>317</v>
          </cell>
          <cell r="C318" t="str">
            <v> i | 1 | 2 | 3 </v>
          </cell>
          <cell r="D318"/>
          <cell r="E318">
            <v>7.8</v>
          </cell>
          <cell r="F318">
            <v>-2.5</v>
          </cell>
          <cell r="G318">
            <v>85378900</v>
          </cell>
          <cell r="H318">
            <v>672932</v>
          </cell>
          <cell r="I318">
            <v>93208</v>
          </cell>
          <cell r="J318">
            <v>10.43</v>
          </cell>
          <cell r="K318">
            <v>1.96</v>
          </cell>
          <cell r="L318">
            <v>1.54</v>
          </cell>
          <cell r="M318">
            <v>0.2</v>
          </cell>
          <cell r="N318">
            <v>0.75</v>
          </cell>
          <cell r="O318">
            <v>9.5399999999999991</v>
          </cell>
          <cell r="P318">
            <v>18.5</v>
          </cell>
          <cell r="Q318">
            <v>19.37</v>
          </cell>
          <cell r="R318">
            <v>8.9700000000000006</v>
          </cell>
          <cell r="S318">
            <v>69.400000000000006</v>
          </cell>
          <cell r="T318"/>
          <cell r="U318">
            <v>183</v>
          </cell>
          <cell r="V318">
            <v>236</v>
          </cell>
          <cell r="W318">
            <v>1.6</v>
          </cell>
          <cell r="X318"/>
          <cell r="Y318"/>
          <cell r="Z318"/>
        </row>
        <row r="319">
          <cell r="A319" t="str">
            <v>LHFG</v>
          </cell>
          <cell r="B319">
            <v>318</v>
          </cell>
          <cell r="C319" t="str">
            <v> i | 1 | 2 | 3 </v>
          </cell>
          <cell r="D319"/>
          <cell r="E319">
            <v>1.03</v>
          </cell>
          <cell r="F319">
            <v>-2.83</v>
          </cell>
          <cell r="G319">
            <v>6349200</v>
          </cell>
          <cell r="H319">
            <v>6572</v>
          </cell>
          <cell r="I319">
            <v>21819</v>
          </cell>
          <cell r="J319">
            <v>7.89</v>
          </cell>
          <cell r="K319">
            <v>0.56000000000000005</v>
          </cell>
          <cell r="L319">
            <v>5.4</v>
          </cell>
          <cell r="M319"/>
          <cell r="N319">
            <v>0.13</v>
          </cell>
          <cell r="O319">
            <v>1.36</v>
          </cell>
          <cell r="P319">
            <v>6.78</v>
          </cell>
          <cell r="Q319">
            <v>23.99</v>
          </cell>
          <cell r="R319">
            <v>7.81</v>
          </cell>
          <cell r="S319">
            <v>16.84</v>
          </cell>
          <cell r="T319"/>
          <cell r="U319">
            <v>340</v>
          </cell>
          <cell r="V319">
            <v>488</v>
          </cell>
          <cell r="W319">
            <v>0.38</v>
          </cell>
          <cell r="X319"/>
          <cell r="Y319"/>
          <cell r="Z319"/>
        </row>
        <row r="320">
          <cell r="A320" t="str">
            <v>LHK</v>
          </cell>
          <cell r="B320">
            <v>319</v>
          </cell>
          <cell r="C320" t="str">
            <v> i | 1 | 2 | 3 </v>
          </cell>
          <cell r="D320"/>
          <cell r="E320">
            <v>2.54</v>
          </cell>
          <cell r="F320">
            <v>0</v>
          </cell>
          <cell r="G320">
            <v>235100</v>
          </cell>
          <cell r="H320">
            <v>600</v>
          </cell>
          <cell r="I320">
            <v>973</v>
          </cell>
          <cell r="J320">
            <v>16.559999999999999</v>
          </cell>
          <cell r="K320">
            <v>0.71</v>
          </cell>
          <cell r="L320">
            <v>0.28999999999999998</v>
          </cell>
          <cell r="M320">
            <v>0.12</v>
          </cell>
          <cell r="N320">
            <v>0.15</v>
          </cell>
          <cell r="O320">
            <v>4.9400000000000004</v>
          </cell>
          <cell r="P320">
            <v>4.22</v>
          </cell>
          <cell r="Q320">
            <v>1.32</v>
          </cell>
          <cell r="R320">
            <v>8.66</v>
          </cell>
          <cell r="S320">
            <v>32.35</v>
          </cell>
          <cell r="T320"/>
          <cell r="U320">
            <v>608</v>
          </cell>
          <cell r="V320">
            <v>537</v>
          </cell>
          <cell r="W320">
            <v>0.73</v>
          </cell>
          <cell r="X320"/>
          <cell r="Y320"/>
          <cell r="Z320"/>
        </row>
        <row r="321">
          <cell r="A321" t="str">
            <v>LIT</v>
          </cell>
          <cell r="B321">
            <v>320</v>
          </cell>
          <cell r="C321" t="str">
            <v> i | 1 | 2 | 3 </v>
          </cell>
          <cell r="D321"/>
          <cell r="E321">
            <v>4.18</v>
          </cell>
          <cell r="F321">
            <v>-0.95</v>
          </cell>
          <cell r="G321">
            <v>821300</v>
          </cell>
          <cell r="H321">
            <v>3444</v>
          </cell>
          <cell r="I321">
            <v>926</v>
          </cell>
          <cell r="J321">
            <v>17.36</v>
          </cell>
          <cell r="K321">
            <v>0.86</v>
          </cell>
          <cell r="L321">
            <v>1.47</v>
          </cell>
          <cell r="M321"/>
          <cell r="N321">
            <v>0.24</v>
          </cell>
          <cell r="O321">
            <v>3.29</v>
          </cell>
          <cell r="P321">
            <v>4.78</v>
          </cell>
          <cell r="Q321">
            <v>16.98</v>
          </cell>
          <cell r="R321">
            <v>5.74</v>
          </cell>
          <cell r="S321">
            <v>57.28</v>
          </cell>
          <cell r="T321"/>
          <cell r="U321">
            <v>614</v>
          </cell>
          <cell r="V321">
            <v>631</v>
          </cell>
          <cell r="W321">
            <v>1.2</v>
          </cell>
          <cell r="X321"/>
          <cell r="Y321"/>
          <cell r="Z321"/>
        </row>
        <row r="322">
          <cell r="A322" t="str">
            <v>LOXLEY</v>
          </cell>
          <cell r="B322">
            <v>321</v>
          </cell>
          <cell r="C322" t="str">
            <v> i | 1 | 2 | 3 </v>
          </cell>
          <cell r="D322"/>
          <cell r="E322">
            <v>1.84</v>
          </cell>
          <cell r="F322">
            <v>2.79</v>
          </cell>
          <cell r="G322">
            <v>28511500</v>
          </cell>
          <cell r="H322">
            <v>52211</v>
          </cell>
          <cell r="I322">
            <v>4168</v>
          </cell>
          <cell r="J322"/>
          <cell r="K322">
            <v>0.85</v>
          </cell>
          <cell r="L322">
            <v>2.0099999999999998</v>
          </cell>
          <cell r="M322"/>
          <cell r="N322">
            <v>0</v>
          </cell>
          <cell r="O322">
            <v>1.26</v>
          </cell>
          <cell r="P322">
            <v>-0.4</v>
          </cell>
          <cell r="Q322">
            <v>-0.86</v>
          </cell>
          <cell r="R322"/>
          <cell r="S322">
            <v>62.77</v>
          </cell>
          <cell r="T322"/>
          <cell r="U322"/>
          <cell r="V322"/>
          <cell r="W322"/>
          <cell r="X322"/>
          <cell r="Y322"/>
          <cell r="Z322"/>
        </row>
        <row r="323">
          <cell r="A323" t="str">
            <v>LPH</v>
          </cell>
          <cell r="B323">
            <v>322</v>
          </cell>
          <cell r="C323" t="str">
            <v> i | 1 | 2 | 3 </v>
          </cell>
          <cell r="D323"/>
          <cell r="E323">
            <v>4.4400000000000004</v>
          </cell>
          <cell r="F323">
            <v>-0.45</v>
          </cell>
          <cell r="G323">
            <v>315200</v>
          </cell>
          <cell r="H323">
            <v>1399</v>
          </cell>
          <cell r="I323">
            <v>3330</v>
          </cell>
          <cell r="J323">
            <v>26.89</v>
          </cell>
          <cell r="K323">
            <v>2.33</v>
          </cell>
          <cell r="L323">
            <v>0.52</v>
          </cell>
          <cell r="M323">
            <v>0.05</v>
          </cell>
          <cell r="N323">
            <v>0.17</v>
          </cell>
          <cell r="O323">
            <v>7.33</v>
          </cell>
          <cell r="P323">
            <v>8.64</v>
          </cell>
          <cell r="Q323">
            <v>6.83</v>
          </cell>
          <cell r="R323">
            <v>2.82</v>
          </cell>
          <cell r="S323">
            <v>51.32</v>
          </cell>
          <cell r="T323"/>
          <cell r="U323">
            <v>591</v>
          </cell>
          <cell r="V323">
            <v>550</v>
          </cell>
          <cell r="W323">
            <v>3.43</v>
          </cell>
          <cell r="X323"/>
          <cell r="Y323"/>
          <cell r="Z323"/>
        </row>
        <row r="324">
          <cell r="A324" t="str">
            <v>LPN</v>
          </cell>
          <cell r="B324">
            <v>323</v>
          </cell>
          <cell r="C324" t="str">
            <v> i | 1 | 2 | 3 </v>
          </cell>
          <cell r="D324"/>
          <cell r="E324">
            <v>4.8</v>
          </cell>
          <cell r="F324">
            <v>0</v>
          </cell>
          <cell r="G324">
            <v>4028800</v>
          </cell>
          <cell r="H324">
            <v>19258</v>
          </cell>
          <cell r="I324">
            <v>7083</v>
          </cell>
          <cell r="J324">
            <v>6.39</v>
          </cell>
          <cell r="K324">
            <v>0.6</v>
          </cell>
          <cell r="L324">
            <v>1.0900000000000001</v>
          </cell>
          <cell r="M324">
            <v>1</v>
          </cell>
          <cell r="N324">
            <v>0.75</v>
          </cell>
          <cell r="O324">
            <v>5.98</v>
          </cell>
          <cell r="P324">
            <v>9.01</v>
          </cell>
          <cell r="Q324">
            <v>9.8800000000000008</v>
          </cell>
          <cell r="R324">
            <v>12.5</v>
          </cell>
          <cell r="S324">
            <v>91.11</v>
          </cell>
          <cell r="T324"/>
          <cell r="U324">
            <v>257</v>
          </cell>
          <cell r="V324">
            <v>278</v>
          </cell>
          <cell r="W324">
            <v>-0.63</v>
          </cell>
          <cell r="X324"/>
          <cell r="Y324"/>
          <cell r="Z324"/>
        </row>
        <row r="325">
          <cell r="A325" t="str">
            <v>LRH</v>
          </cell>
          <cell r="B325">
            <v>324</v>
          </cell>
          <cell r="C325" t="str">
            <v> i | 1 | 3 </v>
          </cell>
          <cell r="D325"/>
          <cell r="E325">
            <v>29.75</v>
          </cell>
          <cell r="F325">
            <v>-0.83</v>
          </cell>
          <cell r="G325">
            <v>2100</v>
          </cell>
          <cell r="H325">
            <v>58</v>
          </cell>
          <cell r="I325">
            <v>4959</v>
          </cell>
          <cell r="J325"/>
          <cell r="K325">
            <v>0.46</v>
          </cell>
          <cell r="L325">
            <v>1.1000000000000001</v>
          </cell>
          <cell r="M325">
            <v>3</v>
          </cell>
          <cell r="N325">
            <v>0</v>
          </cell>
          <cell r="O325">
            <v>0.51</v>
          </cell>
          <cell r="P325">
            <v>-3.19</v>
          </cell>
          <cell r="Q325">
            <v>-55.67</v>
          </cell>
          <cell r="R325">
            <v>40.340000000000003</v>
          </cell>
          <cell r="S325">
            <v>12.16</v>
          </cell>
          <cell r="T325"/>
          <cell r="U325"/>
          <cell r="V325"/>
          <cell r="W325"/>
          <cell r="X325"/>
          <cell r="Y325"/>
          <cell r="Z325"/>
        </row>
        <row r="326">
          <cell r="A326" t="str">
            <v>LST</v>
          </cell>
          <cell r="B326">
            <v>325</v>
          </cell>
          <cell r="C326" t="str">
            <v> i | 1 | 3 </v>
          </cell>
          <cell r="D326"/>
          <cell r="E326">
            <v>4.72</v>
          </cell>
          <cell r="F326">
            <v>-0.84</v>
          </cell>
          <cell r="G326">
            <v>328700</v>
          </cell>
          <cell r="H326">
            <v>1539</v>
          </cell>
          <cell r="I326">
            <v>3870</v>
          </cell>
          <cell r="J326">
            <v>10.62</v>
          </cell>
          <cell r="K326">
            <v>1.02</v>
          </cell>
          <cell r="L326">
            <v>0.42</v>
          </cell>
          <cell r="M326">
            <v>0.4</v>
          </cell>
          <cell r="N326">
            <v>0.44</v>
          </cell>
          <cell r="O326">
            <v>8.9600000000000009</v>
          </cell>
          <cell r="P326">
            <v>9.6300000000000008</v>
          </cell>
          <cell r="Q326">
            <v>4.53</v>
          </cell>
          <cell r="R326">
            <v>8.4700000000000006</v>
          </cell>
          <cell r="S326">
            <v>23.94</v>
          </cell>
          <cell r="T326"/>
          <cell r="U326">
            <v>326</v>
          </cell>
          <cell r="V326">
            <v>254</v>
          </cell>
          <cell r="W326">
            <v>0.87</v>
          </cell>
          <cell r="X326"/>
          <cell r="Y326"/>
          <cell r="Z326"/>
        </row>
        <row r="327">
          <cell r="A327" t="str">
            <v>M</v>
          </cell>
          <cell r="B327">
            <v>326</v>
          </cell>
          <cell r="C327" t="str">
            <v> i | 1 | 2 | 3 </v>
          </cell>
          <cell r="D327"/>
          <cell r="E327">
            <v>50</v>
          </cell>
          <cell r="F327">
            <v>0.5</v>
          </cell>
          <cell r="G327">
            <v>959000</v>
          </cell>
          <cell r="H327">
            <v>47914</v>
          </cell>
          <cell r="I327">
            <v>46044</v>
          </cell>
          <cell r="J327">
            <v>38.119999999999997</v>
          </cell>
          <cell r="K327">
            <v>3.5</v>
          </cell>
          <cell r="L327">
            <v>0.47</v>
          </cell>
          <cell r="M327">
            <v>0.5</v>
          </cell>
          <cell r="N327">
            <v>1.32</v>
          </cell>
          <cell r="O327">
            <v>8.5</v>
          </cell>
          <cell r="P327">
            <v>9.01</v>
          </cell>
          <cell r="Q327">
            <v>5.62</v>
          </cell>
          <cell r="R327">
            <v>5.2</v>
          </cell>
          <cell r="S327">
            <v>27.34</v>
          </cell>
          <cell r="T327"/>
          <cell r="U327">
            <v>637</v>
          </cell>
          <cell r="V327">
            <v>573</v>
          </cell>
          <cell r="W327">
            <v>4.2300000000000004</v>
          </cell>
          <cell r="X327"/>
          <cell r="Y327"/>
          <cell r="Z327"/>
        </row>
        <row r="328">
          <cell r="A328" t="str">
            <v>M-CHAI</v>
          </cell>
          <cell r="B328">
            <v>327</v>
          </cell>
          <cell r="C328" t="str">
            <v> i | 1 | 2 | 3 </v>
          </cell>
          <cell r="D328"/>
          <cell r="E328">
            <v>179.5</v>
          </cell>
          <cell r="F328">
            <v>-2.4500000000000002</v>
          </cell>
          <cell r="G328">
            <v>1400</v>
          </cell>
          <cell r="H328">
            <v>255</v>
          </cell>
          <cell r="I328">
            <v>2872</v>
          </cell>
          <cell r="J328">
            <v>49.58</v>
          </cell>
          <cell r="K328">
            <v>2.13</v>
          </cell>
          <cell r="L328">
            <v>6</v>
          </cell>
          <cell r="M328">
            <v>3</v>
          </cell>
          <cell r="N328">
            <v>3.65</v>
          </cell>
          <cell r="O328">
            <v>0.05</v>
          </cell>
          <cell r="P328">
            <v>4.22</v>
          </cell>
          <cell r="Q328">
            <v>1.21</v>
          </cell>
          <cell r="R328">
            <v>1.67</v>
          </cell>
          <cell r="S328">
            <v>39.770000000000003</v>
          </cell>
          <cell r="T328"/>
          <cell r="U328">
            <v>805</v>
          </cell>
          <cell r="V328">
            <v>943</v>
          </cell>
          <cell r="W328">
            <v>-5.72</v>
          </cell>
          <cell r="X328"/>
          <cell r="Y328"/>
          <cell r="Z328"/>
        </row>
        <row r="329">
          <cell r="A329" t="str">
            <v>MACO</v>
          </cell>
          <cell r="B329">
            <v>328</v>
          </cell>
          <cell r="C329" t="str">
            <v> i | 1 | 2 | 3 </v>
          </cell>
          <cell r="D329"/>
          <cell r="E329">
            <v>0.67</v>
          </cell>
          <cell r="F329">
            <v>-1.47</v>
          </cell>
          <cell r="G329">
            <v>5846200</v>
          </cell>
          <cell r="H329">
            <v>3895</v>
          </cell>
          <cell r="I329">
            <v>3626</v>
          </cell>
          <cell r="J329"/>
          <cell r="K329">
            <v>0.94</v>
          </cell>
          <cell r="L329">
            <v>1.42</v>
          </cell>
          <cell r="M329"/>
          <cell r="N329">
            <v>0</v>
          </cell>
          <cell r="O329">
            <v>-6.66</v>
          </cell>
          <cell r="P329">
            <v>-9.57</v>
          </cell>
          <cell r="Q329">
            <v>-32.99</v>
          </cell>
          <cell r="R329">
            <v>3.82</v>
          </cell>
          <cell r="S329">
            <v>30.13</v>
          </cell>
          <cell r="T329"/>
          <cell r="U329"/>
          <cell r="V329"/>
          <cell r="W329"/>
          <cell r="X329"/>
          <cell r="Y329"/>
          <cell r="Z329"/>
        </row>
        <row r="330">
          <cell r="A330" t="str">
            <v>MAJOR</v>
          </cell>
          <cell r="B330">
            <v>329</v>
          </cell>
          <cell r="C330" t="str">
            <v> i | 1 | 2 | 3 </v>
          </cell>
          <cell r="D330"/>
          <cell r="E330">
            <v>18.2</v>
          </cell>
          <cell r="F330">
            <v>-3.7</v>
          </cell>
          <cell r="G330">
            <v>2150000</v>
          </cell>
          <cell r="H330">
            <v>39564</v>
          </cell>
          <cell r="I330">
            <v>16283</v>
          </cell>
          <cell r="J330"/>
          <cell r="K330">
            <v>2.64</v>
          </cell>
          <cell r="L330">
            <v>1.77</v>
          </cell>
          <cell r="M330">
            <v>0.35</v>
          </cell>
          <cell r="N330">
            <v>0</v>
          </cell>
          <cell r="O330">
            <v>-2.57</v>
          </cell>
          <cell r="P330">
            <v>-9.5500000000000007</v>
          </cell>
          <cell r="Q330">
            <v>-29.69</v>
          </cell>
          <cell r="R330">
            <v>5.49</v>
          </cell>
          <cell r="S330">
            <v>49.7</v>
          </cell>
          <cell r="T330"/>
          <cell r="U330"/>
          <cell r="V330"/>
          <cell r="W330"/>
          <cell r="X330"/>
          <cell r="Y330"/>
          <cell r="Z330"/>
        </row>
        <row r="331">
          <cell r="A331" t="str">
            <v>MAKRO</v>
          </cell>
          <cell r="B331">
            <v>330</v>
          </cell>
          <cell r="C331" t="str">
            <v> i | 1 | 3 </v>
          </cell>
          <cell r="D331"/>
          <cell r="E331">
            <v>37.75</v>
          </cell>
          <cell r="F331">
            <v>-1.31</v>
          </cell>
          <cell r="G331">
            <v>1031100</v>
          </cell>
          <cell r="H331">
            <v>38986</v>
          </cell>
          <cell r="I331">
            <v>181200</v>
          </cell>
          <cell r="J331">
            <v>27.91</v>
          </cell>
          <cell r="K331">
            <v>8.92</v>
          </cell>
          <cell r="L331">
            <v>2.3199999999999998</v>
          </cell>
          <cell r="M331">
            <v>0.4</v>
          </cell>
          <cell r="N331">
            <v>1.35</v>
          </cell>
          <cell r="O331">
            <v>13.97</v>
          </cell>
          <cell r="P331">
            <v>33.67</v>
          </cell>
          <cell r="Q331">
            <v>2.74</v>
          </cell>
          <cell r="R331">
            <v>2.54</v>
          </cell>
          <cell r="S331">
            <v>6.92</v>
          </cell>
          <cell r="T331"/>
          <cell r="U331">
            <v>362</v>
          </cell>
          <cell r="V331">
            <v>416</v>
          </cell>
          <cell r="W331">
            <v>6.96</v>
          </cell>
          <cell r="X331"/>
          <cell r="Y331"/>
          <cell r="Z331"/>
        </row>
        <row r="332">
          <cell r="A332" t="str">
            <v>MALEE</v>
          </cell>
          <cell r="B332">
            <v>331</v>
          </cell>
          <cell r="C332" t="str">
            <v> i | 1 | 2 | 3 </v>
          </cell>
          <cell r="D332"/>
          <cell r="E332">
            <v>6.55</v>
          </cell>
          <cell r="F332">
            <v>3.97</v>
          </cell>
          <cell r="G332">
            <v>2553200</v>
          </cell>
          <cell r="H332">
            <v>17077</v>
          </cell>
          <cell r="I332">
            <v>1808</v>
          </cell>
          <cell r="J332"/>
          <cell r="K332">
            <v>2.2999999999999998</v>
          </cell>
          <cell r="L332">
            <v>3.93</v>
          </cell>
          <cell r="M332"/>
          <cell r="N332">
            <v>0</v>
          </cell>
          <cell r="O332">
            <v>-2.86</v>
          </cell>
          <cell r="P332">
            <v>-15.71</v>
          </cell>
          <cell r="Q332">
            <v>-2.42</v>
          </cell>
          <cell r="R332"/>
          <cell r="S332">
            <v>48.48</v>
          </cell>
          <cell r="T332"/>
          <cell r="U332"/>
          <cell r="V332"/>
          <cell r="W332"/>
          <cell r="X332"/>
          <cell r="Y332"/>
          <cell r="Z332"/>
        </row>
        <row r="333">
          <cell r="A333" t="str">
            <v>MANRIN</v>
          </cell>
          <cell r="B333">
            <v>332</v>
          </cell>
          <cell r="C333" t="str">
            <v> i | 1 | 3 </v>
          </cell>
          <cell r="D333"/>
          <cell r="E333">
            <v>27.75</v>
          </cell>
          <cell r="F333">
            <v>-1.77</v>
          </cell>
          <cell r="G333">
            <v>200</v>
          </cell>
          <cell r="H333">
            <v>6</v>
          </cell>
          <cell r="I333">
            <v>747</v>
          </cell>
          <cell r="J333"/>
          <cell r="K333">
            <v>1.64</v>
          </cell>
          <cell r="L333">
            <v>0.86</v>
          </cell>
          <cell r="M333">
            <v>0.47</v>
          </cell>
          <cell r="N333">
            <v>0</v>
          </cell>
          <cell r="O333">
            <v>-6.37</v>
          </cell>
          <cell r="P333">
            <v>-10.96</v>
          </cell>
          <cell r="Q333">
            <v>-68.099999999999994</v>
          </cell>
          <cell r="R333">
            <v>1.66</v>
          </cell>
          <cell r="S333">
            <v>35.11</v>
          </cell>
          <cell r="T333"/>
          <cell r="U333"/>
          <cell r="V333"/>
          <cell r="W333"/>
          <cell r="X333"/>
          <cell r="Y333"/>
          <cell r="Z333"/>
        </row>
        <row r="334">
          <cell r="A334" t="str">
            <v>MATCH</v>
          </cell>
          <cell r="B334">
            <v>333</v>
          </cell>
          <cell r="C334" t="str">
            <v> i | 1 | 2 | 3 </v>
          </cell>
          <cell r="D334"/>
          <cell r="E334">
            <v>1.58</v>
          </cell>
          <cell r="F334">
            <v>0.64</v>
          </cell>
          <cell r="G334">
            <v>100</v>
          </cell>
          <cell r="H334">
            <v>0</v>
          </cell>
          <cell r="I334">
            <v>1235</v>
          </cell>
          <cell r="J334"/>
          <cell r="K334">
            <v>0.87</v>
          </cell>
          <cell r="L334">
            <v>0.21</v>
          </cell>
          <cell r="M334"/>
          <cell r="N334">
            <v>0</v>
          </cell>
          <cell r="O334">
            <v>-8.64</v>
          </cell>
          <cell r="P334">
            <v>-10.38</v>
          </cell>
          <cell r="Q334">
            <v>-71.22</v>
          </cell>
          <cell r="R334"/>
          <cell r="S334">
            <v>12.39</v>
          </cell>
          <cell r="T334"/>
          <cell r="U334"/>
          <cell r="V334"/>
          <cell r="W334"/>
          <cell r="X334"/>
          <cell r="Y334"/>
          <cell r="Z334"/>
        </row>
        <row r="335">
          <cell r="A335" t="str">
            <v>MATI</v>
          </cell>
          <cell r="B335">
            <v>334</v>
          </cell>
          <cell r="C335" t="str">
            <v> i | 1 | 2 | 3 </v>
          </cell>
          <cell r="D335"/>
          <cell r="E335">
            <v>4.4400000000000004</v>
          </cell>
          <cell r="F335">
            <v>0</v>
          </cell>
          <cell r="G335">
            <v>100</v>
          </cell>
          <cell r="H335">
            <v>0</v>
          </cell>
          <cell r="I335">
            <v>823</v>
          </cell>
          <cell r="J335"/>
          <cell r="K335">
            <v>0.61</v>
          </cell>
          <cell r="L335">
            <v>0.32</v>
          </cell>
          <cell r="M335"/>
          <cell r="N335">
            <v>0</v>
          </cell>
          <cell r="O335">
            <v>-2.5</v>
          </cell>
          <cell r="P335">
            <v>-2.62</v>
          </cell>
          <cell r="Q335">
            <v>1.56</v>
          </cell>
          <cell r="R335">
            <v>2.25</v>
          </cell>
          <cell r="S335">
            <v>33.630000000000003</v>
          </cell>
          <cell r="T335"/>
          <cell r="U335"/>
          <cell r="V335"/>
          <cell r="W335"/>
          <cell r="X335"/>
          <cell r="Y335"/>
          <cell r="Z335"/>
        </row>
        <row r="336">
          <cell r="A336" t="str">
            <v>MAX</v>
          </cell>
          <cell r="B336">
            <v>335</v>
          </cell>
          <cell r="C336" t="str">
            <v> i | 1 | 2 | 3 </v>
          </cell>
          <cell r="D336"/>
          <cell r="E336">
            <v>0.01</v>
          </cell>
          <cell r="F336">
            <v>-50</v>
          </cell>
          <cell r="G336">
            <v>38849500</v>
          </cell>
          <cell r="H336">
            <v>493</v>
          </cell>
          <cell r="I336">
            <v>857</v>
          </cell>
          <cell r="J336"/>
          <cell r="K336">
            <v>0.5</v>
          </cell>
          <cell r="L336">
            <v>0.44</v>
          </cell>
          <cell r="M336"/>
          <cell r="N336">
            <v>0</v>
          </cell>
          <cell r="O336">
            <v>-2.21</v>
          </cell>
          <cell r="P336">
            <v>-4.59</v>
          </cell>
          <cell r="Q336">
            <v>-5.23</v>
          </cell>
          <cell r="R336"/>
          <cell r="S336">
            <v>86.88</v>
          </cell>
          <cell r="T336"/>
          <cell r="U336"/>
          <cell r="V336"/>
          <cell r="W336"/>
          <cell r="X336"/>
          <cell r="Y336"/>
          <cell r="Z336"/>
        </row>
        <row r="337">
          <cell r="A337" t="str">
            <v>MBAX</v>
          </cell>
          <cell r="B337">
            <v>336</v>
          </cell>
          <cell r="C337" t="str">
            <v> i | 1 | 2 | 3 </v>
          </cell>
          <cell r="D337"/>
          <cell r="E337">
            <v>7</v>
          </cell>
          <cell r="F337">
            <v>-1.41</v>
          </cell>
          <cell r="G337">
            <v>1652900</v>
          </cell>
          <cell r="H337">
            <v>11538</v>
          </cell>
          <cell r="I337">
            <v>1343</v>
          </cell>
          <cell r="J337">
            <v>7.33</v>
          </cell>
          <cell r="K337">
            <v>2.2999999999999998</v>
          </cell>
          <cell r="L337">
            <v>1.41</v>
          </cell>
          <cell r="M337">
            <v>0.32</v>
          </cell>
          <cell r="N337">
            <v>0.95</v>
          </cell>
          <cell r="O337">
            <v>17.88</v>
          </cell>
          <cell r="P337">
            <v>34.25</v>
          </cell>
          <cell r="Q337">
            <v>10.82</v>
          </cell>
          <cell r="R337">
            <v>3.57</v>
          </cell>
          <cell r="S337">
            <v>53</v>
          </cell>
          <cell r="T337"/>
          <cell r="U337">
            <v>40</v>
          </cell>
          <cell r="V337">
            <v>63</v>
          </cell>
          <cell r="W337">
            <v>-1.38</v>
          </cell>
          <cell r="X337"/>
          <cell r="Y337"/>
          <cell r="Z337"/>
        </row>
        <row r="338">
          <cell r="A338" t="str">
            <v>MBK</v>
          </cell>
          <cell r="B338">
            <v>337</v>
          </cell>
          <cell r="C338" t="str">
            <v> i | 1 | 2 | 3 </v>
          </cell>
          <cell r="D338"/>
          <cell r="E338">
            <v>12.4</v>
          </cell>
          <cell r="F338">
            <v>-1.59</v>
          </cell>
          <cell r="G338">
            <v>3136200</v>
          </cell>
          <cell r="H338">
            <v>39140</v>
          </cell>
          <cell r="I338">
            <v>21066</v>
          </cell>
          <cell r="J338">
            <v>15.91</v>
          </cell>
          <cell r="K338">
            <v>0.99</v>
          </cell>
          <cell r="L338">
            <v>1.78</v>
          </cell>
          <cell r="M338"/>
          <cell r="N338">
            <v>0.76</v>
          </cell>
          <cell r="O338">
            <v>4.92</v>
          </cell>
          <cell r="P338">
            <v>5.95</v>
          </cell>
          <cell r="Q338">
            <v>1.42</v>
          </cell>
          <cell r="R338">
            <v>6.44</v>
          </cell>
          <cell r="S338">
            <v>45.61</v>
          </cell>
          <cell r="T338"/>
          <cell r="U338">
            <v>560</v>
          </cell>
          <cell r="V338">
            <v>536</v>
          </cell>
          <cell r="W338">
            <v>1.1499999999999999</v>
          </cell>
          <cell r="X338"/>
          <cell r="Y338"/>
          <cell r="Z338"/>
        </row>
        <row r="339">
          <cell r="A339" t="str">
            <v>MBKET</v>
          </cell>
          <cell r="B339">
            <v>338</v>
          </cell>
          <cell r="C339" t="str">
            <v> i | 1 | 3 </v>
          </cell>
          <cell r="D339"/>
          <cell r="E339">
            <v>9.1</v>
          </cell>
          <cell r="F339">
            <v>0</v>
          </cell>
          <cell r="G339">
            <v>66200</v>
          </cell>
          <cell r="H339">
            <v>598</v>
          </cell>
          <cell r="I339">
            <v>5194</v>
          </cell>
          <cell r="J339">
            <v>12.34</v>
          </cell>
          <cell r="K339">
            <v>1.1599999999999999</v>
          </cell>
          <cell r="L339">
            <v>2.33</v>
          </cell>
          <cell r="M339">
            <v>0.1</v>
          </cell>
          <cell r="N339">
            <v>0.73</v>
          </cell>
          <cell r="O339">
            <v>3.34</v>
          </cell>
          <cell r="P339">
            <v>9.68</v>
          </cell>
          <cell r="Q339">
            <v>15.41</v>
          </cell>
          <cell r="R339">
            <v>9.4499999999999993</v>
          </cell>
          <cell r="S339">
            <v>16.75</v>
          </cell>
          <cell r="T339"/>
          <cell r="U339">
            <v>368</v>
          </cell>
          <cell r="V339">
            <v>520</v>
          </cell>
          <cell r="W339">
            <v>-0.44</v>
          </cell>
          <cell r="X339"/>
          <cell r="Y339"/>
          <cell r="Z339"/>
        </row>
        <row r="340">
          <cell r="A340" t="str">
            <v>MC</v>
          </cell>
          <cell r="B340">
            <v>339</v>
          </cell>
          <cell r="C340" t="str">
            <v> i | 1 | 2 | 3 </v>
          </cell>
          <cell r="D340"/>
          <cell r="E340">
            <v>9.6999999999999993</v>
          </cell>
          <cell r="F340">
            <v>0</v>
          </cell>
          <cell r="G340">
            <v>1451000</v>
          </cell>
          <cell r="H340">
            <v>14031</v>
          </cell>
          <cell r="I340">
            <v>7760</v>
          </cell>
          <cell r="J340">
            <v>16.93</v>
          </cell>
          <cell r="K340">
            <v>2.0699999999999998</v>
          </cell>
          <cell r="L340">
            <v>0.47</v>
          </cell>
          <cell r="M340">
            <v>0.2</v>
          </cell>
          <cell r="N340">
            <v>0.56999999999999995</v>
          </cell>
          <cell r="O340">
            <v>10.6</v>
          </cell>
          <cell r="P340">
            <v>12.14</v>
          </cell>
          <cell r="Q340">
            <v>13.84</v>
          </cell>
          <cell r="R340">
            <v>5.67</v>
          </cell>
          <cell r="S340">
            <v>42.76</v>
          </cell>
          <cell r="T340"/>
          <cell r="U340">
            <v>418</v>
          </cell>
          <cell r="V340">
            <v>365</v>
          </cell>
          <cell r="W340">
            <v>-0.62</v>
          </cell>
          <cell r="X340"/>
          <cell r="Y340"/>
          <cell r="Z340"/>
        </row>
        <row r="341">
          <cell r="A341" t="str">
            <v>MCOT</v>
          </cell>
          <cell r="B341">
            <v>340</v>
          </cell>
          <cell r="C341" t="str">
            <v> i | 1 | 3 </v>
          </cell>
          <cell r="D341"/>
          <cell r="E341">
            <v>3.92</v>
          </cell>
          <cell r="F341">
            <v>-1.51</v>
          </cell>
          <cell r="G341">
            <v>189900</v>
          </cell>
          <cell r="H341">
            <v>740</v>
          </cell>
          <cell r="I341">
            <v>2693</v>
          </cell>
          <cell r="J341"/>
          <cell r="K341">
            <v>1.34</v>
          </cell>
          <cell r="L341">
            <v>0.84</v>
          </cell>
          <cell r="M341"/>
          <cell r="N341">
            <v>0</v>
          </cell>
          <cell r="O341">
            <v>-26.3</v>
          </cell>
          <cell r="P341">
            <v>-59.47</v>
          </cell>
          <cell r="Q341">
            <v>-97.95</v>
          </cell>
          <cell r="R341"/>
          <cell r="S341">
            <v>22.71</v>
          </cell>
          <cell r="T341"/>
          <cell r="U341"/>
          <cell r="V341"/>
          <cell r="W341"/>
          <cell r="X341"/>
          <cell r="Y341"/>
          <cell r="Z341"/>
        </row>
        <row r="342">
          <cell r="A342" t="str">
            <v>MCS</v>
          </cell>
          <cell r="B342">
            <v>341</v>
          </cell>
          <cell r="C342" t="str">
            <v> i | 1 | 2 | 3 </v>
          </cell>
          <cell r="D342"/>
          <cell r="E342">
            <v>14.5</v>
          </cell>
          <cell r="F342">
            <v>0.69</v>
          </cell>
          <cell r="G342">
            <v>3395300</v>
          </cell>
          <cell r="H342">
            <v>48696</v>
          </cell>
          <cell r="I342">
            <v>6917</v>
          </cell>
          <cell r="J342">
            <v>7.43</v>
          </cell>
          <cell r="K342">
            <v>1.98</v>
          </cell>
          <cell r="L342">
            <v>0.64</v>
          </cell>
          <cell r="M342">
            <v>0.4</v>
          </cell>
          <cell r="N342">
            <v>1.99</v>
          </cell>
          <cell r="O342">
            <v>20.84</v>
          </cell>
          <cell r="P342">
            <v>29.08</v>
          </cell>
          <cell r="Q342">
            <v>20.75</v>
          </cell>
          <cell r="R342">
            <v>4.4800000000000004</v>
          </cell>
          <cell r="S342">
            <v>76.63</v>
          </cell>
          <cell r="T342"/>
          <cell r="U342">
            <v>52</v>
          </cell>
          <cell r="V342">
            <v>48</v>
          </cell>
          <cell r="W342">
            <v>0.42</v>
          </cell>
          <cell r="X342"/>
          <cell r="Y342"/>
          <cell r="Z342"/>
        </row>
        <row r="343">
          <cell r="A343" t="str">
            <v>MDX</v>
          </cell>
          <cell r="B343">
            <v>342</v>
          </cell>
          <cell r="C343" t="str">
            <v> i | 1 | 3 </v>
          </cell>
          <cell r="D343"/>
          <cell r="E343">
            <v>3.54</v>
          </cell>
          <cell r="F343">
            <v>0</v>
          </cell>
          <cell r="G343">
            <v>15796900</v>
          </cell>
          <cell r="H343">
            <v>58004</v>
          </cell>
          <cell r="I343">
            <v>1684</v>
          </cell>
          <cell r="J343">
            <v>23.37</v>
          </cell>
          <cell r="K343">
            <v>0.45</v>
          </cell>
          <cell r="L343">
            <v>0.18</v>
          </cell>
          <cell r="M343"/>
          <cell r="N343">
            <v>0.14000000000000001</v>
          </cell>
          <cell r="O343">
            <v>1.89</v>
          </cell>
          <cell r="P343">
            <v>2.4</v>
          </cell>
          <cell r="Q343">
            <v>19.52</v>
          </cell>
          <cell r="R343"/>
          <cell r="S343">
            <v>71.37</v>
          </cell>
          <cell r="T343"/>
          <cell r="U343">
            <v>749</v>
          </cell>
          <cell r="V343">
            <v>752</v>
          </cell>
          <cell r="W343">
            <v>0.48</v>
          </cell>
          <cell r="X343"/>
          <cell r="Y343"/>
          <cell r="Z343"/>
        </row>
        <row r="344">
          <cell r="A344" t="str">
            <v>MEGA</v>
          </cell>
          <cell r="B344">
            <v>343</v>
          </cell>
          <cell r="C344" t="str">
            <v> i | 1 | 2 | 3 </v>
          </cell>
          <cell r="D344"/>
          <cell r="E344">
            <v>40.25</v>
          </cell>
          <cell r="F344">
            <v>-3.01</v>
          </cell>
          <cell r="G344">
            <v>6025700</v>
          </cell>
          <cell r="H344">
            <v>246457</v>
          </cell>
          <cell r="I344">
            <v>35093</v>
          </cell>
          <cell r="J344">
            <v>26.69</v>
          </cell>
          <cell r="K344">
            <v>5.42</v>
          </cell>
          <cell r="L344">
            <v>0.76</v>
          </cell>
          <cell r="M344">
            <v>0.36</v>
          </cell>
          <cell r="N344">
            <v>1.55</v>
          </cell>
          <cell r="O344">
            <v>14.84</v>
          </cell>
          <cell r="P344">
            <v>21.69</v>
          </cell>
          <cell r="Q344">
            <v>10.54</v>
          </cell>
          <cell r="R344">
            <v>1.79</v>
          </cell>
          <cell r="S344">
            <v>38.75</v>
          </cell>
          <cell r="T344"/>
          <cell r="U344">
            <v>396</v>
          </cell>
          <cell r="V344">
            <v>393</v>
          </cell>
          <cell r="W344">
            <v>1.83</v>
          </cell>
          <cell r="X344"/>
          <cell r="Y344"/>
          <cell r="Z344"/>
        </row>
        <row r="345">
          <cell r="A345" t="str">
            <v>META</v>
          </cell>
          <cell r="B345">
            <v>344</v>
          </cell>
          <cell r="C345" t="str">
            <v> i | 1 | 2 | 3 </v>
          </cell>
          <cell r="D345"/>
          <cell r="E345">
            <v>0.39</v>
          </cell>
          <cell r="F345">
            <v>0</v>
          </cell>
          <cell r="G345">
            <v>4701700</v>
          </cell>
          <cell r="H345">
            <v>1825</v>
          </cell>
          <cell r="I345">
            <v>497</v>
          </cell>
          <cell r="J345"/>
          <cell r="K345">
            <v>0.27</v>
          </cell>
          <cell r="L345">
            <v>1.57</v>
          </cell>
          <cell r="M345"/>
          <cell r="N345">
            <v>0</v>
          </cell>
          <cell r="O345">
            <v>-1.1200000000000001</v>
          </cell>
          <cell r="P345">
            <v>-4.93</v>
          </cell>
          <cell r="Q345">
            <v>-68.67</v>
          </cell>
          <cell r="R345"/>
          <cell r="S345">
            <v>65.94</v>
          </cell>
          <cell r="T345"/>
          <cell r="U345"/>
          <cell r="V345"/>
          <cell r="W345"/>
          <cell r="X345"/>
          <cell r="Y345"/>
          <cell r="Z345"/>
        </row>
        <row r="346">
          <cell r="A346" t="str">
            <v>METCO</v>
          </cell>
          <cell r="B346">
            <v>345</v>
          </cell>
          <cell r="C346" t="str">
            <v> i | 1 | 2 | 3 </v>
          </cell>
          <cell r="D346"/>
          <cell r="E346">
            <v>201</v>
          </cell>
          <cell r="F346">
            <v>0</v>
          </cell>
          <cell r="G346">
            <v>3800</v>
          </cell>
          <cell r="H346">
            <v>760</v>
          </cell>
          <cell r="I346">
            <v>4201</v>
          </cell>
          <cell r="J346">
            <v>16.71</v>
          </cell>
          <cell r="K346">
            <v>0.76</v>
          </cell>
          <cell r="L346">
            <v>0.42</v>
          </cell>
          <cell r="M346">
            <v>10</v>
          </cell>
          <cell r="N346">
            <v>11.97</v>
          </cell>
          <cell r="O346">
            <v>3.79</v>
          </cell>
          <cell r="P346">
            <v>4.55</v>
          </cell>
          <cell r="Q346">
            <v>2.13</v>
          </cell>
          <cell r="R346">
            <v>4.9800000000000004</v>
          </cell>
          <cell r="S346">
            <v>22.81</v>
          </cell>
          <cell r="T346"/>
          <cell r="U346">
            <v>607</v>
          </cell>
          <cell r="V346">
            <v>599</v>
          </cell>
          <cell r="W346">
            <v>-0.19</v>
          </cell>
          <cell r="X346"/>
          <cell r="Y346"/>
          <cell r="Z346"/>
        </row>
        <row r="347">
          <cell r="A347" t="str">
            <v>MFC</v>
          </cell>
          <cell r="B347">
            <v>346</v>
          </cell>
          <cell r="C347" t="str">
            <v> i | 1 | 3 </v>
          </cell>
          <cell r="D347"/>
          <cell r="E347">
            <v>14.7</v>
          </cell>
          <cell r="F347">
            <v>-0.68</v>
          </cell>
          <cell r="G347">
            <v>12100</v>
          </cell>
          <cell r="H347">
            <v>178</v>
          </cell>
          <cell r="I347">
            <v>1847</v>
          </cell>
          <cell r="J347">
            <v>13.97</v>
          </cell>
          <cell r="K347">
            <v>1.82</v>
          </cell>
          <cell r="L347">
            <v>0.36</v>
          </cell>
          <cell r="M347">
            <v>1</v>
          </cell>
          <cell r="N347">
            <v>1.05</v>
          </cell>
          <cell r="O347">
            <v>12.32</v>
          </cell>
          <cell r="P347">
            <v>12.58</v>
          </cell>
          <cell r="Q347">
            <v>16.079999999999998</v>
          </cell>
          <cell r="R347">
            <v>6.8</v>
          </cell>
          <cell r="S347">
            <v>34.119999999999997</v>
          </cell>
          <cell r="T347"/>
          <cell r="U347">
            <v>351</v>
          </cell>
          <cell r="V347">
            <v>274</v>
          </cell>
          <cell r="W347">
            <v>-1.92</v>
          </cell>
          <cell r="X347"/>
          <cell r="Y347"/>
          <cell r="Z347"/>
        </row>
        <row r="348">
          <cell r="A348" t="str">
            <v>MFEC</v>
          </cell>
          <cell r="B348">
            <v>347</v>
          </cell>
          <cell r="C348" t="str">
            <v> i | 1 | 2 | 3 </v>
          </cell>
          <cell r="D348"/>
          <cell r="E348">
            <v>4.9800000000000004</v>
          </cell>
          <cell r="F348">
            <v>-0.4</v>
          </cell>
          <cell r="G348">
            <v>464100</v>
          </cell>
          <cell r="H348">
            <v>2311</v>
          </cell>
          <cell r="I348">
            <v>2198</v>
          </cell>
          <cell r="J348">
            <v>8.6999999999999993</v>
          </cell>
          <cell r="K348">
            <v>1.22</v>
          </cell>
          <cell r="L348">
            <v>1.17</v>
          </cell>
          <cell r="M348">
            <v>0.35</v>
          </cell>
          <cell r="N348">
            <v>0.56999999999999995</v>
          </cell>
          <cell r="O348">
            <v>8.91</v>
          </cell>
          <cell r="P348">
            <v>14.33</v>
          </cell>
          <cell r="Q348">
            <v>4.7</v>
          </cell>
          <cell r="R348">
            <v>7.03</v>
          </cell>
          <cell r="S348">
            <v>68.459999999999994</v>
          </cell>
          <cell r="T348"/>
          <cell r="U348">
            <v>191</v>
          </cell>
          <cell r="V348">
            <v>207</v>
          </cell>
          <cell r="W348">
            <v>-0.08</v>
          </cell>
          <cell r="X348"/>
          <cell r="Y348"/>
          <cell r="Z348"/>
        </row>
        <row r="349">
          <cell r="A349" t="str">
            <v>MGT</v>
          </cell>
          <cell r="B349">
            <v>348</v>
          </cell>
          <cell r="C349" t="str">
            <v> i | 1 | 3 </v>
          </cell>
          <cell r="D349"/>
          <cell r="E349">
            <v>2.48</v>
          </cell>
          <cell r="F349">
            <v>0.81</v>
          </cell>
          <cell r="G349">
            <v>1118500</v>
          </cell>
          <cell r="H349">
            <v>2769</v>
          </cell>
          <cell r="I349">
            <v>992</v>
          </cell>
          <cell r="J349">
            <v>8.9700000000000006</v>
          </cell>
          <cell r="K349">
            <v>2.02</v>
          </cell>
          <cell r="L349">
            <v>0.17</v>
          </cell>
          <cell r="M349">
            <v>0.03</v>
          </cell>
          <cell r="N349">
            <v>0.26</v>
          </cell>
          <cell r="O349">
            <v>23.99</v>
          </cell>
          <cell r="P349">
            <v>24.03</v>
          </cell>
          <cell r="Q349">
            <v>13.74</v>
          </cell>
          <cell r="R349">
            <v>3.63</v>
          </cell>
          <cell r="S349">
            <v>24.95</v>
          </cell>
          <cell r="T349"/>
          <cell r="U349">
            <v>115</v>
          </cell>
          <cell r="V349">
            <v>79</v>
          </cell>
          <cell r="W349">
            <v>0.3</v>
          </cell>
          <cell r="X349"/>
          <cell r="Y349"/>
          <cell r="Z349"/>
        </row>
        <row r="350">
          <cell r="A350" t="str">
            <v>MICRO</v>
          </cell>
          <cell r="B350">
            <v>349</v>
          </cell>
          <cell r="C350" t="str">
            <v> i </v>
          </cell>
          <cell r="D350"/>
          <cell r="E350">
            <v>5.55</v>
          </cell>
          <cell r="F350">
            <v>-3.48</v>
          </cell>
          <cell r="G350">
            <v>7532100</v>
          </cell>
          <cell r="H350">
            <v>42274</v>
          </cell>
          <cell r="I350">
            <v>5189</v>
          </cell>
          <cell r="J350">
            <v>41.81</v>
          </cell>
          <cell r="K350"/>
          <cell r="L350">
            <v>0.68</v>
          </cell>
          <cell r="M350"/>
          <cell r="N350">
            <v>0.14000000000000001</v>
          </cell>
          <cell r="O350"/>
          <cell r="P350"/>
          <cell r="Q350"/>
          <cell r="R350"/>
          <cell r="S350">
            <v>34.229999999999997</v>
          </cell>
          <cell r="T350"/>
          <cell r="U350"/>
          <cell r="V350"/>
          <cell r="W350"/>
          <cell r="X350"/>
          <cell r="Y350"/>
          <cell r="Z350"/>
        </row>
        <row r="351">
          <cell r="A351" t="str">
            <v>MIDA</v>
          </cell>
          <cell r="B351">
            <v>350</v>
          </cell>
          <cell r="C351" t="str">
            <v> i | 1 | 2 | 3 </v>
          </cell>
          <cell r="D351"/>
          <cell r="E351">
            <v>0.48</v>
          </cell>
          <cell r="F351">
            <v>4.3499999999999996</v>
          </cell>
          <cell r="G351">
            <v>596400</v>
          </cell>
          <cell r="H351">
            <v>274</v>
          </cell>
          <cell r="I351">
            <v>1202</v>
          </cell>
          <cell r="J351"/>
          <cell r="K351">
            <v>0.28999999999999998</v>
          </cell>
          <cell r="L351">
            <v>1.46</v>
          </cell>
          <cell r="M351"/>
          <cell r="N351">
            <v>0</v>
          </cell>
          <cell r="O351">
            <v>2.72</v>
          </cell>
          <cell r="P351">
            <v>-2.37</v>
          </cell>
          <cell r="Q351">
            <v>-4.93</v>
          </cell>
          <cell r="R351"/>
          <cell r="S351">
            <v>54.52</v>
          </cell>
          <cell r="T351"/>
          <cell r="U351"/>
          <cell r="V351"/>
          <cell r="W351"/>
          <cell r="X351"/>
          <cell r="Y351"/>
          <cell r="Z351"/>
        </row>
        <row r="352">
          <cell r="A352" t="str">
            <v>MILL</v>
          </cell>
          <cell r="B352">
            <v>351</v>
          </cell>
          <cell r="C352" t="str">
            <v> i | 1 | 2 | 3 </v>
          </cell>
          <cell r="D352"/>
          <cell r="E352">
            <v>0.9</v>
          </cell>
          <cell r="F352">
            <v>0</v>
          </cell>
          <cell r="G352">
            <v>1226700</v>
          </cell>
          <cell r="H352">
            <v>1170</v>
          </cell>
          <cell r="I352">
            <v>4073</v>
          </cell>
          <cell r="J352">
            <v>27.85</v>
          </cell>
          <cell r="K352">
            <v>0.68</v>
          </cell>
          <cell r="L352">
            <v>2.95</v>
          </cell>
          <cell r="M352">
            <v>0.02</v>
          </cell>
          <cell r="N352">
            <v>0.03</v>
          </cell>
          <cell r="O352">
            <v>3.46</v>
          </cell>
          <cell r="P352">
            <v>2.48</v>
          </cell>
          <cell r="Q352">
            <v>0.64</v>
          </cell>
          <cell r="R352">
            <v>2.2200000000000002</v>
          </cell>
          <cell r="S352">
            <v>29.38</v>
          </cell>
          <cell r="T352"/>
          <cell r="U352">
            <v>775</v>
          </cell>
          <cell r="V352">
            <v>720</v>
          </cell>
          <cell r="W352">
            <v>-0.19</v>
          </cell>
          <cell r="X352"/>
          <cell r="Y352"/>
          <cell r="Z352"/>
        </row>
        <row r="353">
          <cell r="A353" t="str">
            <v>MINT</v>
          </cell>
          <cell r="B353">
            <v>352</v>
          </cell>
          <cell r="C353" t="str">
            <v> i | 1 | 2 | 3 </v>
          </cell>
          <cell r="D353"/>
          <cell r="E353">
            <v>25</v>
          </cell>
          <cell r="F353">
            <v>-1.96</v>
          </cell>
          <cell r="G353">
            <v>26030100</v>
          </cell>
          <cell r="H353">
            <v>655885</v>
          </cell>
          <cell r="I353">
            <v>129558</v>
          </cell>
          <cell r="J353"/>
          <cell r="K353">
            <v>1.77</v>
          </cell>
          <cell r="L353">
            <v>4.03</v>
          </cell>
          <cell r="M353"/>
          <cell r="N353">
            <v>0</v>
          </cell>
          <cell r="O353">
            <v>-2.2599999999999998</v>
          </cell>
          <cell r="P353">
            <v>-16.54</v>
          </cell>
          <cell r="Q353">
            <v>-35.229999999999997</v>
          </cell>
          <cell r="R353"/>
          <cell r="S353">
            <v>61.55</v>
          </cell>
          <cell r="T353"/>
          <cell r="U353"/>
          <cell r="V353"/>
          <cell r="W353"/>
          <cell r="X353"/>
          <cell r="Y353"/>
          <cell r="Z353"/>
        </row>
        <row r="354">
          <cell r="A354" t="str">
            <v>MITSIB</v>
          </cell>
          <cell r="B354">
            <v>353</v>
          </cell>
          <cell r="C354" t="str">
            <v> i | 1 | 3 </v>
          </cell>
          <cell r="D354"/>
          <cell r="E354">
            <v>0.98</v>
          </cell>
          <cell r="F354">
            <v>-1.01</v>
          </cell>
          <cell r="G354">
            <v>704100</v>
          </cell>
          <cell r="H354">
            <v>692</v>
          </cell>
          <cell r="I354">
            <v>700</v>
          </cell>
          <cell r="J354">
            <v>37.049999999999997</v>
          </cell>
          <cell r="K354">
            <v>0.98</v>
          </cell>
          <cell r="L354">
            <v>1.02</v>
          </cell>
          <cell r="M354"/>
          <cell r="N354">
            <v>0.03</v>
          </cell>
          <cell r="O354">
            <v>2.17</v>
          </cell>
          <cell r="P354">
            <v>2.67</v>
          </cell>
          <cell r="Q354">
            <v>2.21</v>
          </cell>
          <cell r="R354">
            <v>0.38</v>
          </cell>
          <cell r="S354">
            <v>81.93</v>
          </cell>
          <cell r="T354"/>
          <cell r="U354">
            <v>814</v>
          </cell>
          <cell r="V354">
            <v>816</v>
          </cell>
          <cell r="W354">
            <v>2.2400000000000002</v>
          </cell>
          <cell r="X354"/>
          <cell r="Y354"/>
          <cell r="Z354"/>
        </row>
        <row r="355">
          <cell r="A355" t="str">
            <v>MJD</v>
          </cell>
          <cell r="B355">
            <v>354</v>
          </cell>
          <cell r="C355" t="str">
            <v> i | 1 | 2 | 3 </v>
          </cell>
          <cell r="D355"/>
          <cell r="E355">
            <v>1.6</v>
          </cell>
          <cell r="F355">
            <v>-1.23</v>
          </cell>
          <cell r="G355">
            <v>359300</v>
          </cell>
          <cell r="H355">
            <v>577</v>
          </cell>
          <cell r="I355">
            <v>1377</v>
          </cell>
          <cell r="J355">
            <v>14.64</v>
          </cell>
          <cell r="K355">
            <v>0.25</v>
          </cell>
          <cell r="L355">
            <v>2.21</v>
          </cell>
          <cell r="M355"/>
          <cell r="N355">
            <v>0.11</v>
          </cell>
          <cell r="O355">
            <v>3.4</v>
          </cell>
          <cell r="P355">
            <v>1.71</v>
          </cell>
          <cell r="Q355">
            <v>2.0499999999999998</v>
          </cell>
          <cell r="R355"/>
          <cell r="S355">
            <v>32.54</v>
          </cell>
          <cell r="T355"/>
          <cell r="U355">
            <v>655</v>
          </cell>
          <cell r="V355">
            <v>579</v>
          </cell>
          <cell r="W355">
            <v>-0.13</v>
          </cell>
          <cell r="X355"/>
          <cell r="Y355"/>
          <cell r="Z355"/>
        </row>
        <row r="356">
          <cell r="A356" t="str">
            <v>MK</v>
          </cell>
          <cell r="B356">
            <v>355</v>
          </cell>
          <cell r="C356" t="str">
            <v> i | 1 | 2 | 3 </v>
          </cell>
          <cell r="D356"/>
          <cell r="E356">
            <v>3.08</v>
          </cell>
          <cell r="F356">
            <v>-0.65</v>
          </cell>
          <cell r="G356">
            <v>172900</v>
          </cell>
          <cell r="H356">
            <v>534</v>
          </cell>
          <cell r="I356">
            <v>3361</v>
          </cell>
          <cell r="J356"/>
          <cell r="K356">
            <v>0.49</v>
          </cell>
          <cell r="L356">
            <v>1.51</v>
          </cell>
          <cell r="M356">
            <v>0.11</v>
          </cell>
          <cell r="N356">
            <v>0</v>
          </cell>
          <cell r="O356">
            <v>2.46</v>
          </cell>
          <cell r="P356">
            <v>-0.37</v>
          </cell>
          <cell r="Q356">
            <v>1.17</v>
          </cell>
          <cell r="R356"/>
          <cell r="S356">
            <v>57.75</v>
          </cell>
          <cell r="T356"/>
          <cell r="U356"/>
          <cell r="V356"/>
          <cell r="W356"/>
          <cell r="X356"/>
          <cell r="Y356"/>
          <cell r="Z356"/>
        </row>
        <row r="357">
          <cell r="A357" t="str">
            <v>ML</v>
          </cell>
          <cell r="B357">
            <v>356</v>
          </cell>
          <cell r="C357" t="str">
            <v> i | 1 | 2 | 3 </v>
          </cell>
          <cell r="D357"/>
          <cell r="E357">
            <v>0.92</v>
          </cell>
          <cell r="F357">
            <v>-1.08</v>
          </cell>
          <cell r="G357">
            <v>236200</v>
          </cell>
          <cell r="H357">
            <v>218</v>
          </cell>
          <cell r="I357">
            <v>980</v>
          </cell>
          <cell r="J357">
            <v>8.58</v>
          </cell>
          <cell r="K357">
            <v>0.5</v>
          </cell>
          <cell r="L357">
            <v>0.95</v>
          </cell>
          <cell r="M357">
            <v>0.03</v>
          </cell>
          <cell r="N357">
            <v>0.11</v>
          </cell>
          <cell r="O357">
            <v>3.87</v>
          </cell>
          <cell r="P357">
            <v>5.98</v>
          </cell>
          <cell r="Q357">
            <v>18.350000000000001</v>
          </cell>
          <cell r="R357">
            <v>3.26</v>
          </cell>
          <cell r="S357">
            <v>44.64</v>
          </cell>
          <cell r="T357"/>
          <cell r="U357">
            <v>378</v>
          </cell>
          <cell r="V357">
            <v>403</v>
          </cell>
          <cell r="W357">
            <v>-21.06</v>
          </cell>
          <cell r="X357"/>
          <cell r="Y357"/>
          <cell r="Z357"/>
        </row>
        <row r="358">
          <cell r="A358" t="str">
            <v>MM</v>
          </cell>
          <cell r="B358">
            <v>357</v>
          </cell>
          <cell r="C358" t="str">
            <v> i | 1 | 3 </v>
          </cell>
          <cell r="D358"/>
          <cell r="E358">
            <v>1.85</v>
          </cell>
          <cell r="F358">
            <v>0</v>
          </cell>
          <cell r="G358">
            <v>0</v>
          </cell>
          <cell r="H358">
            <v>0</v>
          </cell>
          <cell r="I358">
            <v>1949</v>
          </cell>
          <cell r="J358"/>
          <cell r="K358">
            <v>0.77</v>
          </cell>
          <cell r="L358">
            <v>1.04</v>
          </cell>
          <cell r="M358">
            <v>0.06</v>
          </cell>
          <cell r="N358">
            <v>0</v>
          </cell>
          <cell r="O358">
            <v>-1.1499999999999999</v>
          </cell>
          <cell r="P358">
            <v>-3.98</v>
          </cell>
          <cell r="Q358">
            <v>-6.97</v>
          </cell>
          <cell r="R358">
            <v>3.14</v>
          </cell>
          <cell r="S358">
            <v>19.84</v>
          </cell>
          <cell r="T358"/>
          <cell r="U358"/>
          <cell r="V358"/>
          <cell r="W358"/>
          <cell r="X358"/>
          <cell r="Y358"/>
          <cell r="Z358"/>
        </row>
        <row r="359">
          <cell r="A359" t="str">
            <v>MODERN</v>
          </cell>
          <cell r="B359">
            <v>358</v>
          </cell>
          <cell r="C359" t="str">
            <v> i | 1 | 2 | 3 </v>
          </cell>
          <cell r="D359"/>
          <cell r="E359">
            <v>3.02</v>
          </cell>
          <cell r="F359">
            <v>-0.66</v>
          </cell>
          <cell r="G359">
            <v>137300</v>
          </cell>
          <cell r="H359">
            <v>415</v>
          </cell>
          <cell r="I359">
            <v>2265</v>
          </cell>
          <cell r="J359">
            <v>17.22</v>
          </cell>
          <cell r="K359">
            <v>1</v>
          </cell>
          <cell r="L359">
            <v>0.51</v>
          </cell>
          <cell r="M359">
            <v>0.05</v>
          </cell>
          <cell r="N359">
            <v>0.18</v>
          </cell>
          <cell r="O359">
            <v>5.19</v>
          </cell>
          <cell r="P359">
            <v>5.76</v>
          </cell>
          <cell r="Q359">
            <v>4.1900000000000004</v>
          </cell>
          <cell r="R359">
            <v>5.63</v>
          </cell>
          <cell r="S359">
            <v>70.7</v>
          </cell>
          <cell r="T359"/>
          <cell r="U359">
            <v>584</v>
          </cell>
          <cell r="V359">
            <v>541</v>
          </cell>
          <cell r="W359">
            <v>-0.73</v>
          </cell>
          <cell r="X359"/>
          <cell r="Y359"/>
          <cell r="Z359"/>
        </row>
        <row r="360">
          <cell r="A360" t="str">
            <v>MONO</v>
          </cell>
          <cell r="B360">
            <v>359</v>
          </cell>
          <cell r="C360" t="str">
            <v> i | 1 | 2 | 3 </v>
          </cell>
          <cell r="D360"/>
          <cell r="E360">
            <v>2.2400000000000002</v>
          </cell>
          <cell r="F360">
            <v>-2.61</v>
          </cell>
          <cell r="G360">
            <v>874100</v>
          </cell>
          <cell r="H360">
            <v>1982</v>
          </cell>
          <cell r="I360">
            <v>7775</v>
          </cell>
          <cell r="J360"/>
          <cell r="K360">
            <v>5.54</v>
          </cell>
          <cell r="L360">
            <v>2.2200000000000002</v>
          </cell>
          <cell r="M360"/>
          <cell r="N360">
            <v>0</v>
          </cell>
          <cell r="O360">
            <v>-18.53</v>
          </cell>
          <cell r="P360">
            <v>-50.28</v>
          </cell>
          <cell r="Q360">
            <v>-58.34</v>
          </cell>
          <cell r="R360"/>
          <cell r="S360">
            <v>27.3</v>
          </cell>
          <cell r="T360"/>
          <cell r="U360"/>
          <cell r="V360"/>
          <cell r="W360"/>
          <cell r="X360"/>
          <cell r="Y360"/>
          <cell r="Z360"/>
        </row>
        <row r="361">
          <cell r="A361" t="str">
            <v>MOONG</v>
          </cell>
          <cell r="B361">
            <v>360</v>
          </cell>
          <cell r="C361" t="str">
            <v> i | 1 | 2 | 3 </v>
          </cell>
          <cell r="D361"/>
          <cell r="E361">
            <v>4.0999999999999996</v>
          </cell>
          <cell r="F361">
            <v>-0.49</v>
          </cell>
          <cell r="G361">
            <v>65900</v>
          </cell>
          <cell r="H361">
            <v>271</v>
          </cell>
          <cell r="I361">
            <v>692</v>
          </cell>
          <cell r="J361">
            <v>10.16</v>
          </cell>
          <cell r="K361">
            <v>0.89</v>
          </cell>
          <cell r="L361">
            <v>0.3</v>
          </cell>
          <cell r="M361">
            <v>0.26</v>
          </cell>
          <cell r="N361">
            <v>0.4</v>
          </cell>
          <cell r="O361">
            <v>7.24</v>
          </cell>
          <cell r="P361">
            <v>8.8800000000000008</v>
          </cell>
          <cell r="Q361">
            <v>6.78</v>
          </cell>
          <cell r="R361">
            <v>6.34</v>
          </cell>
          <cell r="S361">
            <v>31.47</v>
          </cell>
          <cell r="T361"/>
          <cell r="U361">
            <v>325</v>
          </cell>
          <cell r="V361">
            <v>302</v>
          </cell>
          <cell r="W361">
            <v>1.07</v>
          </cell>
          <cell r="X361"/>
          <cell r="Y361"/>
          <cell r="Z361"/>
        </row>
        <row r="362">
          <cell r="A362" t="str">
            <v>MORE</v>
          </cell>
          <cell r="B362">
            <v>361</v>
          </cell>
          <cell r="C362" t="str">
            <v> i | 1 | 2 | 3 </v>
          </cell>
          <cell r="D362"/>
          <cell r="E362">
            <v>0.83</v>
          </cell>
          <cell r="F362">
            <v>0</v>
          </cell>
          <cell r="G362">
            <v>35277000</v>
          </cell>
          <cell r="H362">
            <v>28906</v>
          </cell>
          <cell r="I362">
            <v>5421</v>
          </cell>
          <cell r="J362"/>
          <cell r="K362">
            <v>20.5</v>
          </cell>
          <cell r="L362">
            <v>0.64</v>
          </cell>
          <cell r="M362"/>
          <cell r="N362">
            <v>0</v>
          </cell>
          <cell r="O362">
            <v>-7.39</v>
          </cell>
          <cell r="P362">
            <v>-11.91</v>
          </cell>
          <cell r="Q362">
            <v>-125.39</v>
          </cell>
          <cell r="R362"/>
          <cell r="S362">
            <v>50.74</v>
          </cell>
          <cell r="T362"/>
          <cell r="U362"/>
          <cell r="V362"/>
          <cell r="W362"/>
          <cell r="X362"/>
          <cell r="Y362"/>
          <cell r="Z362"/>
        </row>
        <row r="363">
          <cell r="A363" t="str">
            <v>MPG</v>
          </cell>
          <cell r="B363">
            <v>362</v>
          </cell>
          <cell r="C363" t="str">
            <v> i | 1 | 2 | 3 </v>
          </cell>
          <cell r="D363" t="str">
            <v>C</v>
          </cell>
          <cell r="E363">
            <v>0.28999999999999998</v>
          </cell>
          <cell r="F363">
            <v>-3.33</v>
          </cell>
          <cell r="G363">
            <v>3929900</v>
          </cell>
          <cell r="H363">
            <v>1117</v>
          </cell>
          <cell r="I363">
            <v>284</v>
          </cell>
          <cell r="J363"/>
          <cell r="K363"/>
          <cell r="L363">
            <v>-5.0599999999999996</v>
          </cell>
          <cell r="M363"/>
          <cell r="N363">
            <v>0</v>
          </cell>
          <cell r="O363">
            <v>-26.16</v>
          </cell>
          <cell r="P363"/>
          <cell r="Q363">
            <v>-29.93</v>
          </cell>
          <cell r="R363"/>
          <cell r="S363">
            <v>53.79</v>
          </cell>
          <cell r="T363"/>
          <cell r="U363"/>
          <cell r="V363"/>
          <cell r="W363"/>
          <cell r="X363"/>
          <cell r="Y363"/>
          <cell r="Z363"/>
        </row>
        <row r="364">
          <cell r="A364" t="str">
            <v>MPIC</v>
          </cell>
          <cell r="B364">
            <v>363</v>
          </cell>
          <cell r="C364" t="str">
            <v> i | 1 | 2 | 3 </v>
          </cell>
          <cell r="D364"/>
          <cell r="E364">
            <v>1.78</v>
          </cell>
          <cell r="F364">
            <v>-0.56000000000000005</v>
          </cell>
          <cell r="G364">
            <v>1100</v>
          </cell>
          <cell r="H364">
            <v>2</v>
          </cell>
          <cell r="I364">
            <v>2314</v>
          </cell>
          <cell r="J364"/>
          <cell r="K364">
            <v>5.56</v>
          </cell>
          <cell r="L364">
            <v>0.43</v>
          </cell>
          <cell r="M364"/>
          <cell r="N364">
            <v>0</v>
          </cell>
          <cell r="O364">
            <v>-13.28</v>
          </cell>
          <cell r="P364">
            <v>-20.54</v>
          </cell>
          <cell r="Q364">
            <v>-76.14</v>
          </cell>
          <cell r="R364"/>
          <cell r="S364">
            <v>7.54</v>
          </cell>
          <cell r="T364"/>
          <cell r="U364"/>
          <cell r="V364"/>
          <cell r="W364"/>
          <cell r="X364"/>
          <cell r="Y364"/>
          <cell r="Z364"/>
        </row>
        <row r="365">
          <cell r="A365" t="str">
            <v>MSC</v>
          </cell>
          <cell r="B365">
            <v>364</v>
          </cell>
          <cell r="C365" t="str">
            <v> i | 1 | 3 </v>
          </cell>
          <cell r="D365"/>
          <cell r="E365">
            <v>6.7</v>
          </cell>
          <cell r="F365">
            <v>1.52</v>
          </cell>
          <cell r="G365">
            <v>136100</v>
          </cell>
          <cell r="H365">
            <v>899</v>
          </cell>
          <cell r="I365">
            <v>2412</v>
          </cell>
          <cell r="J365">
            <v>11.49</v>
          </cell>
          <cell r="K365">
            <v>1.28</v>
          </cell>
          <cell r="L365">
            <v>0.69</v>
          </cell>
          <cell r="M365">
            <v>0.45</v>
          </cell>
          <cell r="N365">
            <v>0.57999999999999996</v>
          </cell>
          <cell r="O365">
            <v>8.4499999999999993</v>
          </cell>
          <cell r="P365">
            <v>11.26</v>
          </cell>
          <cell r="Q365">
            <v>2.3199999999999998</v>
          </cell>
          <cell r="R365">
            <v>6.72</v>
          </cell>
          <cell r="S365">
            <v>35.590000000000003</v>
          </cell>
          <cell r="T365"/>
          <cell r="U365">
            <v>316</v>
          </cell>
          <cell r="V365">
            <v>296</v>
          </cell>
          <cell r="W365">
            <v>3.19</v>
          </cell>
          <cell r="X365"/>
          <cell r="Y365"/>
          <cell r="Z365"/>
        </row>
        <row r="366">
          <cell r="A366" t="str">
            <v>MTC</v>
          </cell>
          <cell r="B366">
            <v>365</v>
          </cell>
          <cell r="C366" t="str">
            <v> i | 1 | 2 | 3 </v>
          </cell>
          <cell r="D366"/>
          <cell r="E366">
            <v>64</v>
          </cell>
          <cell r="F366">
            <v>-5.19</v>
          </cell>
          <cell r="G366">
            <v>25320300</v>
          </cell>
          <cell r="H366">
            <v>1653763</v>
          </cell>
          <cell r="I366">
            <v>135680</v>
          </cell>
          <cell r="J366">
            <v>28.23</v>
          </cell>
          <cell r="K366">
            <v>7.27</v>
          </cell>
          <cell r="L366">
            <v>2.77</v>
          </cell>
          <cell r="M366">
            <v>0.3</v>
          </cell>
          <cell r="N366">
            <v>2.35</v>
          </cell>
          <cell r="O366">
            <v>9.4</v>
          </cell>
          <cell r="P366">
            <v>29.12</v>
          </cell>
          <cell r="Q366">
            <v>35.450000000000003</v>
          </cell>
          <cell r="R366">
            <v>0.47</v>
          </cell>
          <cell r="S366">
            <v>32.11</v>
          </cell>
          <cell r="T366"/>
          <cell r="U366">
            <v>370</v>
          </cell>
          <cell r="V366">
            <v>495</v>
          </cell>
          <cell r="W366">
            <v>0.52</v>
          </cell>
          <cell r="X366"/>
          <cell r="Y366"/>
          <cell r="Z366"/>
        </row>
        <row r="367">
          <cell r="A367" t="str">
            <v>MTI</v>
          </cell>
          <cell r="B367">
            <v>366</v>
          </cell>
          <cell r="C367" t="str">
            <v> i | 1 | 2 | 3 </v>
          </cell>
          <cell r="D367"/>
          <cell r="E367">
            <v>84.75</v>
          </cell>
          <cell r="F367">
            <v>-1.45</v>
          </cell>
          <cell r="G367">
            <v>7400</v>
          </cell>
          <cell r="H367">
            <v>631</v>
          </cell>
          <cell r="I367">
            <v>5000</v>
          </cell>
          <cell r="J367">
            <v>7.84</v>
          </cell>
          <cell r="K367">
            <v>1</v>
          </cell>
          <cell r="L367">
            <v>3.91</v>
          </cell>
          <cell r="M367">
            <v>2.9</v>
          </cell>
          <cell r="N367">
            <v>10.81</v>
          </cell>
          <cell r="O367">
            <v>3.42</v>
          </cell>
          <cell r="P367">
            <v>12.14</v>
          </cell>
          <cell r="Q367">
            <v>8.3800000000000008</v>
          </cell>
          <cell r="R367">
            <v>3.42</v>
          </cell>
          <cell r="S367">
            <v>47.5</v>
          </cell>
          <cell r="T367"/>
          <cell r="U367">
            <v>208</v>
          </cell>
          <cell r="V367">
            <v>406</v>
          </cell>
          <cell r="W367">
            <v>-0.49</v>
          </cell>
          <cell r="X367"/>
          <cell r="Y367"/>
          <cell r="Z367"/>
        </row>
        <row r="368">
          <cell r="A368" t="str">
            <v>MVP</v>
          </cell>
          <cell r="B368">
            <v>367</v>
          </cell>
          <cell r="C368" t="str">
            <v> i | 1 | 2 | 3 </v>
          </cell>
          <cell r="D368"/>
          <cell r="E368">
            <v>1.18</v>
          </cell>
          <cell r="F368">
            <v>-3.28</v>
          </cell>
          <cell r="G368">
            <v>83700</v>
          </cell>
          <cell r="H368">
            <v>100</v>
          </cell>
          <cell r="I368">
            <v>236</v>
          </cell>
          <cell r="J368"/>
          <cell r="K368">
            <v>1.64</v>
          </cell>
          <cell r="L368">
            <v>1.1200000000000001</v>
          </cell>
          <cell r="M368"/>
          <cell r="N368">
            <v>0</v>
          </cell>
          <cell r="O368">
            <v>-1.37</v>
          </cell>
          <cell r="P368">
            <v>-7.45</v>
          </cell>
          <cell r="Q368">
            <v>-12.37</v>
          </cell>
          <cell r="R368"/>
          <cell r="S368">
            <v>30.07</v>
          </cell>
          <cell r="T368"/>
          <cell r="U368"/>
          <cell r="V368"/>
          <cell r="W368"/>
          <cell r="X368"/>
          <cell r="Y368"/>
          <cell r="Z368"/>
        </row>
        <row r="369">
          <cell r="A369" t="str">
            <v>NBC</v>
          </cell>
          <cell r="B369">
            <v>368</v>
          </cell>
          <cell r="C369" t="str">
            <v> i | 1 | 2 | 3 </v>
          </cell>
          <cell r="D369"/>
          <cell r="E369">
            <v>0.59</v>
          </cell>
          <cell r="F369">
            <v>-1.67</v>
          </cell>
          <cell r="G369">
            <v>65600</v>
          </cell>
          <cell r="H369">
            <v>39</v>
          </cell>
          <cell r="I369">
            <v>663</v>
          </cell>
          <cell r="J369"/>
          <cell r="K369">
            <v>0.83</v>
          </cell>
          <cell r="L369">
            <v>0.77</v>
          </cell>
          <cell r="M369"/>
          <cell r="N369">
            <v>0</v>
          </cell>
          <cell r="O369">
            <v>-3.24</v>
          </cell>
          <cell r="P369">
            <v>-6.39</v>
          </cell>
          <cell r="Q369">
            <v>-0.83</v>
          </cell>
          <cell r="R369"/>
          <cell r="S369">
            <v>20.94</v>
          </cell>
          <cell r="T369"/>
          <cell r="U369"/>
          <cell r="V369"/>
          <cell r="W369"/>
          <cell r="X369"/>
          <cell r="Y369"/>
          <cell r="Z369"/>
        </row>
        <row r="370">
          <cell r="A370" t="str">
            <v>NC</v>
          </cell>
          <cell r="B370">
            <v>369</v>
          </cell>
          <cell r="C370" t="str">
            <v> i | 1 | 2 | 3 </v>
          </cell>
          <cell r="D370"/>
          <cell r="E370">
            <v>9.9</v>
          </cell>
          <cell r="F370">
            <v>0</v>
          </cell>
          <cell r="G370">
            <v>0</v>
          </cell>
          <cell r="H370">
            <v>0</v>
          </cell>
          <cell r="I370">
            <v>148</v>
          </cell>
          <cell r="J370"/>
          <cell r="K370">
            <v>0.3</v>
          </cell>
          <cell r="L370">
            <v>0.89</v>
          </cell>
          <cell r="M370">
            <v>0.1</v>
          </cell>
          <cell r="N370">
            <v>0</v>
          </cell>
          <cell r="O370">
            <v>0.82</v>
          </cell>
          <cell r="P370">
            <v>-0.9</v>
          </cell>
          <cell r="Q370">
            <v>-2.91</v>
          </cell>
          <cell r="R370">
            <v>1.01</v>
          </cell>
          <cell r="S370">
            <v>28.07</v>
          </cell>
          <cell r="T370"/>
          <cell r="U370"/>
          <cell r="V370"/>
          <cell r="W370"/>
          <cell r="X370"/>
          <cell r="Y370"/>
          <cell r="Z370"/>
        </row>
        <row r="371">
          <cell r="A371" t="str">
            <v>NCAP</v>
          </cell>
          <cell r="B371">
            <v>370</v>
          </cell>
          <cell r="C371" t="str">
            <v> i </v>
          </cell>
          <cell r="D371"/>
          <cell r="E371">
            <v>6.9</v>
          </cell>
          <cell r="F371">
            <v>-2.82</v>
          </cell>
          <cell r="G371">
            <v>14230400</v>
          </cell>
          <cell r="H371">
            <v>99374</v>
          </cell>
          <cell r="I371">
            <v>6210</v>
          </cell>
          <cell r="J371">
            <v>35.43</v>
          </cell>
          <cell r="K371"/>
          <cell r="L371">
            <v>3.01</v>
          </cell>
          <cell r="M371"/>
          <cell r="N371">
            <v>0.2</v>
          </cell>
          <cell r="O371"/>
          <cell r="P371"/>
          <cell r="Q371"/>
          <cell r="R371"/>
          <cell r="S371">
            <v>33.57</v>
          </cell>
          <cell r="T371"/>
          <cell r="U371"/>
          <cell r="V371"/>
          <cell r="W371"/>
          <cell r="X371"/>
          <cell r="Y371"/>
          <cell r="Z371"/>
        </row>
        <row r="372">
          <cell r="A372" t="str">
            <v>NCH</v>
          </cell>
          <cell r="B372">
            <v>371</v>
          </cell>
          <cell r="C372" t="str">
            <v> i | 1 | 3 </v>
          </cell>
          <cell r="D372"/>
          <cell r="E372">
            <v>0.85</v>
          </cell>
          <cell r="F372">
            <v>0</v>
          </cell>
          <cell r="G372">
            <v>38200</v>
          </cell>
          <cell r="H372">
            <v>32</v>
          </cell>
          <cell r="I372">
            <v>1058</v>
          </cell>
          <cell r="J372">
            <v>20.92</v>
          </cell>
          <cell r="K372">
            <v>0.41</v>
          </cell>
          <cell r="L372">
            <v>0.48</v>
          </cell>
          <cell r="M372"/>
          <cell r="N372">
            <v>0.04</v>
          </cell>
          <cell r="O372">
            <v>2.41</v>
          </cell>
          <cell r="P372">
            <v>1.98</v>
          </cell>
          <cell r="Q372">
            <v>5.68</v>
          </cell>
          <cell r="R372"/>
          <cell r="S372">
            <v>37.99</v>
          </cell>
          <cell r="T372"/>
          <cell r="U372">
            <v>723</v>
          </cell>
          <cell r="V372">
            <v>700</v>
          </cell>
          <cell r="W372">
            <v>0.34</v>
          </cell>
          <cell r="X372"/>
          <cell r="Y372"/>
          <cell r="Z372"/>
        </row>
        <row r="373">
          <cell r="A373" t="str">
            <v>NCL</v>
          </cell>
          <cell r="B373">
            <v>372</v>
          </cell>
          <cell r="C373" t="str">
            <v> i | 1 | 2 | 3 </v>
          </cell>
          <cell r="D373"/>
          <cell r="E373">
            <v>0.75</v>
          </cell>
          <cell r="F373">
            <v>-6.25</v>
          </cell>
          <cell r="G373">
            <v>122200</v>
          </cell>
          <cell r="H373">
            <v>95</v>
          </cell>
          <cell r="I373">
            <v>341</v>
          </cell>
          <cell r="J373"/>
          <cell r="K373">
            <v>1.31</v>
          </cell>
          <cell r="L373">
            <v>2.11</v>
          </cell>
          <cell r="M373"/>
          <cell r="N373">
            <v>0</v>
          </cell>
          <cell r="O373">
            <v>0.15</v>
          </cell>
          <cell r="P373">
            <v>-5.76</v>
          </cell>
          <cell r="Q373">
            <v>-2.76</v>
          </cell>
          <cell r="R373"/>
          <cell r="S373">
            <v>34.909999999999997</v>
          </cell>
          <cell r="T373"/>
          <cell r="U373"/>
          <cell r="V373"/>
          <cell r="W373"/>
          <cell r="X373"/>
          <cell r="Y373"/>
          <cell r="Z373"/>
        </row>
        <row r="374">
          <cell r="A374" t="str">
            <v>NDR</v>
          </cell>
          <cell r="B374">
            <v>373</v>
          </cell>
          <cell r="C374" t="str">
            <v> i | 1 | 2 | 3 </v>
          </cell>
          <cell r="D374"/>
          <cell r="E374">
            <v>1.52</v>
          </cell>
          <cell r="F374">
            <v>-1.3</v>
          </cell>
          <cell r="G374">
            <v>405100</v>
          </cell>
          <cell r="H374">
            <v>611</v>
          </cell>
          <cell r="I374">
            <v>479</v>
          </cell>
          <cell r="J374">
            <v>40.5</v>
          </cell>
          <cell r="K374">
            <v>0.69</v>
          </cell>
          <cell r="L374">
            <v>0.44</v>
          </cell>
          <cell r="M374"/>
          <cell r="N374">
            <v>0.04</v>
          </cell>
          <cell r="O374">
            <v>2.06</v>
          </cell>
          <cell r="P374">
            <v>1.74</v>
          </cell>
          <cell r="Q374">
            <v>4.4000000000000004</v>
          </cell>
          <cell r="R374"/>
          <cell r="S374">
            <v>23.1</v>
          </cell>
          <cell r="T374"/>
          <cell r="U374">
            <v>846</v>
          </cell>
          <cell r="V374">
            <v>830</v>
          </cell>
          <cell r="W374">
            <v>-1.44</v>
          </cell>
          <cell r="X374"/>
          <cell r="Y374"/>
          <cell r="Z374"/>
        </row>
        <row r="375">
          <cell r="A375" t="str">
            <v>NEP</v>
          </cell>
          <cell r="B375">
            <v>374</v>
          </cell>
          <cell r="C375" t="str">
            <v> i | 1 | 2 | 3 </v>
          </cell>
          <cell r="D375" t="str">
            <v>C</v>
          </cell>
          <cell r="E375">
            <v>0.24</v>
          </cell>
          <cell r="F375">
            <v>-4</v>
          </cell>
          <cell r="G375">
            <v>79400</v>
          </cell>
          <cell r="H375">
            <v>19</v>
          </cell>
          <cell r="I375">
            <v>558</v>
          </cell>
          <cell r="J375"/>
          <cell r="K375">
            <v>0.77</v>
          </cell>
          <cell r="L375">
            <v>0.12</v>
          </cell>
          <cell r="M375"/>
          <cell r="N375">
            <v>0</v>
          </cell>
          <cell r="O375">
            <v>-3.71</v>
          </cell>
          <cell r="P375">
            <v>-4.25</v>
          </cell>
          <cell r="Q375">
            <v>-4.63</v>
          </cell>
          <cell r="R375"/>
          <cell r="S375">
            <v>41.49</v>
          </cell>
          <cell r="T375"/>
          <cell r="U375"/>
          <cell r="V375"/>
          <cell r="W375"/>
          <cell r="X375"/>
          <cell r="Y375"/>
          <cell r="Z375"/>
        </row>
        <row r="376">
          <cell r="A376" t="str">
            <v>NER</v>
          </cell>
          <cell r="B376">
            <v>375</v>
          </cell>
          <cell r="C376" t="str">
            <v> i | 1 | 3 </v>
          </cell>
          <cell r="D376"/>
          <cell r="E376">
            <v>4.62</v>
          </cell>
          <cell r="F376">
            <v>-2.5299999999999998</v>
          </cell>
          <cell r="G376">
            <v>49425100</v>
          </cell>
          <cell r="H376">
            <v>229959</v>
          </cell>
          <cell r="I376">
            <v>7460</v>
          </cell>
          <cell r="J376">
            <v>13.23</v>
          </cell>
          <cell r="K376">
            <v>2.19</v>
          </cell>
          <cell r="L376">
            <v>1.79</v>
          </cell>
          <cell r="M376">
            <v>0.06</v>
          </cell>
          <cell r="N376">
            <v>0.35</v>
          </cell>
          <cell r="O376">
            <v>9.58</v>
          </cell>
          <cell r="P376">
            <v>18.34</v>
          </cell>
          <cell r="Q376">
            <v>4.37</v>
          </cell>
          <cell r="R376">
            <v>2.89</v>
          </cell>
          <cell r="S376">
            <v>38.19</v>
          </cell>
          <cell r="T376"/>
          <cell r="U376">
            <v>256</v>
          </cell>
          <cell r="V376">
            <v>305</v>
          </cell>
          <cell r="W376">
            <v>1.23</v>
          </cell>
          <cell r="X376"/>
          <cell r="Y376"/>
          <cell r="Z376"/>
        </row>
        <row r="377">
          <cell r="A377" t="str">
            <v>NETBAY</v>
          </cell>
          <cell r="B377">
            <v>376</v>
          </cell>
          <cell r="C377" t="str">
            <v> i | 1 | 2 | 3 </v>
          </cell>
          <cell r="D377"/>
          <cell r="E377">
            <v>24.8</v>
          </cell>
          <cell r="F377">
            <v>-0.4</v>
          </cell>
          <cell r="G377">
            <v>440200</v>
          </cell>
          <cell r="H377">
            <v>10917</v>
          </cell>
          <cell r="I377">
            <v>4960</v>
          </cell>
          <cell r="J377">
            <v>31.64</v>
          </cell>
          <cell r="K377">
            <v>11.99</v>
          </cell>
          <cell r="L377">
            <v>0.36</v>
          </cell>
          <cell r="M377"/>
          <cell r="N377">
            <v>0.78</v>
          </cell>
          <cell r="O377">
            <v>27.17</v>
          </cell>
          <cell r="P377">
            <v>35.85</v>
          </cell>
          <cell r="Q377">
            <v>38.299999999999997</v>
          </cell>
          <cell r="R377">
            <v>3.93</v>
          </cell>
          <cell r="S377">
            <v>49</v>
          </cell>
          <cell r="T377"/>
          <cell r="U377">
            <v>381</v>
          </cell>
          <cell r="V377">
            <v>376</v>
          </cell>
          <cell r="W377">
            <v>1.1000000000000001</v>
          </cell>
          <cell r="X377"/>
          <cell r="Y377"/>
          <cell r="Z377"/>
        </row>
        <row r="378">
          <cell r="A378" t="str">
            <v>NEW</v>
          </cell>
          <cell r="B378">
            <v>377</v>
          </cell>
          <cell r="C378" t="str">
            <v> i | 1 | 3 </v>
          </cell>
          <cell r="D378"/>
          <cell r="E378">
            <v>49</v>
          </cell>
          <cell r="F378">
            <v>0</v>
          </cell>
          <cell r="G378">
            <v>100</v>
          </cell>
          <cell r="H378">
            <v>5</v>
          </cell>
          <cell r="I378">
            <v>490</v>
          </cell>
          <cell r="J378">
            <v>81.47</v>
          </cell>
          <cell r="K378">
            <v>1.39</v>
          </cell>
          <cell r="L378">
            <v>0.54</v>
          </cell>
          <cell r="M378">
            <v>0.2</v>
          </cell>
          <cell r="N378">
            <v>0.6</v>
          </cell>
          <cell r="O378">
            <v>2.15</v>
          </cell>
          <cell r="P378">
            <v>1.71</v>
          </cell>
          <cell r="Q378">
            <v>-0.28000000000000003</v>
          </cell>
          <cell r="R378">
            <v>0.41</v>
          </cell>
          <cell r="S378">
            <v>18.309999999999999</v>
          </cell>
          <cell r="T378"/>
          <cell r="U378">
            <v>912</v>
          </cell>
          <cell r="V378">
            <v>889</v>
          </cell>
          <cell r="W378">
            <v>6.97</v>
          </cell>
          <cell r="X378"/>
          <cell r="Y378"/>
          <cell r="Z378"/>
        </row>
        <row r="379">
          <cell r="A379" t="str">
            <v>NEWS</v>
          </cell>
          <cell r="B379">
            <v>378</v>
          </cell>
          <cell r="C379" t="str">
            <v> i | 1 | 2 | 3 </v>
          </cell>
          <cell r="D379" t="str">
            <v>C</v>
          </cell>
          <cell r="E379">
            <v>0.01</v>
          </cell>
          <cell r="F379">
            <v>0</v>
          </cell>
          <cell r="G379">
            <v>6606900</v>
          </cell>
          <cell r="H379">
            <v>66</v>
          </cell>
          <cell r="I379">
            <v>746</v>
          </cell>
          <cell r="J379"/>
          <cell r="K379">
            <v>1</v>
          </cell>
          <cell r="L379">
            <v>0.17</v>
          </cell>
          <cell r="M379"/>
          <cell r="N379">
            <v>0</v>
          </cell>
          <cell r="O379">
            <v>-12.76</v>
          </cell>
          <cell r="P379">
            <v>-15.89</v>
          </cell>
          <cell r="Q379">
            <v>-35.44</v>
          </cell>
          <cell r="R379"/>
          <cell r="S379">
            <v>53.81</v>
          </cell>
          <cell r="T379"/>
          <cell r="U379"/>
          <cell r="V379"/>
          <cell r="W379"/>
          <cell r="X379"/>
          <cell r="Y379"/>
          <cell r="Z379"/>
        </row>
        <row r="380">
          <cell r="A380" t="str">
            <v>NEX</v>
          </cell>
          <cell r="B380">
            <v>379</v>
          </cell>
          <cell r="C380" t="str">
            <v> i | 1 | 2 | 3 </v>
          </cell>
          <cell r="D380"/>
          <cell r="E380">
            <v>5</v>
          </cell>
          <cell r="F380">
            <v>-5.66</v>
          </cell>
          <cell r="G380">
            <v>22802200</v>
          </cell>
          <cell r="H380">
            <v>115859</v>
          </cell>
          <cell r="I380">
            <v>8372</v>
          </cell>
          <cell r="J380"/>
          <cell r="K380">
            <v>2.84</v>
          </cell>
          <cell r="L380">
            <v>0.14000000000000001</v>
          </cell>
          <cell r="M380"/>
          <cell r="N380">
            <v>0</v>
          </cell>
          <cell r="O380">
            <v>-5</v>
          </cell>
          <cell r="P380">
            <v>-8.5399999999999991</v>
          </cell>
          <cell r="Q380">
            <v>-5.43</v>
          </cell>
          <cell r="R380"/>
          <cell r="S380">
            <v>71.459999999999994</v>
          </cell>
          <cell r="T380"/>
          <cell r="U380"/>
          <cell r="V380"/>
          <cell r="W380"/>
          <cell r="X380"/>
          <cell r="Y380"/>
          <cell r="Z380"/>
        </row>
        <row r="381">
          <cell r="A381" t="str">
            <v>NFC</v>
          </cell>
          <cell r="B381">
            <v>380</v>
          </cell>
          <cell r="C381" t="str">
            <v> i | 1 | 2 | 3 </v>
          </cell>
          <cell r="D381"/>
          <cell r="E381">
            <v>3.02</v>
          </cell>
          <cell r="F381">
            <v>-8.48</v>
          </cell>
          <cell r="G381">
            <v>32800</v>
          </cell>
          <cell r="H381">
            <v>100</v>
          </cell>
          <cell r="I381">
            <v>3285</v>
          </cell>
          <cell r="J381"/>
          <cell r="K381">
            <v>3.55</v>
          </cell>
          <cell r="L381">
            <v>1.1299999999999999</v>
          </cell>
          <cell r="M381"/>
          <cell r="N381">
            <v>0</v>
          </cell>
          <cell r="O381">
            <v>-0.6</v>
          </cell>
          <cell r="P381">
            <v>-1.56</v>
          </cell>
          <cell r="Q381">
            <v>-2.97</v>
          </cell>
          <cell r="R381"/>
          <cell r="S381">
            <v>11.92</v>
          </cell>
          <cell r="T381"/>
          <cell r="U381"/>
          <cell r="V381"/>
          <cell r="W381"/>
          <cell r="X381"/>
          <cell r="Y381"/>
          <cell r="Z381"/>
        </row>
        <row r="382">
          <cell r="A382" t="str">
            <v>NINE</v>
          </cell>
          <cell r="B382">
            <v>381</v>
          </cell>
          <cell r="C382" t="str">
            <v> i | 1 | 2 | 3 </v>
          </cell>
          <cell r="D382"/>
          <cell r="E382">
            <v>2.76</v>
          </cell>
          <cell r="F382">
            <v>0</v>
          </cell>
          <cell r="G382">
            <v>146500</v>
          </cell>
          <cell r="H382">
            <v>409</v>
          </cell>
          <cell r="I382">
            <v>1009</v>
          </cell>
          <cell r="J382"/>
          <cell r="K382">
            <v>3.75</v>
          </cell>
          <cell r="L382">
            <v>0.25</v>
          </cell>
          <cell r="M382"/>
          <cell r="N382">
            <v>0</v>
          </cell>
          <cell r="O382">
            <v>12.41</v>
          </cell>
          <cell r="P382">
            <v>-21.11</v>
          </cell>
          <cell r="Q382">
            <v>-45.9</v>
          </cell>
          <cell r="R382"/>
          <cell r="S382">
            <v>19.079999999999998</v>
          </cell>
          <cell r="T382"/>
          <cell r="U382"/>
          <cell r="V382"/>
          <cell r="W382"/>
          <cell r="X382"/>
          <cell r="Y382"/>
          <cell r="Z382"/>
        </row>
        <row r="383">
          <cell r="A383" t="str">
            <v>NKI</v>
          </cell>
          <cell r="B383">
            <v>382</v>
          </cell>
          <cell r="C383" t="str">
            <v> i | 1 | 2 | 3 </v>
          </cell>
          <cell r="D383"/>
          <cell r="E383">
            <v>46.75</v>
          </cell>
          <cell r="F383">
            <v>1.63</v>
          </cell>
          <cell r="G383">
            <v>400</v>
          </cell>
          <cell r="H383">
            <v>19</v>
          </cell>
          <cell r="I383">
            <v>1636</v>
          </cell>
          <cell r="J383">
            <v>32.86</v>
          </cell>
          <cell r="K383">
            <v>0.81</v>
          </cell>
          <cell r="L383">
            <v>1.89</v>
          </cell>
          <cell r="M383">
            <v>1.29</v>
          </cell>
          <cell r="N383">
            <v>1.44</v>
          </cell>
          <cell r="O383">
            <v>1.01</v>
          </cell>
          <cell r="P383">
            <v>2.42</v>
          </cell>
          <cell r="Q383">
            <v>1.78</v>
          </cell>
          <cell r="R383">
            <v>2.75</v>
          </cell>
          <cell r="S383">
            <v>56.9</v>
          </cell>
          <cell r="T383"/>
          <cell r="U383">
            <v>803</v>
          </cell>
          <cell r="V383">
            <v>845</v>
          </cell>
          <cell r="W383">
            <v>1.22</v>
          </cell>
          <cell r="X383"/>
          <cell r="Y383"/>
          <cell r="Z383"/>
        </row>
        <row r="384">
          <cell r="A384" t="str">
            <v>NMG</v>
          </cell>
          <cell r="B384">
            <v>383</v>
          </cell>
          <cell r="C384" t="str">
            <v> i | 1 | 2 | 3 </v>
          </cell>
          <cell r="D384" t="str">
            <v>SPC</v>
          </cell>
          <cell r="E384">
            <v>0.17</v>
          </cell>
          <cell r="F384">
            <v>0</v>
          </cell>
          <cell r="G384">
            <v>0</v>
          </cell>
          <cell r="H384">
            <v>0</v>
          </cell>
          <cell r="I384">
            <v>692</v>
          </cell>
          <cell r="J384"/>
          <cell r="K384"/>
          <cell r="L384">
            <v>9.85</v>
          </cell>
          <cell r="M384"/>
          <cell r="N384">
            <v>0</v>
          </cell>
          <cell r="O384">
            <v>-7.12</v>
          </cell>
          <cell r="P384">
            <v>-72.94</v>
          </cell>
          <cell r="Q384">
            <v>-16.61</v>
          </cell>
          <cell r="R384"/>
          <cell r="S384">
            <v>52.97</v>
          </cell>
          <cell r="T384"/>
          <cell r="U384"/>
          <cell r="V384"/>
          <cell r="W384"/>
          <cell r="X384"/>
          <cell r="Y384"/>
          <cell r="Z384"/>
        </row>
        <row r="385">
          <cell r="A385" t="str">
            <v>NNCL</v>
          </cell>
          <cell r="B385">
            <v>384</v>
          </cell>
          <cell r="C385" t="str">
            <v> i | 1 | 2 | 3 </v>
          </cell>
          <cell r="D385"/>
          <cell r="E385">
            <v>2.38</v>
          </cell>
          <cell r="F385">
            <v>-2.46</v>
          </cell>
          <cell r="G385">
            <v>248800</v>
          </cell>
          <cell r="H385">
            <v>594</v>
          </cell>
          <cell r="I385">
            <v>4875</v>
          </cell>
          <cell r="J385">
            <v>13.45</v>
          </cell>
          <cell r="K385">
            <v>1.51</v>
          </cell>
          <cell r="L385">
            <v>0.37</v>
          </cell>
          <cell r="M385"/>
          <cell r="N385">
            <v>0.18</v>
          </cell>
          <cell r="O385">
            <v>8.5</v>
          </cell>
          <cell r="P385">
            <v>11.3</v>
          </cell>
          <cell r="Q385">
            <v>29.91</v>
          </cell>
          <cell r="R385">
            <v>3.36</v>
          </cell>
          <cell r="S385">
            <v>27.55</v>
          </cell>
          <cell r="T385"/>
          <cell r="U385">
            <v>360</v>
          </cell>
          <cell r="V385">
            <v>338</v>
          </cell>
          <cell r="W385">
            <v>-0.4</v>
          </cell>
          <cell r="X385"/>
          <cell r="Y385"/>
          <cell r="Z385"/>
        </row>
        <row r="386">
          <cell r="A386" t="str">
            <v>NOBLE</v>
          </cell>
          <cell r="B386">
            <v>385</v>
          </cell>
          <cell r="C386" t="str">
            <v> i | 1 | 2 | 3 </v>
          </cell>
          <cell r="D386"/>
          <cell r="E386">
            <v>7.2</v>
          </cell>
          <cell r="F386">
            <v>-4.6399999999999997</v>
          </cell>
          <cell r="G386">
            <v>13228000</v>
          </cell>
          <cell r="H386">
            <v>97057</v>
          </cell>
          <cell r="I386">
            <v>9860</v>
          </cell>
          <cell r="J386">
            <v>5.73</v>
          </cell>
          <cell r="K386">
            <v>1.85</v>
          </cell>
          <cell r="L386">
            <v>2.87</v>
          </cell>
          <cell r="M386">
            <v>1.1000000000000001</v>
          </cell>
          <cell r="N386">
            <v>1.23</v>
          </cell>
          <cell r="O386">
            <v>10.32</v>
          </cell>
          <cell r="P386">
            <v>32.81</v>
          </cell>
          <cell r="Q386">
            <v>16.5</v>
          </cell>
          <cell r="R386">
            <v>34.26</v>
          </cell>
          <cell r="S386">
            <v>31.22</v>
          </cell>
          <cell r="T386"/>
          <cell r="U386">
            <v>28</v>
          </cell>
          <cell r="V386">
            <v>144</v>
          </cell>
          <cell r="W386">
            <v>0.21</v>
          </cell>
          <cell r="X386"/>
          <cell r="Y386"/>
          <cell r="Z386"/>
        </row>
        <row r="387">
          <cell r="A387" t="str">
            <v>NOK</v>
          </cell>
          <cell r="B387">
            <v>386</v>
          </cell>
          <cell r="C387" t="str">
            <v> i | 1 | 2 | 3 </v>
          </cell>
          <cell r="D387" t="str">
            <v>CNP</v>
          </cell>
          <cell r="E387">
            <v>1.1200000000000001</v>
          </cell>
          <cell r="F387">
            <v>-0.88</v>
          </cell>
          <cell r="G387">
            <v>345200</v>
          </cell>
          <cell r="H387">
            <v>385</v>
          </cell>
          <cell r="I387">
            <v>4177</v>
          </cell>
          <cell r="J387"/>
          <cell r="K387"/>
          <cell r="L387">
            <v>-5.81</v>
          </cell>
          <cell r="M387"/>
          <cell r="N387">
            <v>0</v>
          </cell>
          <cell r="O387">
            <v>-25.68</v>
          </cell>
          <cell r="P387"/>
          <cell r="Q387">
            <v>-81.53</v>
          </cell>
          <cell r="R387"/>
          <cell r="S387">
            <v>11.75</v>
          </cell>
          <cell r="T387"/>
          <cell r="U387"/>
          <cell r="V387"/>
          <cell r="W387"/>
          <cell r="X387"/>
          <cell r="Y387"/>
          <cell r="Z387"/>
        </row>
        <row r="388">
          <cell r="A388" t="str">
            <v>NPK</v>
          </cell>
          <cell r="B388">
            <v>387</v>
          </cell>
          <cell r="C388" t="str">
            <v> i | 1 | 3 </v>
          </cell>
          <cell r="D388"/>
          <cell r="E388">
            <v>15.3</v>
          </cell>
          <cell r="F388">
            <v>-12.57</v>
          </cell>
          <cell r="G388">
            <v>700</v>
          </cell>
          <cell r="H388">
            <v>11</v>
          </cell>
          <cell r="I388">
            <v>153</v>
          </cell>
          <cell r="J388">
            <v>19.3</v>
          </cell>
          <cell r="K388">
            <v>0.36</v>
          </cell>
          <cell r="L388">
            <v>0.14000000000000001</v>
          </cell>
          <cell r="M388">
            <v>0.2</v>
          </cell>
          <cell r="N388">
            <v>0.79</v>
          </cell>
          <cell r="O388">
            <v>2.12</v>
          </cell>
          <cell r="P388">
            <v>1.85</v>
          </cell>
          <cell r="Q388">
            <v>2.3199999999999998</v>
          </cell>
          <cell r="R388">
            <v>1.1399999999999999</v>
          </cell>
          <cell r="S388">
            <v>23.98</v>
          </cell>
          <cell r="T388"/>
          <cell r="U388">
            <v>715</v>
          </cell>
          <cell r="V388">
            <v>699</v>
          </cell>
          <cell r="W388">
            <v>-3.86</v>
          </cell>
          <cell r="X388"/>
          <cell r="Y388"/>
          <cell r="Z388"/>
        </row>
        <row r="389">
          <cell r="A389" t="str">
            <v>NRF</v>
          </cell>
          <cell r="B389">
            <v>388</v>
          </cell>
          <cell r="C389" t="str">
            <v> i </v>
          </cell>
          <cell r="D389"/>
          <cell r="E389">
            <v>7.5</v>
          </cell>
          <cell r="F389">
            <v>-5.0599999999999996</v>
          </cell>
          <cell r="G389">
            <v>14359400</v>
          </cell>
          <cell r="H389">
            <v>110910</v>
          </cell>
          <cell r="I389">
            <v>10168</v>
          </cell>
          <cell r="J389">
            <v>107.24</v>
          </cell>
          <cell r="K389"/>
          <cell r="L389">
            <v>1.28</v>
          </cell>
          <cell r="M389"/>
          <cell r="N389">
            <v>7.0000000000000007E-2</v>
          </cell>
          <cell r="O389"/>
          <cell r="P389"/>
          <cell r="Q389"/>
          <cell r="R389"/>
          <cell r="S389">
            <v>27.54</v>
          </cell>
          <cell r="T389"/>
          <cell r="U389"/>
          <cell r="V389"/>
          <cell r="W389"/>
          <cell r="X389"/>
          <cell r="Y389"/>
          <cell r="Z389"/>
        </row>
        <row r="390">
          <cell r="A390" t="str">
            <v>NSI</v>
          </cell>
          <cell r="B390">
            <v>389</v>
          </cell>
          <cell r="C390" t="str">
            <v> i | 1 | 2 | 3 </v>
          </cell>
          <cell r="D390"/>
          <cell r="E390">
            <v>77.5</v>
          </cell>
          <cell r="F390">
            <v>0.98</v>
          </cell>
          <cell r="G390">
            <v>15900</v>
          </cell>
          <cell r="H390">
            <v>1220</v>
          </cell>
          <cell r="I390">
            <v>1077</v>
          </cell>
          <cell r="J390">
            <v>7.37</v>
          </cell>
          <cell r="K390">
            <v>0.78</v>
          </cell>
          <cell r="L390">
            <v>1.8</v>
          </cell>
          <cell r="M390">
            <v>4.5</v>
          </cell>
          <cell r="N390">
            <v>10.52</v>
          </cell>
          <cell r="O390">
            <v>4.6100000000000003</v>
          </cell>
          <cell r="P390">
            <v>10.71</v>
          </cell>
          <cell r="Q390">
            <v>8.69</v>
          </cell>
          <cell r="R390">
            <v>9.2899999999999991</v>
          </cell>
          <cell r="S390">
            <v>37.5</v>
          </cell>
          <cell r="T390"/>
          <cell r="U390">
            <v>234</v>
          </cell>
          <cell r="V390">
            <v>349</v>
          </cell>
          <cell r="W390">
            <v>-0.75</v>
          </cell>
          <cell r="X390"/>
          <cell r="Y390"/>
          <cell r="Z390"/>
        </row>
        <row r="391">
          <cell r="A391" t="str">
            <v>NTV</v>
          </cell>
          <cell r="B391">
            <v>390</v>
          </cell>
          <cell r="C391" t="str">
            <v> i | 1 | 2 | 3 </v>
          </cell>
          <cell r="D391"/>
          <cell r="E391">
            <v>41.5</v>
          </cell>
          <cell r="F391">
            <v>-0.6</v>
          </cell>
          <cell r="G391">
            <v>62200</v>
          </cell>
          <cell r="H391">
            <v>2562</v>
          </cell>
          <cell r="I391">
            <v>6640</v>
          </cell>
          <cell r="J391">
            <v>25.93</v>
          </cell>
          <cell r="K391">
            <v>3.12</v>
          </cell>
          <cell r="L391">
            <v>0.12</v>
          </cell>
          <cell r="M391">
            <v>1.58</v>
          </cell>
          <cell r="N391">
            <v>1.6</v>
          </cell>
          <cell r="O391">
            <v>12.85</v>
          </cell>
          <cell r="P391">
            <v>12.04</v>
          </cell>
          <cell r="Q391">
            <v>11.4</v>
          </cell>
          <cell r="R391">
            <v>3.81</v>
          </cell>
          <cell r="S391">
            <v>36.08</v>
          </cell>
          <cell r="T391"/>
          <cell r="U391">
            <v>513</v>
          </cell>
          <cell r="V391">
            <v>411</v>
          </cell>
          <cell r="W391">
            <v>2.89</v>
          </cell>
          <cell r="X391"/>
          <cell r="Y391"/>
          <cell r="Z391"/>
        </row>
        <row r="392">
          <cell r="A392" t="str">
            <v>NUSA</v>
          </cell>
          <cell r="B392">
            <v>391</v>
          </cell>
          <cell r="C392" t="str">
            <v> i | 1 | 2 | 3 </v>
          </cell>
          <cell r="D392"/>
          <cell r="E392">
            <v>0.28000000000000003</v>
          </cell>
          <cell r="F392">
            <v>0</v>
          </cell>
          <cell r="G392">
            <v>5051400</v>
          </cell>
          <cell r="H392">
            <v>1431</v>
          </cell>
          <cell r="I392">
            <v>2140</v>
          </cell>
          <cell r="J392"/>
          <cell r="K392">
            <v>0.43</v>
          </cell>
          <cell r="L392">
            <v>1.0900000000000001</v>
          </cell>
          <cell r="M392"/>
          <cell r="N392">
            <v>0</v>
          </cell>
          <cell r="O392">
            <v>-5.6</v>
          </cell>
          <cell r="P392">
            <v>-17.2</v>
          </cell>
          <cell r="Q392">
            <v>-162.88</v>
          </cell>
          <cell r="R392"/>
          <cell r="S392">
            <v>70.239999999999995</v>
          </cell>
          <cell r="T392"/>
          <cell r="U392"/>
          <cell r="V392"/>
          <cell r="W392"/>
          <cell r="X392"/>
          <cell r="Y392"/>
          <cell r="Z392"/>
        </row>
        <row r="393">
          <cell r="A393" t="str">
            <v>NVD</v>
          </cell>
          <cell r="B393">
            <v>392</v>
          </cell>
          <cell r="C393" t="str">
            <v> i | 1 | 2 | 3 </v>
          </cell>
          <cell r="D393"/>
          <cell r="E393">
            <v>2.5</v>
          </cell>
          <cell r="F393">
            <v>0</v>
          </cell>
          <cell r="G393">
            <v>226000</v>
          </cell>
          <cell r="H393">
            <v>562</v>
          </cell>
          <cell r="I393">
            <v>3451</v>
          </cell>
          <cell r="J393"/>
          <cell r="K393">
            <v>0.76</v>
          </cell>
          <cell r="L393">
            <v>1.79</v>
          </cell>
          <cell r="M393">
            <v>0.04</v>
          </cell>
          <cell r="N393">
            <v>0</v>
          </cell>
          <cell r="O393">
            <v>1.1000000000000001</v>
          </cell>
          <cell r="P393">
            <v>-0.67</v>
          </cell>
          <cell r="Q393">
            <v>1.3</v>
          </cell>
          <cell r="R393">
            <v>1.6</v>
          </cell>
          <cell r="S393">
            <v>32.840000000000003</v>
          </cell>
          <cell r="T393"/>
          <cell r="U393"/>
          <cell r="V393"/>
          <cell r="W393"/>
          <cell r="X393"/>
          <cell r="Y393"/>
          <cell r="Z393"/>
        </row>
        <row r="394">
          <cell r="A394" t="str">
            <v>NWR</v>
          </cell>
          <cell r="B394">
            <v>393</v>
          </cell>
          <cell r="C394" t="str">
            <v> i | 1 | 2 | 3 </v>
          </cell>
          <cell r="D394"/>
          <cell r="E394">
            <v>0.57999999999999996</v>
          </cell>
          <cell r="F394">
            <v>-3.33</v>
          </cell>
          <cell r="G394">
            <v>8096000</v>
          </cell>
          <cell r="H394">
            <v>4784</v>
          </cell>
          <cell r="I394">
            <v>1500</v>
          </cell>
          <cell r="J394"/>
          <cell r="K394">
            <v>0.46</v>
          </cell>
          <cell r="L394">
            <v>3.38</v>
          </cell>
          <cell r="M394"/>
          <cell r="N394">
            <v>0</v>
          </cell>
          <cell r="O394">
            <v>0.37</v>
          </cell>
          <cell r="P394">
            <v>-6.46</v>
          </cell>
          <cell r="Q394">
            <v>0.71</v>
          </cell>
          <cell r="R394"/>
          <cell r="S394">
            <v>89.34</v>
          </cell>
          <cell r="T394"/>
          <cell r="U394"/>
          <cell r="V394"/>
          <cell r="W394"/>
          <cell r="X394"/>
          <cell r="Y394"/>
          <cell r="Z394"/>
        </row>
        <row r="395">
          <cell r="A395" t="str">
            <v>NYT</v>
          </cell>
          <cell r="B395">
            <v>394</v>
          </cell>
          <cell r="C395" t="str">
            <v> i | 1 | 2 | 3 </v>
          </cell>
          <cell r="D395"/>
          <cell r="E395">
            <v>3.5</v>
          </cell>
          <cell r="F395">
            <v>-1.69</v>
          </cell>
          <cell r="G395">
            <v>2215400</v>
          </cell>
          <cell r="H395">
            <v>7814</v>
          </cell>
          <cell r="I395">
            <v>4340</v>
          </cell>
          <cell r="J395">
            <v>20.2</v>
          </cell>
          <cell r="K395">
            <v>1.38</v>
          </cell>
          <cell r="L395">
            <v>0.72</v>
          </cell>
          <cell r="M395">
            <v>0.5</v>
          </cell>
          <cell r="N395">
            <v>0.17</v>
          </cell>
          <cell r="O395">
            <v>7.12</v>
          </cell>
          <cell r="P395">
            <v>6.28</v>
          </cell>
          <cell r="Q395">
            <v>15.25</v>
          </cell>
          <cell r="R395">
            <v>14.29</v>
          </cell>
          <cell r="S395">
            <v>40.67</v>
          </cell>
          <cell r="T395"/>
          <cell r="U395">
            <v>600</v>
          </cell>
          <cell r="V395">
            <v>503</v>
          </cell>
          <cell r="W395">
            <v>-5.2</v>
          </cell>
          <cell r="X395"/>
          <cell r="Y395"/>
          <cell r="Z395"/>
        </row>
        <row r="396">
          <cell r="A396" t="str">
            <v>OCC</v>
          </cell>
          <cell r="B396">
            <v>395</v>
          </cell>
          <cell r="C396" t="str">
            <v> i | 1 | 2 | 3 </v>
          </cell>
          <cell r="D396"/>
          <cell r="E396">
            <v>9.15</v>
          </cell>
          <cell r="F396">
            <v>-2.14</v>
          </cell>
          <cell r="G396">
            <v>200</v>
          </cell>
          <cell r="H396">
            <v>2</v>
          </cell>
          <cell r="I396">
            <v>549</v>
          </cell>
          <cell r="J396">
            <v>308.81</v>
          </cell>
          <cell r="K396">
            <v>0.56999999999999995</v>
          </cell>
          <cell r="L396">
            <v>0.24</v>
          </cell>
          <cell r="M396">
            <v>0.25</v>
          </cell>
          <cell r="N396">
            <v>0.03</v>
          </cell>
          <cell r="O396">
            <v>0.2</v>
          </cell>
          <cell r="P396">
            <v>0.18</v>
          </cell>
          <cell r="Q396">
            <v>-1.55</v>
          </cell>
          <cell r="R396">
            <v>2.67</v>
          </cell>
          <cell r="S396">
            <v>36.9</v>
          </cell>
          <cell r="T396"/>
          <cell r="U396">
            <v>962</v>
          </cell>
          <cell r="V396">
            <v>996</v>
          </cell>
          <cell r="W396">
            <v>20.329999999999998</v>
          </cell>
          <cell r="X396"/>
          <cell r="Y396"/>
          <cell r="Z396"/>
        </row>
        <row r="397">
          <cell r="A397" t="str">
            <v>OCEAN</v>
          </cell>
          <cell r="B397">
            <v>396</v>
          </cell>
          <cell r="C397" t="str">
            <v> i | 1 | 2 | 3 </v>
          </cell>
          <cell r="D397"/>
          <cell r="E397">
            <v>1.05</v>
          </cell>
          <cell r="F397">
            <v>0.96</v>
          </cell>
          <cell r="G397">
            <v>13681700</v>
          </cell>
          <cell r="H397">
            <v>14595</v>
          </cell>
          <cell r="I397">
            <v>1267</v>
          </cell>
          <cell r="J397"/>
          <cell r="K397">
            <v>2.69</v>
          </cell>
          <cell r="L397">
            <v>1.45</v>
          </cell>
          <cell r="M397"/>
          <cell r="N397">
            <v>0</v>
          </cell>
          <cell r="O397">
            <v>-7.52</v>
          </cell>
          <cell r="P397">
            <v>-7.09</v>
          </cell>
          <cell r="Q397">
            <v>0.28000000000000003</v>
          </cell>
          <cell r="R397"/>
          <cell r="S397">
            <v>46.22</v>
          </cell>
          <cell r="T397"/>
          <cell r="U397"/>
          <cell r="V397"/>
          <cell r="W397"/>
          <cell r="X397"/>
          <cell r="Y397"/>
          <cell r="Z397"/>
        </row>
        <row r="398">
          <cell r="A398" t="str">
            <v>OGC</v>
          </cell>
          <cell r="B398">
            <v>397</v>
          </cell>
          <cell r="C398" t="str">
            <v> i | 1 | 2 | 3 </v>
          </cell>
          <cell r="D398"/>
          <cell r="E398">
            <v>22.7</v>
          </cell>
          <cell r="F398">
            <v>0</v>
          </cell>
          <cell r="G398">
            <v>0</v>
          </cell>
          <cell r="H398">
            <v>0</v>
          </cell>
          <cell r="I398">
            <v>484</v>
          </cell>
          <cell r="J398"/>
          <cell r="K398">
            <v>0.27</v>
          </cell>
          <cell r="L398">
            <v>0.96</v>
          </cell>
          <cell r="M398"/>
          <cell r="N398">
            <v>0</v>
          </cell>
          <cell r="O398">
            <v>-4.8899999999999997</v>
          </cell>
          <cell r="P398">
            <v>-8.23</v>
          </cell>
          <cell r="Q398">
            <v>-27.79</v>
          </cell>
          <cell r="R398">
            <v>2.5099999999999998</v>
          </cell>
          <cell r="S398">
            <v>36.51</v>
          </cell>
          <cell r="T398"/>
          <cell r="U398"/>
          <cell r="V398"/>
          <cell r="W398"/>
          <cell r="X398"/>
          <cell r="Y398"/>
          <cell r="Z398"/>
        </row>
        <row r="399">
          <cell r="A399" t="str">
            <v>OHTL</v>
          </cell>
          <cell r="B399">
            <v>398</v>
          </cell>
          <cell r="C399" t="str">
            <v> i | 1 | 2 | 3 </v>
          </cell>
          <cell r="D399"/>
          <cell r="E399">
            <v>330</v>
          </cell>
          <cell r="F399">
            <v>0</v>
          </cell>
          <cell r="G399">
            <v>0</v>
          </cell>
          <cell r="H399">
            <v>0</v>
          </cell>
          <cell r="I399">
            <v>4982</v>
          </cell>
          <cell r="J399"/>
          <cell r="K399">
            <v>2.19</v>
          </cell>
          <cell r="L399">
            <v>2.04</v>
          </cell>
          <cell r="M399"/>
          <cell r="N399">
            <v>0</v>
          </cell>
          <cell r="O399">
            <v>-11.2</v>
          </cell>
          <cell r="P399">
            <v>-34.97</v>
          </cell>
          <cell r="Q399">
            <v>-60.4</v>
          </cell>
          <cell r="R399"/>
          <cell r="S399">
            <v>21.1</v>
          </cell>
          <cell r="T399"/>
          <cell r="U399"/>
          <cell r="V399"/>
          <cell r="W399"/>
          <cell r="X399"/>
          <cell r="Y399"/>
          <cell r="Z399"/>
        </row>
        <row r="400">
          <cell r="A400" t="str">
            <v>OISHI</v>
          </cell>
          <cell r="B400">
            <v>399</v>
          </cell>
          <cell r="C400" t="str">
            <v> i | 1 | 3 </v>
          </cell>
          <cell r="D400"/>
          <cell r="E400">
            <v>40.5</v>
          </cell>
          <cell r="F400">
            <v>-1.22</v>
          </cell>
          <cell r="G400">
            <v>28400</v>
          </cell>
          <cell r="H400">
            <v>1151</v>
          </cell>
          <cell r="I400">
            <v>15188</v>
          </cell>
          <cell r="J400">
            <v>14.29</v>
          </cell>
          <cell r="K400">
            <v>2.2000000000000002</v>
          </cell>
          <cell r="L400">
            <v>0.23</v>
          </cell>
          <cell r="M400">
            <v>0.94</v>
          </cell>
          <cell r="N400">
            <v>2.85</v>
          </cell>
          <cell r="O400">
            <v>11.94</v>
          </cell>
          <cell r="P400">
            <v>15.73</v>
          </cell>
          <cell r="Q400">
            <v>9.41</v>
          </cell>
          <cell r="R400">
            <v>3.58</v>
          </cell>
          <cell r="S400">
            <v>20.34</v>
          </cell>
          <cell r="T400"/>
          <cell r="U400">
            <v>313</v>
          </cell>
          <cell r="V400">
            <v>290</v>
          </cell>
          <cell r="W400">
            <v>0.71</v>
          </cell>
          <cell r="X400"/>
          <cell r="Y400"/>
          <cell r="Z400"/>
        </row>
        <row r="401">
          <cell r="A401" t="str">
            <v>ORI</v>
          </cell>
          <cell r="B401">
            <v>400</v>
          </cell>
          <cell r="C401" t="str">
            <v> i | 1 | 2 | 3 </v>
          </cell>
          <cell r="D401"/>
          <cell r="E401">
            <v>7.6</v>
          </cell>
          <cell r="F401">
            <v>-2.56</v>
          </cell>
          <cell r="G401">
            <v>7178200</v>
          </cell>
          <cell r="H401">
            <v>55366</v>
          </cell>
          <cell r="I401">
            <v>18642</v>
          </cell>
          <cell r="J401">
            <v>6.3</v>
          </cell>
          <cell r="K401">
            <v>1.67</v>
          </cell>
          <cell r="L401">
            <v>2.02</v>
          </cell>
          <cell r="M401">
            <v>0.1</v>
          </cell>
          <cell r="N401">
            <v>1.18</v>
          </cell>
          <cell r="O401">
            <v>12.43</v>
          </cell>
          <cell r="P401">
            <v>29.4</v>
          </cell>
          <cell r="Q401">
            <v>23.24</v>
          </cell>
          <cell r="R401">
            <v>6.51</v>
          </cell>
          <cell r="S401">
            <v>30.8</v>
          </cell>
          <cell r="T401"/>
          <cell r="U401">
            <v>44</v>
          </cell>
          <cell r="V401">
            <v>105</v>
          </cell>
          <cell r="W401">
            <v>0.08</v>
          </cell>
          <cell r="X401"/>
          <cell r="Y401"/>
          <cell r="Z401"/>
        </row>
        <row r="402">
          <cell r="A402" t="str">
            <v>OSP</v>
          </cell>
          <cell r="B402">
            <v>401</v>
          </cell>
          <cell r="C402" t="str">
            <v> i | 1 | 3 </v>
          </cell>
          <cell r="D402"/>
          <cell r="E402">
            <v>36.5</v>
          </cell>
          <cell r="F402">
            <v>-1.35</v>
          </cell>
          <cell r="G402">
            <v>17760700</v>
          </cell>
          <cell r="H402">
            <v>652594</v>
          </cell>
          <cell r="I402">
            <v>109637</v>
          </cell>
          <cell r="J402">
            <v>30.89</v>
          </cell>
          <cell r="K402">
            <v>5.8</v>
          </cell>
          <cell r="L402">
            <v>0.37</v>
          </cell>
          <cell r="M402">
            <v>0.45</v>
          </cell>
          <cell r="N402">
            <v>1.1599999999999999</v>
          </cell>
          <cell r="O402">
            <v>17.04</v>
          </cell>
          <cell r="P402">
            <v>19.39</v>
          </cell>
          <cell r="Q402">
            <v>13.31</v>
          </cell>
          <cell r="R402">
            <v>2.74</v>
          </cell>
          <cell r="S402">
            <v>45.1</v>
          </cell>
          <cell r="T402"/>
          <cell r="U402">
            <v>450</v>
          </cell>
          <cell r="V402">
            <v>407</v>
          </cell>
          <cell r="W402">
            <v>3.74</v>
          </cell>
          <cell r="X402"/>
          <cell r="Y402"/>
          <cell r="Z402"/>
        </row>
        <row r="403">
          <cell r="A403" t="str">
            <v>OTO</v>
          </cell>
          <cell r="B403">
            <v>402</v>
          </cell>
          <cell r="C403" t="str">
            <v> i | 1 | 2 | 3 </v>
          </cell>
          <cell r="D403"/>
          <cell r="E403">
            <v>5.3</v>
          </cell>
          <cell r="F403">
            <v>0.95</v>
          </cell>
          <cell r="G403">
            <v>1881500</v>
          </cell>
          <cell r="H403">
            <v>10007</v>
          </cell>
          <cell r="I403">
            <v>1484</v>
          </cell>
          <cell r="J403">
            <v>2535.1</v>
          </cell>
          <cell r="K403">
            <v>1.76</v>
          </cell>
          <cell r="L403">
            <v>0.18</v>
          </cell>
          <cell r="M403">
            <v>0.8</v>
          </cell>
          <cell r="N403">
            <v>0</v>
          </cell>
          <cell r="O403">
            <v>0.32</v>
          </cell>
          <cell r="P403">
            <v>7.0000000000000007E-2</v>
          </cell>
          <cell r="Q403">
            <v>0.38</v>
          </cell>
          <cell r="R403">
            <v>2.4500000000000002</v>
          </cell>
          <cell r="S403">
            <v>30.37</v>
          </cell>
          <cell r="T403"/>
          <cell r="U403">
            <v>970</v>
          </cell>
          <cell r="V403">
            <v>998</v>
          </cell>
          <cell r="W403">
            <v>-813.1</v>
          </cell>
          <cell r="X403"/>
          <cell r="Y403"/>
          <cell r="Z403"/>
        </row>
        <row r="404">
          <cell r="A404" t="str">
            <v>PACE</v>
          </cell>
          <cell r="B404">
            <v>403</v>
          </cell>
          <cell r="C404" t="str">
            <v> i | 1 | 2 | 3 </v>
          </cell>
          <cell r="D404" t="str">
            <v>SPNPNC</v>
          </cell>
          <cell r="E404">
            <v>0.03</v>
          </cell>
          <cell r="F404">
            <v>0</v>
          </cell>
          <cell r="G404">
            <v>0</v>
          </cell>
          <cell r="H404">
            <v>0</v>
          </cell>
          <cell r="I404">
            <v>431</v>
          </cell>
          <cell r="J404"/>
          <cell r="K404">
            <v>1.5</v>
          </cell>
          <cell r="L404">
            <v>-15.97</v>
          </cell>
          <cell r="M404"/>
          <cell r="N404">
            <v>0</v>
          </cell>
          <cell r="O404">
            <v>-8.6</v>
          </cell>
          <cell r="P404"/>
          <cell r="Q404">
            <v>-330.27</v>
          </cell>
          <cell r="R404"/>
          <cell r="S404">
            <v>51.31</v>
          </cell>
          <cell r="T404"/>
          <cell r="U404"/>
          <cell r="V404"/>
          <cell r="W404"/>
          <cell r="X404"/>
          <cell r="Y404"/>
          <cell r="Z404"/>
        </row>
        <row r="405">
          <cell r="A405" t="str">
            <v>PAE</v>
          </cell>
          <cell r="B405">
            <v>404</v>
          </cell>
          <cell r="C405" t="str">
            <v> i | 1 | 2 | 3 </v>
          </cell>
          <cell r="D405" t="str">
            <v>SPNPNC</v>
          </cell>
          <cell r="E405">
            <v>7.0000000000000007E-2</v>
          </cell>
          <cell r="F405">
            <v>0</v>
          </cell>
          <cell r="G405">
            <v>0</v>
          </cell>
          <cell r="H405">
            <v>0</v>
          </cell>
          <cell r="I405">
            <v>194</v>
          </cell>
          <cell r="J405"/>
          <cell r="K405"/>
          <cell r="L405">
            <v>-1.73</v>
          </cell>
          <cell r="M405"/>
          <cell r="N405">
            <v>0</v>
          </cell>
          <cell r="O405">
            <v>-2.7</v>
          </cell>
          <cell r="P405"/>
          <cell r="Q405">
            <v>-14.11</v>
          </cell>
          <cell r="R405"/>
          <cell r="S405">
            <v>100</v>
          </cell>
          <cell r="T405"/>
          <cell r="U405"/>
          <cell r="V405"/>
          <cell r="W405"/>
          <cell r="X405"/>
          <cell r="Y405"/>
          <cell r="Z405"/>
        </row>
        <row r="406">
          <cell r="A406" t="str">
            <v>PAF</v>
          </cell>
          <cell r="B406">
            <v>405</v>
          </cell>
          <cell r="C406" t="str">
            <v> i | 1 | 2 | 3 </v>
          </cell>
          <cell r="D406"/>
          <cell r="E406">
            <v>0.57999999999999996</v>
          </cell>
          <cell r="F406">
            <v>-1.69</v>
          </cell>
          <cell r="G406">
            <v>260900</v>
          </cell>
          <cell r="H406">
            <v>152</v>
          </cell>
          <cell r="I406">
            <v>313</v>
          </cell>
          <cell r="J406"/>
          <cell r="K406">
            <v>0.65</v>
          </cell>
          <cell r="L406">
            <v>0.51</v>
          </cell>
          <cell r="M406">
            <v>0.01</v>
          </cell>
          <cell r="N406">
            <v>0</v>
          </cell>
          <cell r="O406">
            <v>0.11</v>
          </cell>
          <cell r="P406">
            <v>-1.87</v>
          </cell>
          <cell r="Q406">
            <v>-1.1499999999999999</v>
          </cell>
          <cell r="R406">
            <v>1.76</v>
          </cell>
          <cell r="S406">
            <v>57.25</v>
          </cell>
          <cell r="T406"/>
          <cell r="U406"/>
          <cell r="V406"/>
          <cell r="W406"/>
          <cell r="X406"/>
          <cell r="Y406"/>
          <cell r="Z406"/>
        </row>
        <row r="407">
          <cell r="A407" t="str">
            <v>PAP</v>
          </cell>
          <cell r="B407">
            <v>406</v>
          </cell>
          <cell r="C407" t="str">
            <v> i | 1 | 2 | 3 </v>
          </cell>
          <cell r="D407"/>
          <cell r="E407">
            <v>3.62</v>
          </cell>
          <cell r="F407">
            <v>0</v>
          </cell>
          <cell r="G407">
            <v>117900</v>
          </cell>
          <cell r="H407">
            <v>427</v>
          </cell>
          <cell r="I407">
            <v>2389</v>
          </cell>
          <cell r="J407">
            <v>15.34</v>
          </cell>
          <cell r="K407">
            <v>0.99</v>
          </cell>
          <cell r="L407">
            <v>0.81</v>
          </cell>
          <cell r="M407">
            <v>0.27</v>
          </cell>
          <cell r="N407">
            <v>0.24</v>
          </cell>
          <cell r="O407">
            <v>5.21</v>
          </cell>
          <cell r="P407">
            <v>6.46</v>
          </cell>
          <cell r="Q407">
            <v>2.27</v>
          </cell>
          <cell r="R407">
            <v>7.46</v>
          </cell>
          <cell r="S407">
            <v>25.57</v>
          </cell>
          <cell r="T407"/>
          <cell r="U407">
            <v>532</v>
          </cell>
          <cell r="V407">
            <v>512</v>
          </cell>
          <cell r="W407">
            <v>-0.04</v>
          </cell>
          <cell r="X407"/>
          <cell r="Y407"/>
          <cell r="Z407"/>
        </row>
        <row r="408">
          <cell r="A408" t="str">
            <v>PATO</v>
          </cell>
          <cell r="B408">
            <v>407</v>
          </cell>
          <cell r="C408" t="str">
            <v> i | 1 | 2 | 3 </v>
          </cell>
          <cell r="D408"/>
          <cell r="E408">
            <v>10.1</v>
          </cell>
          <cell r="F408">
            <v>0</v>
          </cell>
          <cell r="G408">
            <v>26400</v>
          </cell>
          <cell r="H408">
            <v>264</v>
          </cell>
          <cell r="I408">
            <v>1438</v>
          </cell>
          <cell r="J408">
            <v>17.96</v>
          </cell>
          <cell r="K408">
            <v>2.84</v>
          </cell>
          <cell r="L408">
            <v>0.24</v>
          </cell>
          <cell r="M408">
            <v>0.6</v>
          </cell>
          <cell r="N408">
            <v>0.56000000000000005</v>
          </cell>
          <cell r="O408">
            <v>15.96</v>
          </cell>
          <cell r="P408">
            <v>15.54</v>
          </cell>
          <cell r="Q408">
            <v>14.56</v>
          </cell>
          <cell r="R408">
            <v>5.94</v>
          </cell>
          <cell r="S408">
            <v>47.46</v>
          </cell>
          <cell r="T408"/>
          <cell r="U408">
            <v>381</v>
          </cell>
          <cell r="V408">
            <v>303</v>
          </cell>
          <cell r="W408">
            <v>4.71</v>
          </cell>
          <cell r="X408"/>
          <cell r="Y408"/>
          <cell r="Z408"/>
        </row>
        <row r="409">
          <cell r="A409" t="str">
            <v>PB</v>
          </cell>
          <cell r="B409">
            <v>408</v>
          </cell>
          <cell r="C409" t="str">
            <v> i | 1 | 2 | 3 </v>
          </cell>
          <cell r="D409"/>
          <cell r="E409">
            <v>70.5</v>
          </cell>
          <cell r="F409">
            <v>0</v>
          </cell>
          <cell r="G409">
            <v>8800</v>
          </cell>
          <cell r="H409">
            <v>615</v>
          </cell>
          <cell r="I409">
            <v>31725</v>
          </cell>
          <cell r="J409">
            <v>18.13</v>
          </cell>
          <cell r="K409">
            <v>3.59</v>
          </cell>
          <cell r="L409">
            <v>0.11</v>
          </cell>
          <cell r="M409">
            <v>0.96</v>
          </cell>
          <cell r="N409">
            <v>3.89</v>
          </cell>
          <cell r="O409">
            <v>20.83</v>
          </cell>
          <cell r="P409">
            <v>20.89</v>
          </cell>
          <cell r="Q409">
            <v>23.46</v>
          </cell>
          <cell r="R409">
            <v>2.7</v>
          </cell>
          <cell r="S409">
            <v>18.37</v>
          </cell>
          <cell r="T409"/>
          <cell r="U409">
            <v>320</v>
          </cell>
          <cell r="V409">
            <v>277</v>
          </cell>
          <cell r="W409">
            <v>2.4700000000000002</v>
          </cell>
          <cell r="X409"/>
          <cell r="Y409"/>
          <cell r="Z409"/>
        </row>
        <row r="410">
          <cell r="A410" t="str">
            <v>PCSGH</v>
          </cell>
          <cell r="B410">
            <v>409</v>
          </cell>
          <cell r="C410" t="str">
            <v> i | 1 | 2 | 3 </v>
          </cell>
          <cell r="D410"/>
          <cell r="E410">
            <v>4.5999999999999996</v>
          </cell>
          <cell r="F410">
            <v>0.88</v>
          </cell>
          <cell r="G410">
            <v>12600</v>
          </cell>
          <cell r="H410">
            <v>58</v>
          </cell>
          <cell r="I410">
            <v>7015</v>
          </cell>
          <cell r="J410">
            <v>63.49</v>
          </cell>
          <cell r="K410">
            <v>1.53</v>
          </cell>
          <cell r="L410">
            <v>0.21</v>
          </cell>
          <cell r="M410"/>
          <cell r="N410">
            <v>7.0000000000000007E-2</v>
          </cell>
          <cell r="O410">
            <v>2.35</v>
          </cell>
          <cell r="P410">
            <v>2.37</v>
          </cell>
          <cell r="Q410">
            <v>3.38</v>
          </cell>
          <cell r="R410">
            <v>8.6999999999999993</v>
          </cell>
          <cell r="S410">
            <v>20.14</v>
          </cell>
          <cell r="T410"/>
          <cell r="U410">
            <v>880</v>
          </cell>
          <cell r="V410">
            <v>866</v>
          </cell>
          <cell r="W410">
            <v>-2.95</v>
          </cell>
          <cell r="X410"/>
          <cell r="Y410"/>
          <cell r="Z410"/>
        </row>
        <row r="411">
          <cell r="A411" t="str">
            <v>PDG</v>
          </cell>
          <cell r="B411">
            <v>410</v>
          </cell>
          <cell r="C411" t="str">
            <v> i | 1 | 3 </v>
          </cell>
          <cell r="D411"/>
          <cell r="E411">
            <v>3.48</v>
          </cell>
          <cell r="F411">
            <v>0.57999999999999996</v>
          </cell>
          <cell r="G411">
            <v>163400</v>
          </cell>
          <cell r="H411">
            <v>565</v>
          </cell>
          <cell r="I411">
            <v>940</v>
          </cell>
          <cell r="J411">
            <v>10.86</v>
          </cell>
          <cell r="K411">
            <v>1.57</v>
          </cell>
          <cell r="L411">
            <v>0.13</v>
          </cell>
          <cell r="M411">
            <v>0.1</v>
          </cell>
          <cell r="N411">
            <v>0.32</v>
          </cell>
          <cell r="O411">
            <v>15.88</v>
          </cell>
          <cell r="P411">
            <v>14.8</v>
          </cell>
          <cell r="Q411">
            <v>15.99</v>
          </cell>
          <cell r="R411">
            <v>5.75</v>
          </cell>
          <cell r="S411">
            <v>45.68</v>
          </cell>
          <cell r="T411"/>
          <cell r="U411">
            <v>240</v>
          </cell>
          <cell r="V411">
            <v>155</v>
          </cell>
          <cell r="W411">
            <v>-2.89</v>
          </cell>
          <cell r="X411"/>
          <cell r="Y411"/>
          <cell r="Z411"/>
        </row>
        <row r="412">
          <cell r="A412" t="str">
            <v>PDI</v>
          </cell>
          <cell r="B412">
            <v>411</v>
          </cell>
          <cell r="C412" t="str">
            <v> i | 1 | 3 </v>
          </cell>
          <cell r="D412"/>
          <cell r="E412">
            <v>7.85</v>
          </cell>
          <cell r="F412">
            <v>-3.68</v>
          </cell>
          <cell r="G412">
            <v>582000</v>
          </cell>
          <cell r="H412">
            <v>4655</v>
          </cell>
          <cell r="I412">
            <v>1774</v>
          </cell>
          <cell r="J412">
            <v>15.2</v>
          </cell>
          <cell r="K412">
            <v>0.38</v>
          </cell>
          <cell r="L412">
            <v>0.54</v>
          </cell>
          <cell r="M412"/>
          <cell r="N412">
            <v>0.52</v>
          </cell>
          <cell r="O412">
            <v>1.71</v>
          </cell>
          <cell r="P412">
            <v>2.5099999999999998</v>
          </cell>
          <cell r="Q412">
            <v>22.11</v>
          </cell>
          <cell r="R412"/>
          <cell r="S412">
            <v>61.19</v>
          </cell>
          <cell r="T412"/>
          <cell r="U412">
            <v>637</v>
          </cell>
          <cell r="V412">
            <v>657</v>
          </cell>
          <cell r="W412">
            <v>0.52</v>
          </cell>
          <cell r="X412"/>
          <cell r="Y412"/>
          <cell r="Z412"/>
        </row>
        <row r="413">
          <cell r="A413" t="str">
            <v>PDJ</v>
          </cell>
          <cell r="B413">
            <v>412</v>
          </cell>
          <cell r="C413" t="str">
            <v> i | 1 | 2 | 3 </v>
          </cell>
          <cell r="D413"/>
          <cell r="E413">
            <v>1.42</v>
          </cell>
          <cell r="F413">
            <v>-2.74</v>
          </cell>
          <cell r="G413">
            <v>42800</v>
          </cell>
          <cell r="H413">
            <v>61</v>
          </cell>
          <cell r="I413">
            <v>697</v>
          </cell>
          <cell r="J413"/>
          <cell r="K413">
            <v>0.32</v>
          </cell>
          <cell r="L413">
            <v>1.03</v>
          </cell>
          <cell r="M413"/>
          <cell r="N413">
            <v>0</v>
          </cell>
          <cell r="O413">
            <v>0.65</v>
          </cell>
          <cell r="P413">
            <v>-2.3199999999999998</v>
          </cell>
          <cell r="Q413">
            <v>-5.5</v>
          </cell>
          <cell r="R413"/>
          <cell r="S413">
            <v>58.92</v>
          </cell>
          <cell r="T413"/>
          <cell r="U413"/>
          <cell r="V413"/>
          <cell r="W413"/>
          <cell r="X413"/>
          <cell r="Y413"/>
          <cell r="Z413"/>
        </row>
        <row r="414">
          <cell r="A414" t="str">
            <v>PE</v>
          </cell>
          <cell r="B414">
            <v>413</v>
          </cell>
          <cell r="C414" t="str">
            <v> i | 1 | 2 | 3 </v>
          </cell>
          <cell r="D414" t="str">
            <v>SPNPNC</v>
          </cell>
          <cell r="E414">
            <v>0.03</v>
          </cell>
          <cell r="F414">
            <v>0</v>
          </cell>
          <cell r="G414">
            <v>0</v>
          </cell>
          <cell r="H414">
            <v>0</v>
          </cell>
          <cell r="I414">
            <v>24</v>
          </cell>
          <cell r="J414">
            <v>0.86</v>
          </cell>
          <cell r="K414">
            <v>0.18</v>
          </cell>
          <cell r="L414">
            <v>8.51</v>
          </cell>
          <cell r="M414"/>
          <cell r="N414">
            <v>0.04</v>
          </cell>
          <cell r="O414">
            <v>1.32</v>
          </cell>
          <cell r="P414">
            <v>14.29</v>
          </cell>
          <cell r="Q414">
            <v>1.85</v>
          </cell>
          <cell r="R414"/>
          <cell r="S414">
            <v>40.06</v>
          </cell>
          <cell r="T414"/>
          <cell r="U414">
            <v>143</v>
          </cell>
          <cell r="V414">
            <v>455</v>
          </cell>
          <cell r="W414">
            <v>-0.02</v>
          </cell>
          <cell r="X414"/>
          <cell r="Y414"/>
          <cell r="Z414"/>
        </row>
        <row r="415">
          <cell r="A415" t="str">
            <v>PERM</v>
          </cell>
          <cell r="B415">
            <v>414</v>
          </cell>
          <cell r="C415" t="str">
            <v> i | 1 | 2 | 3 </v>
          </cell>
          <cell r="D415"/>
          <cell r="E415">
            <v>1.25</v>
          </cell>
          <cell r="F415">
            <v>-6.72</v>
          </cell>
          <cell r="G415">
            <v>3848900</v>
          </cell>
          <cell r="H415">
            <v>4988</v>
          </cell>
          <cell r="I415">
            <v>938</v>
          </cell>
          <cell r="J415"/>
          <cell r="K415">
            <v>0.87</v>
          </cell>
          <cell r="L415">
            <v>2.12</v>
          </cell>
          <cell r="M415"/>
          <cell r="N415">
            <v>0</v>
          </cell>
          <cell r="O415">
            <v>1.04</v>
          </cell>
          <cell r="P415">
            <v>-6.89</v>
          </cell>
          <cell r="Q415">
            <v>-1.1399999999999999</v>
          </cell>
          <cell r="R415"/>
          <cell r="S415">
            <v>48.21</v>
          </cell>
          <cell r="T415"/>
          <cell r="U415"/>
          <cell r="V415"/>
          <cell r="W415"/>
          <cell r="X415"/>
          <cell r="Y415"/>
          <cell r="Z415"/>
        </row>
        <row r="416">
          <cell r="A416" t="str">
            <v>PF</v>
          </cell>
          <cell r="B416">
            <v>415</v>
          </cell>
          <cell r="C416" t="str">
            <v> i | 1 | 2 | 3 </v>
          </cell>
          <cell r="D416"/>
          <cell r="E416">
            <v>0.4</v>
          </cell>
          <cell r="F416">
            <v>0</v>
          </cell>
          <cell r="G416">
            <v>7078000</v>
          </cell>
          <cell r="H416">
            <v>2801</v>
          </cell>
          <cell r="I416">
            <v>3814</v>
          </cell>
          <cell r="J416"/>
          <cell r="K416">
            <v>0.3</v>
          </cell>
          <cell r="L416">
            <v>3.17</v>
          </cell>
          <cell r="M416">
            <v>0.01</v>
          </cell>
          <cell r="N416">
            <v>0</v>
          </cell>
          <cell r="O416">
            <v>-0.12</v>
          </cell>
          <cell r="P416">
            <v>-6</v>
          </cell>
          <cell r="Q416">
            <v>-4.5599999999999996</v>
          </cell>
          <cell r="R416">
            <v>2.5299999999999998</v>
          </cell>
          <cell r="S416">
            <v>74.88</v>
          </cell>
          <cell r="T416"/>
          <cell r="U416"/>
          <cell r="V416"/>
          <cell r="W416"/>
          <cell r="X416"/>
          <cell r="Y416"/>
          <cell r="Z416"/>
        </row>
        <row r="417">
          <cell r="A417" t="str">
            <v>PG</v>
          </cell>
          <cell r="B417">
            <v>416</v>
          </cell>
          <cell r="C417" t="str">
            <v> i | 1 | 2 | 3 </v>
          </cell>
          <cell r="D417"/>
          <cell r="E417">
            <v>4.72</v>
          </cell>
          <cell r="F417">
            <v>0</v>
          </cell>
          <cell r="G417">
            <v>0</v>
          </cell>
          <cell r="H417">
            <v>0</v>
          </cell>
          <cell r="I417">
            <v>453</v>
          </cell>
          <cell r="J417"/>
          <cell r="K417">
            <v>0.33</v>
          </cell>
          <cell r="L417">
            <v>0.15</v>
          </cell>
          <cell r="M417"/>
          <cell r="N417">
            <v>0</v>
          </cell>
          <cell r="O417">
            <v>-2.79</v>
          </cell>
          <cell r="P417">
            <v>-3.46</v>
          </cell>
          <cell r="Q417">
            <v>-11.19</v>
          </cell>
          <cell r="R417">
            <v>4.13</v>
          </cell>
          <cell r="S417">
            <v>33.72</v>
          </cell>
          <cell r="T417"/>
          <cell r="U417"/>
          <cell r="V417"/>
          <cell r="W417"/>
          <cell r="X417"/>
          <cell r="Y417"/>
          <cell r="Z417"/>
        </row>
        <row r="418">
          <cell r="A418" t="str">
            <v>PHOL</v>
          </cell>
          <cell r="B418">
            <v>417</v>
          </cell>
          <cell r="C418" t="str">
            <v> i | 1 | 2 | 3 </v>
          </cell>
          <cell r="D418"/>
          <cell r="E418">
            <v>2.6</v>
          </cell>
          <cell r="F418">
            <v>-2.2599999999999998</v>
          </cell>
          <cell r="G418">
            <v>853800</v>
          </cell>
          <cell r="H418">
            <v>2240</v>
          </cell>
          <cell r="I418">
            <v>527</v>
          </cell>
          <cell r="J418">
            <v>6.78</v>
          </cell>
          <cell r="K418">
            <v>1.63</v>
          </cell>
          <cell r="L418">
            <v>0.91</v>
          </cell>
          <cell r="M418">
            <v>0.15</v>
          </cell>
          <cell r="N418">
            <v>0.37</v>
          </cell>
          <cell r="O418">
            <v>16.22</v>
          </cell>
          <cell r="P418">
            <v>25.05</v>
          </cell>
          <cell r="Q418">
            <v>7.66</v>
          </cell>
          <cell r="R418">
            <v>5.77</v>
          </cell>
          <cell r="S418">
            <v>44.88</v>
          </cell>
          <cell r="T418"/>
          <cell r="U418">
            <v>63</v>
          </cell>
          <cell r="V418">
            <v>68</v>
          </cell>
          <cell r="W418">
            <v>7.0000000000000007E-2</v>
          </cell>
          <cell r="X418"/>
          <cell r="Y418"/>
          <cell r="Z418"/>
        </row>
        <row r="419">
          <cell r="A419" t="str">
            <v>PICO</v>
          </cell>
          <cell r="B419">
            <v>418</v>
          </cell>
          <cell r="C419" t="str">
            <v> i | 1 | 2 | 3 </v>
          </cell>
          <cell r="D419"/>
          <cell r="E419">
            <v>3.5</v>
          </cell>
          <cell r="F419">
            <v>0</v>
          </cell>
          <cell r="G419">
            <v>13600</v>
          </cell>
          <cell r="H419">
            <v>45</v>
          </cell>
          <cell r="I419">
            <v>754</v>
          </cell>
          <cell r="J419"/>
          <cell r="K419">
            <v>2.09</v>
          </cell>
          <cell r="L419">
            <v>0.79</v>
          </cell>
          <cell r="M419"/>
          <cell r="N419">
            <v>0</v>
          </cell>
          <cell r="O419">
            <v>-9.14</v>
          </cell>
          <cell r="P419">
            <v>-14.14</v>
          </cell>
          <cell r="Q419">
            <v>-8.15</v>
          </cell>
          <cell r="R419"/>
          <cell r="S419">
            <v>13.81</v>
          </cell>
          <cell r="T419"/>
          <cell r="U419"/>
          <cell r="V419"/>
          <cell r="W419"/>
          <cell r="X419"/>
          <cell r="Y419"/>
          <cell r="Z419"/>
        </row>
        <row r="420">
          <cell r="A420" t="str">
            <v>PIMO</v>
          </cell>
          <cell r="B420">
            <v>419</v>
          </cell>
          <cell r="C420" t="str">
            <v> i | 1 | 2 | 3 </v>
          </cell>
          <cell r="D420"/>
          <cell r="E420">
            <v>2.4</v>
          </cell>
          <cell r="F420">
            <v>-1.64</v>
          </cell>
          <cell r="G420">
            <v>3630900</v>
          </cell>
          <cell r="H420">
            <v>8700</v>
          </cell>
          <cell r="I420">
            <v>1480</v>
          </cell>
          <cell r="J420">
            <v>21.43</v>
          </cell>
          <cell r="K420">
            <v>2.98</v>
          </cell>
          <cell r="L420">
            <v>0.5</v>
          </cell>
          <cell r="M420">
            <v>0.02</v>
          </cell>
          <cell r="N420">
            <v>0.11</v>
          </cell>
          <cell r="O420">
            <v>9.86</v>
          </cell>
          <cell r="P420">
            <v>14.46</v>
          </cell>
          <cell r="Q420">
            <v>10.67</v>
          </cell>
          <cell r="R420">
            <v>0.75</v>
          </cell>
          <cell r="S420">
            <v>27.66</v>
          </cell>
          <cell r="T420"/>
          <cell r="U420">
            <v>432</v>
          </cell>
          <cell r="V420">
            <v>431</v>
          </cell>
          <cell r="W420">
            <v>1.27</v>
          </cell>
          <cell r="X420"/>
          <cell r="Y420"/>
          <cell r="Z420"/>
        </row>
        <row r="421">
          <cell r="A421" t="str">
            <v>PJW</v>
          </cell>
          <cell r="B421">
            <v>420</v>
          </cell>
          <cell r="C421" t="str">
            <v> i | 1 | 2 | 3 </v>
          </cell>
          <cell r="D421"/>
          <cell r="E421">
            <v>2.1</v>
          </cell>
          <cell r="F421">
            <v>0.96</v>
          </cell>
          <cell r="G421">
            <v>2600200</v>
          </cell>
          <cell r="H421">
            <v>5348</v>
          </cell>
          <cell r="I421">
            <v>1206</v>
          </cell>
          <cell r="J421">
            <v>11.91</v>
          </cell>
          <cell r="K421">
            <v>1.1599999999999999</v>
          </cell>
          <cell r="L421">
            <v>1.77</v>
          </cell>
          <cell r="M421">
            <v>7.0000000000000007E-2</v>
          </cell>
          <cell r="N421">
            <v>0.18</v>
          </cell>
          <cell r="O421">
            <v>5.72</v>
          </cell>
          <cell r="P421">
            <v>10.14</v>
          </cell>
          <cell r="Q421">
            <v>2.7</v>
          </cell>
          <cell r="R421">
            <v>3.33</v>
          </cell>
          <cell r="S421">
            <v>41.14</v>
          </cell>
          <cell r="T421"/>
          <cell r="U421">
            <v>346</v>
          </cell>
          <cell r="V421">
            <v>399</v>
          </cell>
          <cell r="W421">
            <v>-0.06</v>
          </cell>
          <cell r="X421"/>
          <cell r="Y421"/>
          <cell r="Z421"/>
        </row>
        <row r="422">
          <cell r="A422" t="str">
            <v>PK</v>
          </cell>
          <cell r="B422">
            <v>421</v>
          </cell>
          <cell r="C422" t="str">
            <v> i | 1 | 2 | 3 </v>
          </cell>
          <cell r="D422"/>
          <cell r="E422">
            <v>1.54</v>
          </cell>
          <cell r="F422">
            <v>-0.65</v>
          </cell>
          <cell r="G422">
            <v>28000</v>
          </cell>
          <cell r="H422">
            <v>43</v>
          </cell>
          <cell r="I422">
            <v>638</v>
          </cell>
          <cell r="J422">
            <v>202.23</v>
          </cell>
          <cell r="K422">
            <v>0.53</v>
          </cell>
          <cell r="L422">
            <v>1.42</v>
          </cell>
          <cell r="M422"/>
          <cell r="N422">
            <v>0.01</v>
          </cell>
          <cell r="O422">
            <v>1.41</v>
          </cell>
          <cell r="P422">
            <v>0.28000000000000003</v>
          </cell>
          <cell r="Q422">
            <v>0.48</v>
          </cell>
          <cell r="R422"/>
          <cell r="S422">
            <v>34.17</v>
          </cell>
          <cell r="T422"/>
          <cell r="U422">
            <v>954</v>
          </cell>
          <cell r="V422">
            <v>932</v>
          </cell>
          <cell r="W422">
            <v>0.78</v>
          </cell>
          <cell r="X422"/>
          <cell r="Y422"/>
          <cell r="Z422"/>
        </row>
        <row r="423">
          <cell r="A423" t="str">
            <v>PL</v>
          </cell>
          <cell r="B423">
            <v>422</v>
          </cell>
          <cell r="C423" t="str">
            <v> i | 1 | 2 | 3 </v>
          </cell>
          <cell r="D423"/>
          <cell r="E423">
            <v>2.1800000000000002</v>
          </cell>
          <cell r="F423">
            <v>-0.91</v>
          </cell>
          <cell r="G423">
            <v>156200</v>
          </cell>
          <cell r="H423">
            <v>344</v>
          </cell>
          <cell r="I423">
            <v>1300</v>
          </cell>
          <cell r="J423">
            <v>13.84</v>
          </cell>
          <cell r="K423">
            <v>0.43</v>
          </cell>
          <cell r="L423">
            <v>3.24</v>
          </cell>
          <cell r="M423">
            <v>0.15</v>
          </cell>
          <cell r="N423">
            <v>0.16</v>
          </cell>
          <cell r="O423">
            <v>0.42</v>
          </cell>
          <cell r="P423">
            <v>3.11</v>
          </cell>
          <cell r="Q423">
            <v>1.93</v>
          </cell>
          <cell r="R423">
            <v>6.88</v>
          </cell>
          <cell r="S423">
            <v>62.45</v>
          </cell>
          <cell r="T423"/>
          <cell r="U423">
            <v>595</v>
          </cell>
          <cell r="V423">
            <v>686</v>
          </cell>
          <cell r="W423">
            <v>8.57</v>
          </cell>
          <cell r="X423"/>
          <cell r="Y423"/>
          <cell r="Z423"/>
        </row>
        <row r="424">
          <cell r="A424" t="str">
            <v>PLANB</v>
          </cell>
          <cell r="B424">
            <v>423</v>
          </cell>
          <cell r="C424" t="str">
            <v> i | 1 | 2 | 3 </v>
          </cell>
          <cell r="D424"/>
          <cell r="E424">
            <v>6.4</v>
          </cell>
          <cell r="F424">
            <v>-0.78</v>
          </cell>
          <cell r="G424">
            <v>3966400</v>
          </cell>
          <cell r="H424">
            <v>25352</v>
          </cell>
          <cell r="I424">
            <v>24848</v>
          </cell>
          <cell r="J424">
            <v>110.51</v>
          </cell>
          <cell r="K424">
            <v>4.54</v>
          </cell>
          <cell r="L424">
            <v>1.21</v>
          </cell>
          <cell r="M424">
            <v>0.08</v>
          </cell>
          <cell r="N424">
            <v>0.06</v>
          </cell>
          <cell r="O424">
            <v>3.59</v>
          </cell>
          <cell r="P424">
            <v>3.85</v>
          </cell>
          <cell r="Q424"/>
          <cell r="R424">
            <v>2.39</v>
          </cell>
          <cell r="S424">
            <v>48.29</v>
          </cell>
          <cell r="T424"/>
          <cell r="U424">
            <v>862</v>
          </cell>
          <cell r="V424">
            <v>840</v>
          </cell>
          <cell r="W424">
            <v>6.02</v>
          </cell>
          <cell r="X424"/>
          <cell r="Y424"/>
          <cell r="Z424"/>
        </row>
        <row r="425">
          <cell r="A425" t="str">
            <v>PLANET</v>
          </cell>
          <cell r="B425">
            <v>424</v>
          </cell>
          <cell r="C425" t="str">
            <v> i | 1 | 2 | 3 </v>
          </cell>
          <cell r="D425"/>
          <cell r="E425">
            <v>1.1599999999999999</v>
          </cell>
          <cell r="F425">
            <v>-4.13</v>
          </cell>
          <cell r="G425">
            <v>879000</v>
          </cell>
          <cell r="H425">
            <v>1032</v>
          </cell>
          <cell r="I425">
            <v>290</v>
          </cell>
          <cell r="J425"/>
          <cell r="K425">
            <v>0.7</v>
          </cell>
          <cell r="L425">
            <v>1.27</v>
          </cell>
          <cell r="M425"/>
          <cell r="N425">
            <v>0</v>
          </cell>
          <cell r="O425">
            <v>1.79</v>
          </cell>
          <cell r="P425">
            <v>-2.33</v>
          </cell>
          <cell r="Q425">
            <v>0.15</v>
          </cell>
          <cell r="R425"/>
          <cell r="S425">
            <v>34.69</v>
          </cell>
          <cell r="T425"/>
          <cell r="U425"/>
          <cell r="V425"/>
          <cell r="W425"/>
          <cell r="X425"/>
          <cell r="Y425"/>
          <cell r="Z425"/>
        </row>
        <row r="426">
          <cell r="A426" t="str">
            <v>PLAT</v>
          </cell>
          <cell r="B426">
            <v>425</v>
          </cell>
          <cell r="C426" t="str">
            <v> i | 1 | 2 | 3 </v>
          </cell>
          <cell r="D426"/>
          <cell r="E426">
            <v>2.56</v>
          </cell>
          <cell r="F426">
            <v>-2.29</v>
          </cell>
          <cell r="G426">
            <v>1543200</v>
          </cell>
          <cell r="H426">
            <v>3983</v>
          </cell>
          <cell r="I426">
            <v>7168</v>
          </cell>
          <cell r="J426">
            <v>147.72</v>
          </cell>
          <cell r="K426">
            <v>0.85</v>
          </cell>
          <cell r="L426">
            <v>0.4</v>
          </cell>
          <cell r="M426"/>
          <cell r="N426">
            <v>0.02</v>
          </cell>
          <cell r="O426">
            <v>1.75</v>
          </cell>
          <cell r="P426">
            <v>0.56000000000000005</v>
          </cell>
          <cell r="Q426">
            <v>-16.3</v>
          </cell>
          <cell r="R426">
            <v>7.81</v>
          </cell>
          <cell r="S426">
            <v>33.049999999999997</v>
          </cell>
          <cell r="T426"/>
          <cell r="U426">
            <v>944</v>
          </cell>
          <cell r="V426">
            <v>923</v>
          </cell>
          <cell r="W426">
            <v>41.44</v>
          </cell>
          <cell r="X426"/>
          <cell r="Y426"/>
          <cell r="Z426"/>
        </row>
        <row r="427">
          <cell r="A427" t="str">
            <v>PLE</v>
          </cell>
          <cell r="B427">
            <v>426</v>
          </cell>
          <cell r="C427" t="str">
            <v> i | 1 | 2 | 3 </v>
          </cell>
          <cell r="D427"/>
          <cell r="E427">
            <v>0.71</v>
          </cell>
          <cell r="F427">
            <v>-1.39</v>
          </cell>
          <cell r="G427">
            <v>1617000</v>
          </cell>
          <cell r="H427">
            <v>1151</v>
          </cell>
          <cell r="I427">
            <v>967</v>
          </cell>
          <cell r="J427"/>
          <cell r="K427">
            <v>0.35</v>
          </cell>
          <cell r="L427">
            <v>3.16</v>
          </cell>
          <cell r="M427">
            <v>7.0000000000000007E-2</v>
          </cell>
          <cell r="N427">
            <v>0</v>
          </cell>
          <cell r="O427">
            <v>0.36</v>
          </cell>
          <cell r="P427">
            <v>-5.31</v>
          </cell>
          <cell r="Q427">
            <v>-3.29</v>
          </cell>
          <cell r="R427">
            <v>9.86</v>
          </cell>
          <cell r="S427">
            <v>66.53</v>
          </cell>
          <cell r="T427"/>
          <cell r="U427"/>
          <cell r="V427"/>
          <cell r="W427"/>
          <cell r="X427"/>
          <cell r="Y427"/>
          <cell r="Z427"/>
        </row>
        <row r="428">
          <cell r="A428" t="str">
            <v>PM</v>
          </cell>
          <cell r="B428">
            <v>427</v>
          </cell>
          <cell r="C428" t="str">
            <v> i | 1 | 2 | 3 </v>
          </cell>
          <cell r="D428"/>
          <cell r="E428">
            <v>8.6</v>
          </cell>
          <cell r="F428">
            <v>-1.71</v>
          </cell>
          <cell r="G428">
            <v>296400</v>
          </cell>
          <cell r="H428">
            <v>2560</v>
          </cell>
          <cell r="I428">
            <v>5145</v>
          </cell>
          <cell r="J428">
            <v>12.68</v>
          </cell>
          <cell r="K428">
            <v>3.61</v>
          </cell>
          <cell r="L428">
            <v>0.73</v>
          </cell>
          <cell r="M428">
            <v>0.1</v>
          </cell>
          <cell r="N428">
            <v>0.68</v>
          </cell>
          <cell r="O428">
            <v>19.510000000000002</v>
          </cell>
          <cell r="P428">
            <v>25.92</v>
          </cell>
          <cell r="Q428">
            <v>9.92</v>
          </cell>
          <cell r="R428">
            <v>9.1</v>
          </cell>
          <cell r="S428">
            <v>38.83</v>
          </cell>
          <cell r="T428"/>
          <cell r="U428">
            <v>180</v>
          </cell>
          <cell r="V428">
            <v>173</v>
          </cell>
          <cell r="W428">
            <v>-1.97</v>
          </cell>
          <cell r="X428"/>
          <cell r="Y428"/>
          <cell r="Z428"/>
        </row>
        <row r="429">
          <cell r="A429" t="str">
            <v>PMTA</v>
          </cell>
          <cell r="B429">
            <v>428</v>
          </cell>
          <cell r="C429" t="str">
            <v> i | 1 | 2 | 3 </v>
          </cell>
          <cell r="D429"/>
          <cell r="E429">
            <v>10</v>
          </cell>
          <cell r="F429">
            <v>0</v>
          </cell>
          <cell r="G429">
            <v>0</v>
          </cell>
          <cell r="H429">
            <v>0</v>
          </cell>
          <cell r="I429">
            <v>1012</v>
          </cell>
          <cell r="J429">
            <v>9.25</v>
          </cell>
          <cell r="K429">
            <v>0.68</v>
          </cell>
          <cell r="L429">
            <v>0.45</v>
          </cell>
          <cell r="M429"/>
          <cell r="N429">
            <v>1.08</v>
          </cell>
          <cell r="O429">
            <v>7.75</v>
          </cell>
          <cell r="P429">
            <v>7.66</v>
          </cell>
          <cell r="Q429">
            <v>2.56</v>
          </cell>
          <cell r="R429">
            <v>4.9000000000000004</v>
          </cell>
          <cell r="S429">
            <v>20.72</v>
          </cell>
          <cell r="T429"/>
          <cell r="U429">
            <v>342</v>
          </cell>
          <cell r="V429">
            <v>254</v>
          </cell>
          <cell r="W429">
            <v>-0.49</v>
          </cell>
          <cell r="X429"/>
          <cell r="Y429"/>
          <cell r="Z429"/>
        </row>
        <row r="430">
          <cell r="A430" t="str">
            <v>POLAR</v>
          </cell>
          <cell r="B430">
            <v>429</v>
          </cell>
          <cell r="C430" t="str">
            <v> i | 1 | 2 | 3 </v>
          </cell>
          <cell r="D430" t="str">
            <v>SPNPNC</v>
          </cell>
          <cell r="E430">
            <v>0.09</v>
          </cell>
          <cell r="F430">
            <v>0</v>
          </cell>
          <cell r="G430">
            <v>0</v>
          </cell>
          <cell r="H430">
            <v>0</v>
          </cell>
          <cell r="I430">
            <v>766</v>
          </cell>
          <cell r="J430"/>
          <cell r="K430">
            <v>0.17</v>
          </cell>
          <cell r="L430">
            <v>0.1</v>
          </cell>
          <cell r="M430"/>
          <cell r="N430">
            <v>0</v>
          </cell>
          <cell r="O430"/>
          <cell r="P430"/>
          <cell r="Q430"/>
          <cell r="R430"/>
          <cell r="S430">
            <v>99.77</v>
          </cell>
          <cell r="T430"/>
          <cell r="U430"/>
          <cell r="V430"/>
          <cell r="W430"/>
          <cell r="X430"/>
          <cell r="Y430"/>
          <cell r="Z430"/>
        </row>
        <row r="431">
          <cell r="A431" t="str">
            <v>PORT</v>
          </cell>
          <cell r="B431">
            <v>430</v>
          </cell>
          <cell r="C431" t="str">
            <v> i | 1 | 3 </v>
          </cell>
          <cell r="D431"/>
          <cell r="E431">
            <v>3.22</v>
          </cell>
          <cell r="F431">
            <v>0.63</v>
          </cell>
          <cell r="G431">
            <v>1275600</v>
          </cell>
          <cell r="H431">
            <v>4068</v>
          </cell>
          <cell r="I431">
            <v>1955</v>
          </cell>
          <cell r="J431">
            <v>34.17</v>
          </cell>
          <cell r="K431">
            <v>1.39</v>
          </cell>
          <cell r="L431">
            <v>1.68</v>
          </cell>
          <cell r="M431"/>
          <cell r="N431">
            <v>0.09</v>
          </cell>
          <cell r="O431">
            <v>3.84</v>
          </cell>
          <cell r="P431">
            <v>4.08</v>
          </cell>
          <cell r="Q431">
            <v>3.69</v>
          </cell>
          <cell r="R431">
            <v>2.3199999999999998</v>
          </cell>
          <cell r="S431">
            <v>42.84</v>
          </cell>
          <cell r="T431"/>
          <cell r="U431">
            <v>760</v>
          </cell>
          <cell r="V431">
            <v>737</v>
          </cell>
          <cell r="W431">
            <v>0.72</v>
          </cell>
          <cell r="X431"/>
          <cell r="Y431"/>
          <cell r="Z431"/>
        </row>
        <row r="432">
          <cell r="A432" t="str">
            <v>POST</v>
          </cell>
          <cell r="B432">
            <v>431</v>
          </cell>
          <cell r="C432" t="str">
            <v> i | 1 | 2 | 3 </v>
          </cell>
          <cell r="D432" t="str">
            <v>C</v>
          </cell>
          <cell r="E432">
            <v>0.98</v>
          </cell>
          <cell r="F432">
            <v>0</v>
          </cell>
          <cell r="G432">
            <v>500</v>
          </cell>
          <cell r="H432">
            <v>0</v>
          </cell>
          <cell r="I432">
            <v>490</v>
          </cell>
          <cell r="J432"/>
          <cell r="K432">
            <v>9.8000000000000007</v>
          </cell>
          <cell r="L432">
            <v>42.92</v>
          </cell>
          <cell r="M432"/>
          <cell r="N432">
            <v>0</v>
          </cell>
          <cell r="O432">
            <v>-17.21</v>
          </cell>
          <cell r="P432">
            <v>-596.91</v>
          </cell>
          <cell r="Q432">
            <v>-74.39</v>
          </cell>
          <cell r="R432"/>
          <cell r="S432">
            <v>30.5</v>
          </cell>
          <cell r="T432"/>
          <cell r="U432"/>
          <cell r="V432"/>
          <cell r="W432"/>
          <cell r="X432"/>
          <cell r="Y432"/>
          <cell r="Z432"/>
        </row>
        <row r="433">
          <cell r="A433" t="str">
            <v>PPM</v>
          </cell>
          <cell r="B433">
            <v>432</v>
          </cell>
          <cell r="C433" t="str">
            <v> i | 1 | 2 | 3 </v>
          </cell>
          <cell r="D433"/>
          <cell r="E433">
            <v>0.86</v>
          </cell>
          <cell r="F433">
            <v>-2.27</v>
          </cell>
          <cell r="G433">
            <v>112800</v>
          </cell>
          <cell r="H433">
            <v>99</v>
          </cell>
          <cell r="I433">
            <v>363</v>
          </cell>
          <cell r="J433"/>
          <cell r="K433">
            <v>0.42</v>
          </cell>
          <cell r="L433">
            <v>0.7</v>
          </cell>
          <cell r="M433">
            <v>0.02</v>
          </cell>
          <cell r="N433">
            <v>0</v>
          </cell>
          <cell r="O433">
            <v>-0.21</v>
          </cell>
          <cell r="P433">
            <v>-1.19</v>
          </cell>
          <cell r="Q433">
            <v>-0.31</v>
          </cell>
          <cell r="R433">
            <v>2.09</v>
          </cell>
          <cell r="S433">
            <v>32.78</v>
          </cell>
          <cell r="T433"/>
          <cell r="U433"/>
          <cell r="V433"/>
          <cell r="W433"/>
          <cell r="X433"/>
          <cell r="Y433"/>
          <cell r="Z433"/>
        </row>
        <row r="434">
          <cell r="A434" t="str">
            <v>PPP</v>
          </cell>
          <cell r="B434">
            <v>433</v>
          </cell>
          <cell r="C434" t="str">
            <v> i | 1 | 3 </v>
          </cell>
          <cell r="D434"/>
          <cell r="E434">
            <v>2.2400000000000002</v>
          </cell>
          <cell r="F434">
            <v>1.82</v>
          </cell>
          <cell r="G434">
            <v>441300</v>
          </cell>
          <cell r="H434">
            <v>976</v>
          </cell>
          <cell r="I434">
            <v>672</v>
          </cell>
          <cell r="J434">
            <v>8.82</v>
          </cell>
          <cell r="K434">
            <v>0.69</v>
          </cell>
          <cell r="L434">
            <v>0.5</v>
          </cell>
          <cell r="M434"/>
          <cell r="N434">
            <v>0.25</v>
          </cell>
          <cell r="O434">
            <v>7.77</v>
          </cell>
          <cell r="P434">
            <v>7.92</v>
          </cell>
          <cell r="Q434">
            <v>0.92</v>
          </cell>
          <cell r="R434">
            <v>8.93</v>
          </cell>
          <cell r="S434">
            <v>39.64</v>
          </cell>
          <cell r="T434"/>
          <cell r="U434">
            <v>324</v>
          </cell>
          <cell r="V434">
            <v>241</v>
          </cell>
          <cell r="W434">
            <v>0.68</v>
          </cell>
          <cell r="X434"/>
          <cell r="Y434"/>
          <cell r="Z434"/>
        </row>
        <row r="435">
          <cell r="A435" t="str">
            <v>PPPM</v>
          </cell>
          <cell r="B435">
            <v>434</v>
          </cell>
          <cell r="C435" t="str">
            <v> i | 1 | 2 | 3 </v>
          </cell>
          <cell r="D435" t="str">
            <v>NP</v>
          </cell>
          <cell r="E435">
            <v>0.39</v>
          </cell>
          <cell r="F435">
            <v>0</v>
          </cell>
          <cell r="G435">
            <v>434000</v>
          </cell>
          <cell r="H435">
            <v>169</v>
          </cell>
          <cell r="I435">
            <v>268</v>
          </cell>
          <cell r="J435"/>
          <cell r="K435">
            <v>0.76</v>
          </cell>
          <cell r="L435">
            <v>5.68</v>
          </cell>
          <cell r="M435"/>
          <cell r="N435">
            <v>0</v>
          </cell>
          <cell r="O435">
            <v>-25.03</v>
          </cell>
          <cell r="P435">
            <v>-129.36000000000001</v>
          </cell>
          <cell r="Q435">
            <v>-4.5199999999999996</v>
          </cell>
          <cell r="R435"/>
          <cell r="S435">
            <v>69.489999999999995</v>
          </cell>
          <cell r="T435"/>
          <cell r="U435"/>
          <cell r="V435"/>
          <cell r="W435"/>
          <cell r="X435"/>
          <cell r="Y435"/>
          <cell r="Z435"/>
        </row>
        <row r="436">
          <cell r="A436" t="str">
            <v>PPS</v>
          </cell>
          <cell r="B436">
            <v>435</v>
          </cell>
          <cell r="C436" t="str">
            <v> i | 1 | 2 | 3 </v>
          </cell>
          <cell r="D436"/>
          <cell r="E436">
            <v>0.39</v>
          </cell>
          <cell r="F436">
            <v>-2.5</v>
          </cell>
          <cell r="G436">
            <v>114300</v>
          </cell>
          <cell r="H436">
            <v>45</v>
          </cell>
          <cell r="I436">
            <v>335</v>
          </cell>
          <cell r="J436"/>
          <cell r="K436">
            <v>1.18</v>
          </cell>
          <cell r="L436">
            <v>1.1000000000000001</v>
          </cell>
          <cell r="M436"/>
          <cell r="N436">
            <v>0</v>
          </cell>
          <cell r="O436">
            <v>-4.3899999999999997</v>
          </cell>
          <cell r="P436">
            <v>-9.9499999999999993</v>
          </cell>
          <cell r="Q436">
            <v>-7.22</v>
          </cell>
          <cell r="R436"/>
          <cell r="S436">
            <v>57.55</v>
          </cell>
          <cell r="T436"/>
          <cell r="U436"/>
          <cell r="V436"/>
          <cell r="W436"/>
          <cell r="X436"/>
          <cell r="Y436"/>
          <cell r="Z436"/>
        </row>
        <row r="437">
          <cell r="A437" t="str">
            <v>PR9</v>
          </cell>
          <cell r="B437">
            <v>436</v>
          </cell>
          <cell r="C437" t="str">
            <v> i | 1 | 3 </v>
          </cell>
          <cell r="D437"/>
          <cell r="E437">
            <v>9.25</v>
          </cell>
          <cell r="F437">
            <v>-1.6</v>
          </cell>
          <cell r="G437">
            <v>841600</v>
          </cell>
          <cell r="H437">
            <v>7821</v>
          </cell>
          <cell r="I437">
            <v>7273</v>
          </cell>
          <cell r="J437">
            <v>39.96</v>
          </cell>
          <cell r="K437">
            <v>1.92</v>
          </cell>
          <cell r="L437">
            <v>0.16</v>
          </cell>
          <cell r="M437"/>
          <cell r="N437">
            <v>0.25</v>
          </cell>
          <cell r="O437">
            <v>4.83</v>
          </cell>
          <cell r="P437">
            <v>4.8499999999999996</v>
          </cell>
          <cell r="Q437">
            <v>6.39</v>
          </cell>
          <cell r="R437">
            <v>1.51</v>
          </cell>
          <cell r="S437">
            <v>58.66</v>
          </cell>
          <cell r="T437"/>
          <cell r="U437">
            <v>758</v>
          </cell>
          <cell r="V437">
            <v>709</v>
          </cell>
          <cell r="W437">
            <v>0.46</v>
          </cell>
          <cell r="X437"/>
          <cell r="Y437"/>
          <cell r="Z437"/>
        </row>
        <row r="438">
          <cell r="A438" t="str">
            <v>PRAKIT</v>
          </cell>
          <cell r="B438">
            <v>437</v>
          </cell>
          <cell r="C438" t="str">
            <v> i | 1 | 2 | 3 </v>
          </cell>
          <cell r="D438"/>
          <cell r="E438">
            <v>7.9</v>
          </cell>
          <cell r="F438">
            <v>0</v>
          </cell>
          <cell r="G438">
            <v>1400</v>
          </cell>
          <cell r="H438">
            <v>11</v>
          </cell>
          <cell r="I438">
            <v>478</v>
          </cell>
          <cell r="J438">
            <v>17.329999999999998</v>
          </cell>
          <cell r="K438">
            <v>0.56000000000000005</v>
          </cell>
          <cell r="L438">
            <v>0.43</v>
          </cell>
          <cell r="M438">
            <v>0.6</v>
          </cell>
          <cell r="N438">
            <v>0.46</v>
          </cell>
          <cell r="O438">
            <v>2.8</v>
          </cell>
          <cell r="P438">
            <v>3.15</v>
          </cell>
          <cell r="Q438">
            <v>2.74</v>
          </cell>
          <cell r="R438">
            <v>7.59</v>
          </cell>
          <cell r="S438">
            <v>58.38</v>
          </cell>
          <cell r="T438"/>
          <cell r="U438">
            <v>655</v>
          </cell>
          <cell r="V438">
            <v>645</v>
          </cell>
          <cell r="W438">
            <v>-1.49</v>
          </cell>
          <cell r="X438"/>
          <cell r="Y438"/>
          <cell r="Z438"/>
        </row>
        <row r="439">
          <cell r="A439" t="str">
            <v>PRAPAT</v>
          </cell>
          <cell r="B439">
            <v>438</v>
          </cell>
          <cell r="C439" t="str">
            <v> i </v>
          </cell>
          <cell r="D439"/>
          <cell r="E439">
            <v>1.23</v>
          </cell>
          <cell r="F439">
            <v>-1.6</v>
          </cell>
          <cell r="G439">
            <v>2098100</v>
          </cell>
          <cell r="H439">
            <v>2615</v>
          </cell>
          <cell r="I439">
            <v>418</v>
          </cell>
          <cell r="J439">
            <v>21.4</v>
          </cell>
          <cell r="K439"/>
          <cell r="L439">
            <v>1.83</v>
          </cell>
          <cell r="M439"/>
          <cell r="N439">
            <v>0.06</v>
          </cell>
          <cell r="O439"/>
          <cell r="P439"/>
          <cell r="Q439"/>
          <cell r="R439"/>
          <cell r="S439">
            <v>54.2</v>
          </cell>
          <cell r="T439"/>
          <cell r="U439"/>
          <cell r="V439"/>
          <cell r="W439"/>
          <cell r="X439"/>
          <cell r="Y439"/>
          <cell r="Z439"/>
        </row>
        <row r="440">
          <cell r="A440" t="str">
            <v>PREB</v>
          </cell>
          <cell r="B440">
            <v>439</v>
          </cell>
          <cell r="C440" t="str">
            <v> i | 1 | 2 | 3 </v>
          </cell>
          <cell r="D440"/>
          <cell r="E440">
            <v>7.65</v>
          </cell>
          <cell r="F440">
            <v>-0.65</v>
          </cell>
          <cell r="G440">
            <v>91700</v>
          </cell>
          <cell r="H440">
            <v>702</v>
          </cell>
          <cell r="I440">
            <v>2361</v>
          </cell>
          <cell r="J440">
            <v>14.03</v>
          </cell>
          <cell r="K440">
            <v>1.1200000000000001</v>
          </cell>
          <cell r="L440">
            <v>1.78</v>
          </cell>
          <cell r="M440">
            <v>0.6</v>
          </cell>
          <cell r="N440">
            <v>0.55000000000000004</v>
          </cell>
          <cell r="O440">
            <v>4.2</v>
          </cell>
          <cell r="P440">
            <v>7.85</v>
          </cell>
          <cell r="Q440">
            <v>3.57</v>
          </cell>
          <cell r="R440">
            <v>10.46</v>
          </cell>
          <cell r="S440">
            <v>68.52</v>
          </cell>
          <cell r="T440"/>
          <cell r="U440">
            <v>451</v>
          </cell>
          <cell r="V440">
            <v>517</v>
          </cell>
          <cell r="W440">
            <v>0.74</v>
          </cell>
          <cell r="X440"/>
          <cell r="Y440"/>
          <cell r="Z440"/>
        </row>
        <row r="441">
          <cell r="A441" t="str">
            <v>PRECHA</v>
          </cell>
          <cell r="B441">
            <v>440</v>
          </cell>
          <cell r="C441" t="str">
            <v> i | 1 | 3 </v>
          </cell>
          <cell r="D441"/>
          <cell r="E441">
            <v>0.82</v>
          </cell>
          <cell r="F441">
            <v>-1.2</v>
          </cell>
          <cell r="G441">
            <v>13800</v>
          </cell>
          <cell r="H441">
            <v>11</v>
          </cell>
          <cell r="I441">
            <v>276</v>
          </cell>
          <cell r="J441"/>
          <cell r="K441">
            <v>0.65</v>
          </cell>
          <cell r="L441">
            <v>0.23</v>
          </cell>
          <cell r="M441"/>
          <cell r="N441">
            <v>0</v>
          </cell>
          <cell r="O441">
            <v>-3.76</v>
          </cell>
          <cell r="P441">
            <v>-5.15</v>
          </cell>
          <cell r="Q441">
            <v>-38.14</v>
          </cell>
          <cell r="R441"/>
          <cell r="S441">
            <v>57.05</v>
          </cell>
          <cell r="T441"/>
          <cell r="U441"/>
          <cell r="V441"/>
          <cell r="W441"/>
          <cell r="X441"/>
          <cell r="Y441"/>
          <cell r="Z441"/>
        </row>
        <row r="442">
          <cell r="A442" t="str">
            <v>PRG</v>
          </cell>
          <cell r="B442">
            <v>441</v>
          </cell>
          <cell r="C442" t="str">
            <v> i | 1 | 2 | 3 </v>
          </cell>
          <cell r="D442"/>
          <cell r="E442">
            <v>10.8</v>
          </cell>
          <cell r="F442">
            <v>0.93</v>
          </cell>
          <cell r="G442">
            <v>100</v>
          </cell>
          <cell r="H442">
            <v>1</v>
          </cell>
          <cell r="I442">
            <v>6480</v>
          </cell>
          <cell r="J442">
            <v>29.34</v>
          </cell>
          <cell r="K442">
            <v>1.19</v>
          </cell>
          <cell r="L442">
            <v>0.33</v>
          </cell>
          <cell r="M442">
            <v>0.25</v>
          </cell>
          <cell r="N442">
            <v>0.36</v>
          </cell>
          <cell r="O442">
            <v>2.29</v>
          </cell>
          <cell r="P442">
            <v>2.9</v>
          </cell>
          <cell r="Q442">
            <v>13.62</v>
          </cell>
          <cell r="R442">
            <v>6.02</v>
          </cell>
          <cell r="S442">
            <v>5.74</v>
          </cell>
          <cell r="T442"/>
          <cell r="U442">
            <v>776</v>
          </cell>
          <cell r="V442">
            <v>780</v>
          </cell>
          <cell r="W442">
            <v>5.82</v>
          </cell>
          <cell r="X442"/>
          <cell r="Y442"/>
          <cell r="Z442"/>
        </row>
        <row r="443">
          <cell r="A443" t="str">
            <v>PRIME</v>
          </cell>
          <cell r="B443">
            <v>442</v>
          </cell>
          <cell r="C443" t="str">
            <v> i | 1 | 2 | 3 </v>
          </cell>
          <cell r="D443"/>
          <cell r="E443">
            <v>0.51</v>
          </cell>
          <cell r="F443">
            <v>-1.92</v>
          </cell>
          <cell r="G443">
            <v>22668100</v>
          </cell>
          <cell r="H443">
            <v>11554</v>
          </cell>
          <cell r="I443">
            <v>8679</v>
          </cell>
          <cell r="J443">
            <v>27.78</v>
          </cell>
          <cell r="K443">
            <v>3.13</v>
          </cell>
          <cell r="L443">
            <v>1.08</v>
          </cell>
          <cell r="M443"/>
          <cell r="N443">
            <v>0.02</v>
          </cell>
          <cell r="O443">
            <v>7.45</v>
          </cell>
          <cell r="P443">
            <v>12.51</v>
          </cell>
          <cell r="Q443">
            <v>43.58</v>
          </cell>
          <cell r="R443"/>
          <cell r="S443">
            <v>15.29</v>
          </cell>
          <cell r="T443"/>
          <cell r="U443">
            <v>521</v>
          </cell>
          <cell r="V443">
            <v>558</v>
          </cell>
          <cell r="W443">
            <v>-4.5599999999999996</v>
          </cell>
          <cell r="X443"/>
          <cell r="Y443"/>
          <cell r="Z443"/>
        </row>
        <row r="444">
          <cell r="A444" t="str">
            <v>PRIN</v>
          </cell>
          <cell r="B444">
            <v>443</v>
          </cell>
          <cell r="C444" t="str">
            <v> i | 1 | 3 </v>
          </cell>
          <cell r="D444"/>
          <cell r="E444">
            <v>1.81</v>
          </cell>
          <cell r="F444">
            <v>-0.55000000000000004</v>
          </cell>
          <cell r="G444">
            <v>82600</v>
          </cell>
          <cell r="H444">
            <v>149</v>
          </cell>
          <cell r="I444">
            <v>2208</v>
          </cell>
          <cell r="J444">
            <v>8.85</v>
          </cell>
          <cell r="K444">
            <v>0.49</v>
          </cell>
          <cell r="L444">
            <v>1.07</v>
          </cell>
          <cell r="M444">
            <v>0.03</v>
          </cell>
          <cell r="N444">
            <v>0.21</v>
          </cell>
          <cell r="O444">
            <v>4.08</v>
          </cell>
          <cell r="P444">
            <v>5.66</v>
          </cell>
          <cell r="Q444">
            <v>11.53</v>
          </cell>
          <cell r="R444">
            <v>1.66</v>
          </cell>
          <cell r="S444">
            <v>46.6</v>
          </cell>
          <cell r="T444"/>
          <cell r="U444">
            <v>392</v>
          </cell>
          <cell r="V444">
            <v>397</v>
          </cell>
          <cell r="W444">
            <v>0.18</v>
          </cell>
          <cell r="X444"/>
          <cell r="Y444"/>
          <cell r="Z444"/>
        </row>
        <row r="445">
          <cell r="A445" t="str">
            <v>PRINC</v>
          </cell>
          <cell r="B445">
            <v>444</v>
          </cell>
          <cell r="C445" t="str">
            <v> i | 1 | 2 | 3 </v>
          </cell>
          <cell r="D445"/>
          <cell r="E445">
            <v>4</v>
          </cell>
          <cell r="F445">
            <v>-3.85</v>
          </cell>
          <cell r="G445">
            <v>3063300</v>
          </cell>
          <cell r="H445">
            <v>12427</v>
          </cell>
          <cell r="I445">
            <v>13849</v>
          </cell>
          <cell r="J445"/>
          <cell r="K445">
            <v>1.64</v>
          </cell>
          <cell r="L445">
            <v>0.68</v>
          </cell>
          <cell r="M445"/>
          <cell r="N445">
            <v>0</v>
          </cell>
          <cell r="O445">
            <v>-3.13</v>
          </cell>
          <cell r="P445">
            <v>-7.24</v>
          </cell>
          <cell r="Q445">
            <v>-21.72</v>
          </cell>
          <cell r="R445"/>
          <cell r="S445">
            <v>11.7</v>
          </cell>
          <cell r="T445"/>
          <cell r="U445"/>
          <cell r="V445"/>
          <cell r="W445"/>
          <cell r="X445"/>
          <cell r="Y445"/>
          <cell r="Z445"/>
        </row>
        <row r="446">
          <cell r="A446" t="str">
            <v>PRM</v>
          </cell>
          <cell r="B446">
            <v>445</v>
          </cell>
          <cell r="C446" t="str">
            <v> i | 1 | 3 </v>
          </cell>
          <cell r="D446"/>
          <cell r="E446">
            <v>7.55</v>
          </cell>
          <cell r="F446">
            <v>-4.43</v>
          </cell>
          <cell r="G446">
            <v>32692900</v>
          </cell>
          <cell r="H446">
            <v>251166</v>
          </cell>
          <cell r="I446">
            <v>18875</v>
          </cell>
          <cell r="J446">
            <v>13.62</v>
          </cell>
          <cell r="K446">
            <v>2.4300000000000002</v>
          </cell>
          <cell r="L446">
            <v>0.73</v>
          </cell>
          <cell r="M446">
            <v>7.0000000000000007E-2</v>
          </cell>
          <cell r="N446">
            <v>0.55000000000000004</v>
          </cell>
          <cell r="O446">
            <v>14.72</v>
          </cell>
          <cell r="P446">
            <v>19.02</v>
          </cell>
          <cell r="Q446">
            <v>24.16</v>
          </cell>
          <cell r="R446">
            <v>2.65</v>
          </cell>
          <cell r="S446">
            <v>29.39</v>
          </cell>
          <cell r="T446"/>
          <cell r="U446">
            <v>255</v>
          </cell>
          <cell r="V446">
            <v>228</v>
          </cell>
          <cell r="W446">
            <v>2.34</v>
          </cell>
          <cell r="X446"/>
          <cell r="Y446"/>
          <cell r="Z446"/>
        </row>
        <row r="447">
          <cell r="A447" t="str">
            <v>PRO</v>
          </cell>
          <cell r="B447">
            <v>446</v>
          </cell>
          <cell r="C447" t="str">
            <v> i | 1 | 2 | 3 </v>
          </cell>
          <cell r="D447" t="str">
            <v>SPNC</v>
          </cell>
          <cell r="E447">
            <v>0.35</v>
          </cell>
          <cell r="F447">
            <v>0</v>
          </cell>
          <cell r="G447">
            <v>0</v>
          </cell>
          <cell r="H447">
            <v>0</v>
          </cell>
          <cell r="I447">
            <v>709</v>
          </cell>
          <cell r="J447"/>
          <cell r="K447">
            <v>2.06</v>
          </cell>
          <cell r="L447">
            <v>0.41</v>
          </cell>
          <cell r="M447"/>
          <cell r="N447">
            <v>0</v>
          </cell>
          <cell r="O447">
            <v>13.31</v>
          </cell>
          <cell r="P447">
            <v>18.3</v>
          </cell>
          <cell r="Q447">
            <v>-7.99</v>
          </cell>
          <cell r="R447"/>
          <cell r="S447">
            <v>64.790000000000006</v>
          </cell>
          <cell r="T447"/>
          <cell r="U447"/>
          <cell r="V447"/>
          <cell r="W447"/>
          <cell r="X447"/>
          <cell r="Y447"/>
          <cell r="Z447"/>
        </row>
        <row r="448">
          <cell r="A448" t="str">
            <v>PROUD</v>
          </cell>
          <cell r="B448">
            <v>447</v>
          </cell>
          <cell r="C448" t="str">
            <v> i | 1 | 3 </v>
          </cell>
          <cell r="D448"/>
          <cell r="E448">
            <v>0.9</v>
          </cell>
          <cell r="F448">
            <v>2.27</v>
          </cell>
          <cell r="G448">
            <v>66200</v>
          </cell>
          <cell r="H448">
            <v>60</v>
          </cell>
          <cell r="I448">
            <v>577</v>
          </cell>
          <cell r="J448"/>
          <cell r="K448">
            <v>0.81</v>
          </cell>
          <cell r="L448">
            <v>1.7</v>
          </cell>
          <cell r="M448"/>
          <cell r="N448">
            <v>0</v>
          </cell>
          <cell r="O448">
            <v>-2.5299999999999998</v>
          </cell>
          <cell r="P448">
            <v>-6.18</v>
          </cell>
          <cell r="Q448">
            <v>-16.170000000000002</v>
          </cell>
          <cell r="R448"/>
          <cell r="S448">
            <v>19.84</v>
          </cell>
          <cell r="T448"/>
          <cell r="U448"/>
          <cell r="V448"/>
          <cell r="W448"/>
          <cell r="X448"/>
          <cell r="Y448"/>
          <cell r="Z448"/>
        </row>
        <row r="449">
          <cell r="A449" t="str">
            <v>PSH</v>
          </cell>
          <cell r="B449">
            <v>448</v>
          </cell>
          <cell r="C449" t="str">
            <v> i | 1 | 2 | 3 </v>
          </cell>
          <cell r="D449"/>
          <cell r="E449">
            <v>12.5</v>
          </cell>
          <cell r="F449">
            <v>-0.79</v>
          </cell>
          <cell r="G449">
            <v>801900</v>
          </cell>
          <cell r="H449">
            <v>10029</v>
          </cell>
          <cell r="I449">
            <v>27356</v>
          </cell>
          <cell r="J449">
            <v>7.14</v>
          </cell>
          <cell r="K449">
            <v>0.64</v>
          </cell>
          <cell r="L449">
            <v>0.93</v>
          </cell>
          <cell r="M449">
            <v>0.31</v>
          </cell>
          <cell r="N449">
            <v>1.72</v>
          </cell>
          <cell r="O449">
            <v>6.47</v>
          </cell>
          <cell r="P449">
            <v>9.0299999999999994</v>
          </cell>
          <cell r="Q449">
            <v>9.81</v>
          </cell>
          <cell r="R449">
            <v>12.4</v>
          </cell>
          <cell r="S449">
            <v>28.26</v>
          </cell>
          <cell r="T449"/>
          <cell r="U449">
            <v>261</v>
          </cell>
          <cell r="V449">
            <v>267</v>
          </cell>
          <cell r="W449">
            <v>-2.48</v>
          </cell>
          <cell r="X449"/>
          <cell r="Y449"/>
          <cell r="Z449"/>
        </row>
        <row r="450">
          <cell r="A450" t="str">
            <v>PSL</v>
          </cell>
          <cell r="B450">
            <v>449</v>
          </cell>
          <cell r="C450" t="str">
            <v> i | 1 | 2 | 3 </v>
          </cell>
          <cell r="D450"/>
          <cell r="E450">
            <v>7.05</v>
          </cell>
          <cell r="F450">
            <v>-5.37</v>
          </cell>
          <cell r="G450">
            <v>27873000</v>
          </cell>
          <cell r="H450">
            <v>199845</v>
          </cell>
          <cell r="I450">
            <v>10993</v>
          </cell>
          <cell r="J450"/>
          <cell r="K450">
            <v>1.06</v>
          </cell>
          <cell r="L450">
            <v>1.18</v>
          </cell>
          <cell r="M450"/>
          <cell r="N450">
            <v>0</v>
          </cell>
          <cell r="O450">
            <v>-2.75</v>
          </cell>
          <cell r="P450">
            <v>-11.58</v>
          </cell>
          <cell r="Q450">
            <v>-48.48</v>
          </cell>
          <cell r="R450"/>
          <cell r="S450">
            <v>46.81</v>
          </cell>
          <cell r="T450"/>
          <cell r="U450"/>
          <cell r="V450"/>
          <cell r="W450"/>
          <cell r="X450"/>
          <cell r="Y450"/>
          <cell r="Z450"/>
        </row>
        <row r="451">
          <cell r="A451" t="str">
            <v>PSTC</v>
          </cell>
          <cell r="B451">
            <v>450</v>
          </cell>
          <cell r="C451" t="str">
            <v> i | 1 | 2 | 3 </v>
          </cell>
          <cell r="D451"/>
          <cell r="E451">
            <v>1.76</v>
          </cell>
          <cell r="F451">
            <v>-2.2200000000000002</v>
          </cell>
          <cell r="G451">
            <v>10297200</v>
          </cell>
          <cell r="H451">
            <v>18332</v>
          </cell>
          <cell r="I451">
            <v>4175</v>
          </cell>
          <cell r="J451"/>
          <cell r="K451">
            <v>0.73</v>
          </cell>
          <cell r="L451">
            <v>0.51</v>
          </cell>
          <cell r="M451">
            <v>0.01</v>
          </cell>
          <cell r="N451">
            <v>0</v>
          </cell>
          <cell r="O451">
            <v>-9.56</v>
          </cell>
          <cell r="P451">
            <v>-16.34</v>
          </cell>
          <cell r="Q451">
            <v>-60.5</v>
          </cell>
          <cell r="R451">
            <v>2.84</v>
          </cell>
          <cell r="S451">
            <v>55.56</v>
          </cell>
          <cell r="T451"/>
          <cell r="U451"/>
          <cell r="V451"/>
          <cell r="W451"/>
          <cell r="X451"/>
          <cell r="Y451"/>
          <cell r="Z451"/>
        </row>
        <row r="452">
          <cell r="A452" t="str">
            <v>PT</v>
          </cell>
          <cell r="B452">
            <v>451</v>
          </cell>
          <cell r="C452" t="str">
            <v> i | 1 | 2 | 3 </v>
          </cell>
          <cell r="D452"/>
          <cell r="E452">
            <v>6.15</v>
          </cell>
          <cell r="F452">
            <v>-0.81</v>
          </cell>
          <cell r="G452">
            <v>129400</v>
          </cell>
          <cell r="H452">
            <v>799</v>
          </cell>
          <cell r="I452">
            <v>1746</v>
          </cell>
          <cell r="J452">
            <v>9.6199999999999992</v>
          </cell>
          <cell r="K452">
            <v>2.82</v>
          </cell>
          <cell r="L452">
            <v>1.5</v>
          </cell>
          <cell r="M452">
            <v>0.1</v>
          </cell>
          <cell r="N452">
            <v>0.64</v>
          </cell>
          <cell r="O452">
            <v>14.64</v>
          </cell>
          <cell r="P452">
            <v>30.18</v>
          </cell>
          <cell r="Q452">
            <v>5.2</v>
          </cell>
          <cell r="R452">
            <v>8.4600000000000009</v>
          </cell>
          <cell r="S452">
            <v>41.74</v>
          </cell>
          <cell r="T452"/>
          <cell r="U452">
            <v>90</v>
          </cell>
          <cell r="V452">
            <v>129</v>
          </cell>
          <cell r="W452">
            <v>1.03</v>
          </cell>
          <cell r="X452"/>
          <cell r="Y452"/>
          <cell r="Z452"/>
        </row>
        <row r="453">
          <cell r="A453" t="str">
            <v>PTG</v>
          </cell>
          <cell r="B453">
            <v>452</v>
          </cell>
          <cell r="C453" t="str">
            <v> i | 1 | 2 | 3 </v>
          </cell>
          <cell r="D453"/>
          <cell r="E453">
            <v>17</v>
          </cell>
          <cell r="F453">
            <v>-2.2999999999999998</v>
          </cell>
          <cell r="G453">
            <v>14742600</v>
          </cell>
          <cell r="H453">
            <v>253407</v>
          </cell>
          <cell r="I453">
            <v>28390</v>
          </cell>
          <cell r="J453">
            <v>18.09</v>
          </cell>
          <cell r="K453">
            <v>3.77</v>
          </cell>
          <cell r="L453">
            <v>4.3600000000000003</v>
          </cell>
          <cell r="M453">
            <v>0.2</v>
          </cell>
          <cell r="N453">
            <v>0.95</v>
          </cell>
          <cell r="O453">
            <v>9.3000000000000007</v>
          </cell>
          <cell r="P453">
            <v>22.78</v>
          </cell>
          <cell r="Q453">
            <v>1.59</v>
          </cell>
          <cell r="R453">
            <v>2.35</v>
          </cell>
          <cell r="S453">
            <v>51.94</v>
          </cell>
          <cell r="T453"/>
          <cell r="U453">
            <v>302</v>
          </cell>
          <cell r="V453">
            <v>404</v>
          </cell>
          <cell r="W453">
            <v>0.43</v>
          </cell>
          <cell r="X453"/>
          <cell r="Y453"/>
          <cell r="Z453"/>
        </row>
        <row r="454">
          <cell r="A454" t="str">
            <v>PTL</v>
          </cell>
          <cell r="B454">
            <v>453</v>
          </cell>
          <cell r="C454" t="str">
            <v> i | 1 | 3 </v>
          </cell>
          <cell r="D454"/>
          <cell r="E454">
            <v>23.7</v>
          </cell>
          <cell r="F454">
            <v>-0.84</v>
          </cell>
          <cell r="G454">
            <v>2713300</v>
          </cell>
          <cell r="H454">
            <v>65327</v>
          </cell>
          <cell r="I454">
            <v>21330</v>
          </cell>
          <cell r="J454">
            <v>10.86</v>
          </cell>
          <cell r="K454">
            <v>1.46</v>
          </cell>
          <cell r="L454">
            <v>0.28999999999999998</v>
          </cell>
          <cell r="M454">
            <v>0.54</v>
          </cell>
          <cell r="N454">
            <v>2.15</v>
          </cell>
          <cell r="O454">
            <v>13.08</v>
          </cell>
          <cell r="P454">
            <v>14.67</v>
          </cell>
          <cell r="Q454">
            <v>20.059999999999999</v>
          </cell>
          <cell r="R454">
            <v>2.74</v>
          </cell>
          <cell r="S454">
            <v>48.96</v>
          </cell>
          <cell r="T454"/>
          <cell r="U454">
            <v>244</v>
          </cell>
          <cell r="V454">
            <v>183</v>
          </cell>
          <cell r="W454">
            <v>-0.03</v>
          </cell>
          <cell r="X454"/>
          <cell r="Y454"/>
          <cell r="Z454"/>
        </row>
        <row r="455">
          <cell r="A455" t="str">
            <v>PTT</v>
          </cell>
          <cell r="B455">
            <v>454</v>
          </cell>
          <cell r="C455" t="str">
            <v> i | 1 | 2 | 3 </v>
          </cell>
          <cell r="D455"/>
          <cell r="E455">
            <v>38.5</v>
          </cell>
          <cell r="F455">
            <v>-1.91</v>
          </cell>
          <cell r="G455">
            <v>78536000</v>
          </cell>
          <cell r="H455">
            <v>3038967</v>
          </cell>
          <cell r="I455">
            <v>1099675</v>
          </cell>
          <cell r="J455">
            <v>25.8</v>
          </cell>
          <cell r="K455">
            <v>1.24</v>
          </cell>
          <cell r="L455">
            <v>1.45</v>
          </cell>
          <cell r="M455">
            <v>0.18</v>
          </cell>
          <cell r="N455">
            <v>1.47</v>
          </cell>
          <cell r="O455">
            <v>3.81</v>
          </cell>
          <cell r="P455">
            <v>4.83</v>
          </cell>
          <cell r="Q455">
            <v>2</v>
          </cell>
          <cell r="R455">
            <v>5.19</v>
          </cell>
          <cell r="S455">
            <v>48.88</v>
          </cell>
          <cell r="T455"/>
          <cell r="U455">
            <v>699</v>
          </cell>
          <cell r="V455">
            <v>696</v>
          </cell>
          <cell r="W455">
            <v>0.27</v>
          </cell>
          <cell r="X455"/>
          <cell r="Y455"/>
          <cell r="Z455"/>
        </row>
        <row r="456">
          <cell r="A456" t="str">
            <v>PTTEP</v>
          </cell>
          <cell r="B456">
            <v>455</v>
          </cell>
          <cell r="C456" t="str">
            <v> i | 1 | 2 | 3 </v>
          </cell>
          <cell r="D456"/>
          <cell r="E456">
            <v>108</v>
          </cell>
          <cell r="F456">
            <v>-1.82</v>
          </cell>
          <cell r="G456">
            <v>11044700</v>
          </cell>
          <cell r="H456">
            <v>1200067</v>
          </cell>
          <cell r="I456">
            <v>428758</v>
          </cell>
          <cell r="J456">
            <v>13.06</v>
          </cell>
          <cell r="K456">
            <v>1.1200000000000001</v>
          </cell>
          <cell r="L456">
            <v>0.87</v>
          </cell>
          <cell r="M456">
            <v>1.5</v>
          </cell>
          <cell r="N456">
            <v>8</v>
          </cell>
          <cell r="O456">
            <v>9.4700000000000006</v>
          </cell>
          <cell r="P456">
            <v>8.6300000000000008</v>
          </cell>
          <cell r="Q456">
            <v>15.62</v>
          </cell>
          <cell r="R456">
            <v>5.56</v>
          </cell>
          <cell r="S456">
            <v>35.19</v>
          </cell>
          <cell r="T456"/>
          <cell r="U456">
            <v>416</v>
          </cell>
          <cell r="V456">
            <v>312</v>
          </cell>
          <cell r="W456">
            <v>1.8</v>
          </cell>
          <cell r="X456"/>
          <cell r="Y456"/>
          <cell r="Z456"/>
        </row>
        <row r="457">
          <cell r="A457" t="str">
            <v>PTTGC</v>
          </cell>
          <cell r="B457">
            <v>456</v>
          </cell>
          <cell r="C457" t="str">
            <v> i | 1 | 2 | 3 </v>
          </cell>
          <cell r="D457"/>
          <cell r="E457">
            <v>60</v>
          </cell>
          <cell r="F457">
            <v>-2.44</v>
          </cell>
          <cell r="G457">
            <v>15141800</v>
          </cell>
          <cell r="H457">
            <v>917129</v>
          </cell>
          <cell r="I457">
            <v>270531</v>
          </cell>
          <cell r="J457"/>
          <cell r="K457">
            <v>0.97</v>
          </cell>
          <cell r="L457">
            <v>0.63</v>
          </cell>
          <cell r="M457"/>
          <cell r="N457">
            <v>0</v>
          </cell>
          <cell r="O457">
            <v>-0.64</v>
          </cell>
          <cell r="P457">
            <v>-2.08</v>
          </cell>
          <cell r="Q457">
            <v>-2.5299999999999998</v>
          </cell>
          <cell r="R457">
            <v>3.34</v>
          </cell>
          <cell r="S457">
            <v>51.81</v>
          </cell>
          <cell r="T457"/>
          <cell r="U457"/>
          <cell r="V457"/>
          <cell r="W457"/>
          <cell r="X457"/>
          <cell r="Y457"/>
          <cell r="Z457"/>
        </row>
        <row r="458">
          <cell r="A458" t="str">
            <v>PYLON</v>
          </cell>
          <cell r="B458">
            <v>457</v>
          </cell>
          <cell r="C458" t="str">
            <v> i | 1 | 2 | 3 </v>
          </cell>
          <cell r="D458"/>
          <cell r="E458">
            <v>3.9</v>
          </cell>
          <cell r="F458">
            <v>-1.02</v>
          </cell>
          <cell r="G458">
            <v>1230600</v>
          </cell>
          <cell r="H458">
            <v>4826</v>
          </cell>
          <cell r="I458">
            <v>2925</v>
          </cell>
          <cell r="J458">
            <v>11.69</v>
          </cell>
          <cell r="K458">
            <v>2.84</v>
          </cell>
          <cell r="L458">
            <v>0.27</v>
          </cell>
          <cell r="M458">
            <v>0.27</v>
          </cell>
          <cell r="N458">
            <v>0.33</v>
          </cell>
          <cell r="O458">
            <v>23.57</v>
          </cell>
          <cell r="P458">
            <v>24.8</v>
          </cell>
          <cell r="Q458">
            <v>13.42</v>
          </cell>
          <cell r="R458">
            <v>6.92</v>
          </cell>
          <cell r="S458">
            <v>40.590000000000003</v>
          </cell>
          <cell r="T458"/>
          <cell r="U458">
            <v>170</v>
          </cell>
          <cell r="V458">
            <v>138</v>
          </cell>
          <cell r="W458">
            <v>0.55000000000000004</v>
          </cell>
          <cell r="X458"/>
          <cell r="Y458"/>
          <cell r="Z458"/>
        </row>
        <row r="459">
          <cell r="A459" t="str">
            <v>Q-CON</v>
          </cell>
          <cell r="B459">
            <v>458</v>
          </cell>
          <cell r="C459" t="str">
            <v> i | 1 | 3 </v>
          </cell>
          <cell r="D459"/>
          <cell r="E459">
            <v>4.66</v>
          </cell>
          <cell r="F459">
            <v>-0.85</v>
          </cell>
          <cell r="G459">
            <v>24000</v>
          </cell>
          <cell r="H459">
            <v>112</v>
          </cell>
          <cell r="I459">
            <v>1864</v>
          </cell>
          <cell r="J459">
            <v>13.82</v>
          </cell>
          <cell r="K459">
            <v>0.92</v>
          </cell>
          <cell r="L459">
            <v>0.15</v>
          </cell>
          <cell r="M459">
            <v>0.18</v>
          </cell>
          <cell r="N459">
            <v>0.34</v>
          </cell>
          <cell r="O459">
            <v>7.12</v>
          </cell>
          <cell r="P459">
            <v>6.78</v>
          </cell>
          <cell r="Q459">
            <v>6.43</v>
          </cell>
          <cell r="R459">
            <v>3.86</v>
          </cell>
          <cell r="S459">
            <v>8.39</v>
          </cell>
          <cell r="T459"/>
          <cell r="U459">
            <v>482</v>
          </cell>
          <cell r="V459">
            <v>400</v>
          </cell>
          <cell r="W459">
            <v>-0.1</v>
          </cell>
          <cell r="X459"/>
          <cell r="Y459"/>
          <cell r="Z459"/>
        </row>
        <row r="460">
          <cell r="A460" t="str">
            <v>QH</v>
          </cell>
          <cell r="B460">
            <v>459</v>
          </cell>
          <cell r="C460" t="str">
            <v> i | 1 | 2 | 3 </v>
          </cell>
          <cell r="D460"/>
          <cell r="E460">
            <v>2.34</v>
          </cell>
          <cell r="F460">
            <v>0.86</v>
          </cell>
          <cell r="G460">
            <v>20479700</v>
          </cell>
          <cell r="H460">
            <v>47477</v>
          </cell>
          <cell r="I460">
            <v>25072</v>
          </cell>
          <cell r="J460">
            <v>11.2</v>
          </cell>
          <cell r="K460">
            <v>0.95</v>
          </cell>
          <cell r="L460">
            <v>0.91</v>
          </cell>
          <cell r="M460">
            <v>0.04</v>
          </cell>
          <cell r="N460">
            <v>0.21</v>
          </cell>
          <cell r="O460">
            <v>5.67</v>
          </cell>
          <cell r="P460">
            <v>8.4600000000000009</v>
          </cell>
          <cell r="Q460">
            <v>19.190000000000001</v>
          </cell>
          <cell r="R460">
            <v>8.5500000000000007</v>
          </cell>
          <cell r="S460">
            <v>74.86</v>
          </cell>
          <cell r="T460"/>
          <cell r="U460">
            <v>371</v>
          </cell>
          <cell r="V460">
            <v>388</v>
          </cell>
          <cell r="W460">
            <v>-12.59</v>
          </cell>
          <cell r="X460"/>
          <cell r="Y460"/>
          <cell r="Z460"/>
        </row>
        <row r="461">
          <cell r="A461" t="str">
            <v>QLT</v>
          </cell>
          <cell r="B461">
            <v>460</v>
          </cell>
          <cell r="C461" t="str">
            <v> i | 1 | 2 | 3 </v>
          </cell>
          <cell r="D461"/>
          <cell r="E461">
            <v>4.18</v>
          </cell>
          <cell r="F461">
            <v>-0.48</v>
          </cell>
          <cell r="G461">
            <v>93900</v>
          </cell>
          <cell r="H461">
            <v>393</v>
          </cell>
          <cell r="I461">
            <v>412</v>
          </cell>
          <cell r="J461">
            <v>13.54</v>
          </cell>
          <cell r="K461">
            <v>0.97</v>
          </cell>
          <cell r="L461">
            <v>0.19</v>
          </cell>
          <cell r="M461">
            <v>0.05</v>
          </cell>
          <cell r="N461">
            <v>0.31</v>
          </cell>
          <cell r="O461">
            <v>6.11</v>
          </cell>
          <cell r="P461">
            <v>7.06</v>
          </cell>
          <cell r="Q461">
            <v>2.89</v>
          </cell>
          <cell r="R461">
            <v>8.3699999999999992</v>
          </cell>
          <cell r="S461">
            <v>41.87</v>
          </cell>
          <cell r="T461"/>
          <cell r="U461">
            <v>461</v>
          </cell>
          <cell r="V461">
            <v>418</v>
          </cell>
          <cell r="W461">
            <v>0.22</v>
          </cell>
          <cell r="X461"/>
          <cell r="Y461"/>
          <cell r="Z461"/>
        </row>
        <row r="462">
          <cell r="A462" t="str">
            <v>QTC</v>
          </cell>
          <cell r="B462">
            <v>461</v>
          </cell>
          <cell r="C462" t="str">
            <v> i | 1 | 2 | 3 </v>
          </cell>
          <cell r="D462"/>
          <cell r="E462">
            <v>4.26</v>
          </cell>
          <cell r="F462">
            <v>-0.47</v>
          </cell>
          <cell r="G462">
            <v>195100</v>
          </cell>
          <cell r="H462">
            <v>826</v>
          </cell>
          <cell r="I462">
            <v>1453</v>
          </cell>
          <cell r="J462">
            <v>8.15</v>
          </cell>
          <cell r="K462">
            <v>0.86</v>
          </cell>
          <cell r="L462">
            <v>0.11</v>
          </cell>
          <cell r="M462">
            <v>0.15</v>
          </cell>
          <cell r="N462">
            <v>0.52</v>
          </cell>
          <cell r="O462">
            <v>10.67</v>
          </cell>
          <cell r="P462">
            <v>10.8</v>
          </cell>
          <cell r="Q462">
            <v>17.2</v>
          </cell>
          <cell r="R462">
            <v>3.52</v>
          </cell>
          <cell r="S462">
            <v>37.619999999999997</v>
          </cell>
          <cell r="T462"/>
          <cell r="U462">
            <v>243</v>
          </cell>
          <cell r="V462">
            <v>163</v>
          </cell>
          <cell r="W462"/>
          <cell r="X462"/>
          <cell r="Y462"/>
          <cell r="Z462"/>
        </row>
        <row r="463">
          <cell r="A463" t="str">
            <v>RAM</v>
          </cell>
          <cell r="B463">
            <v>462</v>
          </cell>
          <cell r="C463" t="str">
            <v> i | 1 | 2 | 3 </v>
          </cell>
          <cell r="D463"/>
          <cell r="E463">
            <v>140</v>
          </cell>
          <cell r="F463">
            <v>-0.36</v>
          </cell>
          <cell r="G463">
            <v>900</v>
          </cell>
          <cell r="H463">
            <v>126</v>
          </cell>
          <cell r="I463">
            <v>33600</v>
          </cell>
          <cell r="J463">
            <v>69.39</v>
          </cell>
          <cell r="K463">
            <v>3.2</v>
          </cell>
          <cell r="L463">
            <v>0.97</v>
          </cell>
          <cell r="M463">
            <v>0.9</v>
          </cell>
          <cell r="N463">
            <v>2.0299999999999998</v>
          </cell>
          <cell r="O463">
            <v>2.4300000000000002</v>
          </cell>
          <cell r="P463">
            <v>4.18</v>
          </cell>
          <cell r="Q463">
            <v>6.51</v>
          </cell>
          <cell r="R463">
            <v>2.57</v>
          </cell>
          <cell r="S463">
            <v>25.76</v>
          </cell>
          <cell r="T463"/>
          <cell r="U463">
            <v>832</v>
          </cell>
          <cell r="V463">
            <v>869</v>
          </cell>
          <cell r="W463">
            <v>5.84</v>
          </cell>
          <cell r="X463"/>
          <cell r="Y463"/>
          <cell r="Z463"/>
        </row>
        <row r="464">
          <cell r="A464" t="str">
            <v>RATCH</v>
          </cell>
          <cell r="B464">
            <v>463</v>
          </cell>
          <cell r="C464" t="str">
            <v> i | 1 | 2 | 3 </v>
          </cell>
          <cell r="D464"/>
          <cell r="E464">
            <v>49.5</v>
          </cell>
          <cell r="F464">
            <v>-1</v>
          </cell>
          <cell r="G464">
            <v>6904600</v>
          </cell>
          <cell r="H464">
            <v>343744</v>
          </cell>
          <cell r="I464">
            <v>71775</v>
          </cell>
          <cell r="J464">
            <v>14.25</v>
          </cell>
          <cell r="K464">
            <v>1.2</v>
          </cell>
          <cell r="L464">
            <v>0.85</v>
          </cell>
          <cell r="M464">
            <v>1.1499999999999999</v>
          </cell>
          <cell r="N464">
            <v>3.49</v>
          </cell>
          <cell r="O464">
            <v>6.8</v>
          </cell>
          <cell r="P464">
            <v>8.5399999999999991</v>
          </cell>
          <cell r="Q464">
            <v>13.65</v>
          </cell>
          <cell r="R464">
            <v>4.8499999999999996</v>
          </cell>
          <cell r="S464">
            <v>54.99</v>
          </cell>
          <cell r="T464"/>
          <cell r="U464">
            <v>444</v>
          </cell>
          <cell r="V464">
            <v>424</v>
          </cell>
          <cell r="W464">
            <v>0.63</v>
          </cell>
          <cell r="X464"/>
          <cell r="Y464"/>
          <cell r="Z464"/>
        </row>
        <row r="465">
          <cell r="A465" t="str">
            <v>RBF</v>
          </cell>
          <cell r="B465">
            <v>464</v>
          </cell>
          <cell r="C465" t="str">
            <v> i | 1 | 3 </v>
          </cell>
          <cell r="D465"/>
          <cell r="E465">
            <v>11.8</v>
          </cell>
          <cell r="F465">
            <v>0.85</v>
          </cell>
          <cell r="G465">
            <v>77600000</v>
          </cell>
          <cell r="H465">
            <v>933175</v>
          </cell>
          <cell r="I465">
            <v>23600</v>
          </cell>
          <cell r="J465">
            <v>47.93</v>
          </cell>
          <cell r="K465">
            <v>5.98</v>
          </cell>
          <cell r="L465">
            <v>0.2</v>
          </cell>
          <cell r="M465"/>
          <cell r="N465">
            <v>0.25</v>
          </cell>
          <cell r="O465">
            <v>15.47</v>
          </cell>
          <cell r="P465">
            <v>16.36</v>
          </cell>
          <cell r="Q465">
            <v>16.93</v>
          </cell>
          <cell r="R465">
            <v>1.27</v>
          </cell>
          <cell r="S465">
            <v>27.56</v>
          </cell>
          <cell r="T465"/>
          <cell r="U465">
            <v>544</v>
          </cell>
          <cell r="V465">
            <v>481</v>
          </cell>
          <cell r="W465"/>
          <cell r="X465"/>
          <cell r="Y465"/>
          <cell r="Z465"/>
        </row>
        <row r="466">
          <cell r="A466" t="str">
            <v>RCI</v>
          </cell>
          <cell r="B466">
            <v>465</v>
          </cell>
          <cell r="C466" t="str">
            <v> i | 1 | 2 | 3 </v>
          </cell>
          <cell r="D466"/>
          <cell r="E466">
            <v>3.54</v>
          </cell>
          <cell r="F466">
            <v>-0.56000000000000005</v>
          </cell>
          <cell r="G466">
            <v>40000</v>
          </cell>
          <cell r="H466">
            <v>142</v>
          </cell>
          <cell r="I466">
            <v>2184</v>
          </cell>
          <cell r="J466">
            <v>22.64</v>
          </cell>
          <cell r="K466">
            <v>2.72</v>
          </cell>
          <cell r="L466">
            <v>0.34</v>
          </cell>
          <cell r="M466"/>
          <cell r="N466">
            <v>0.16</v>
          </cell>
          <cell r="O466">
            <v>11.53</v>
          </cell>
          <cell r="P466">
            <v>12.75</v>
          </cell>
          <cell r="Q466">
            <v>7.26</v>
          </cell>
          <cell r="R466"/>
          <cell r="S466">
            <v>8.9600000000000009</v>
          </cell>
          <cell r="T466"/>
          <cell r="U466">
            <v>463</v>
          </cell>
          <cell r="V466">
            <v>408</v>
          </cell>
          <cell r="W466">
            <v>0.18</v>
          </cell>
          <cell r="X466"/>
          <cell r="Y466"/>
          <cell r="Z466"/>
        </row>
        <row r="467">
          <cell r="A467" t="str">
            <v>RCL</v>
          </cell>
          <cell r="B467">
            <v>466</v>
          </cell>
          <cell r="C467" t="str">
            <v> i | 1 | 2 | 3 </v>
          </cell>
          <cell r="D467"/>
          <cell r="E467">
            <v>17.8</v>
          </cell>
          <cell r="F467">
            <v>-3.26</v>
          </cell>
          <cell r="G467">
            <v>5408300</v>
          </cell>
          <cell r="H467">
            <v>97148</v>
          </cell>
          <cell r="I467">
            <v>14752</v>
          </cell>
          <cell r="J467">
            <v>47.27</v>
          </cell>
          <cell r="K467">
            <v>1.81</v>
          </cell>
          <cell r="L467">
            <v>1.18</v>
          </cell>
          <cell r="M467"/>
          <cell r="N467">
            <v>0.38</v>
          </cell>
          <cell r="O467">
            <v>3.54</v>
          </cell>
          <cell r="P467">
            <v>3.96</v>
          </cell>
          <cell r="Q467">
            <v>3.94</v>
          </cell>
          <cell r="R467"/>
          <cell r="S467">
            <v>47.75</v>
          </cell>
          <cell r="T467"/>
          <cell r="U467">
            <v>807</v>
          </cell>
          <cell r="V467">
            <v>790</v>
          </cell>
          <cell r="W467">
            <v>-0.27</v>
          </cell>
          <cell r="X467"/>
          <cell r="Y467"/>
          <cell r="Z467"/>
        </row>
        <row r="468">
          <cell r="A468" t="str">
            <v>RICHY</v>
          </cell>
          <cell r="B468">
            <v>467</v>
          </cell>
          <cell r="C468" t="str">
            <v> i | 1 | 2 | 3 </v>
          </cell>
          <cell r="D468"/>
          <cell r="E468">
            <v>0.69</v>
          </cell>
          <cell r="F468">
            <v>-1.43</v>
          </cell>
          <cell r="G468">
            <v>423400</v>
          </cell>
          <cell r="H468">
            <v>293</v>
          </cell>
          <cell r="I468">
            <v>824</v>
          </cell>
          <cell r="J468">
            <v>10.039999999999999</v>
          </cell>
          <cell r="K468">
            <v>0.35</v>
          </cell>
          <cell r="L468">
            <v>2.02</v>
          </cell>
          <cell r="M468">
            <v>0.06</v>
          </cell>
          <cell r="N468">
            <v>7.0000000000000007E-2</v>
          </cell>
          <cell r="O468">
            <v>1.86</v>
          </cell>
          <cell r="P468">
            <v>3.5</v>
          </cell>
          <cell r="Q468">
            <v>10.91</v>
          </cell>
          <cell r="R468">
            <v>8.41</v>
          </cell>
          <cell r="S468">
            <v>35.93</v>
          </cell>
          <cell r="T468"/>
          <cell r="U468">
            <v>478</v>
          </cell>
          <cell r="V468">
            <v>513</v>
          </cell>
          <cell r="W468">
            <v>0.03</v>
          </cell>
          <cell r="X468"/>
          <cell r="Y468"/>
          <cell r="Z468"/>
        </row>
        <row r="469">
          <cell r="A469" t="str">
            <v>RJH</v>
          </cell>
          <cell r="B469">
            <v>468</v>
          </cell>
          <cell r="C469" t="str">
            <v> i | 1 | 2 | 3 </v>
          </cell>
          <cell r="D469"/>
          <cell r="E469">
            <v>24.7</v>
          </cell>
          <cell r="F469">
            <v>-1.2</v>
          </cell>
          <cell r="G469">
            <v>202300</v>
          </cell>
          <cell r="H469">
            <v>4998</v>
          </cell>
          <cell r="I469">
            <v>7410</v>
          </cell>
          <cell r="J469">
            <v>21.1</v>
          </cell>
          <cell r="K469">
            <v>5.29</v>
          </cell>
          <cell r="L469">
            <v>0.28999999999999998</v>
          </cell>
          <cell r="M469">
            <v>0.15</v>
          </cell>
          <cell r="N469">
            <v>1.17</v>
          </cell>
          <cell r="O469">
            <v>25.85</v>
          </cell>
          <cell r="P469">
            <v>25.78</v>
          </cell>
          <cell r="Q469">
            <v>19.54</v>
          </cell>
          <cell r="R469">
            <v>4.45</v>
          </cell>
          <cell r="S469">
            <v>69.95</v>
          </cell>
          <cell r="T469"/>
          <cell r="U469">
            <v>326</v>
          </cell>
          <cell r="V469">
            <v>296</v>
          </cell>
          <cell r="W469">
            <v>0.4</v>
          </cell>
          <cell r="X469"/>
          <cell r="Y469"/>
          <cell r="Z469"/>
        </row>
        <row r="470">
          <cell r="A470" t="str">
            <v>RML</v>
          </cell>
          <cell r="B470">
            <v>469</v>
          </cell>
          <cell r="C470" t="str">
            <v> i | 1 | 2 | 3 </v>
          </cell>
          <cell r="D470"/>
          <cell r="E470">
            <v>0.6</v>
          </cell>
          <cell r="F470">
            <v>0</v>
          </cell>
          <cell r="G470">
            <v>2066200</v>
          </cell>
          <cell r="H470">
            <v>1254</v>
          </cell>
          <cell r="I470">
            <v>2503</v>
          </cell>
          <cell r="J470"/>
          <cell r="K470">
            <v>0.5</v>
          </cell>
          <cell r="L470">
            <v>1.1000000000000001</v>
          </cell>
          <cell r="M470"/>
          <cell r="N470">
            <v>0</v>
          </cell>
          <cell r="O470">
            <v>-4.45</v>
          </cell>
          <cell r="P470">
            <v>-14.1</v>
          </cell>
          <cell r="Q470">
            <v>-26.39</v>
          </cell>
          <cell r="R470"/>
          <cell r="S470">
            <v>47.23</v>
          </cell>
          <cell r="T470"/>
          <cell r="U470"/>
          <cell r="V470"/>
          <cell r="W470"/>
          <cell r="X470"/>
          <cell r="Y470"/>
          <cell r="Z470"/>
        </row>
        <row r="471">
          <cell r="A471" t="str">
            <v>ROCK</v>
          </cell>
          <cell r="B471">
            <v>470</v>
          </cell>
          <cell r="C471" t="str">
            <v> i | 1 | 2 | 3 </v>
          </cell>
          <cell r="D471"/>
          <cell r="E471">
            <v>9.25</v>
          </cell>
          <cell r="F471">
            <v>-0.54</v>
          </cell>
          <cell r="G471">
            <v>500</v>
          </cell>
          <cell r="H471">
            <v>5</v>
          </cell>
          <cell r="I471">
            <v>185</v>
          </cell>
          <cell r="J471"/>
          <cell r="K471">
            <v>0.43</v>
          </cell>
          <cell r="L471">
            <v>0.79</v>
          </cell>
          <cell r="M471"/>
          <cell r="N471">
            <v>0</v>
          </cell>
          <cell r="O471">
            <v>1.39</v>
          </cell>
          <cell r="P471">
            <v>-1.3</v>
          </cell>
          <cell r="Q471">
            <v>-6.05</v>
          </cell>
          <cell r="R471"/>
          <cell r="S471">
            <v>28.06</v>
          </cell>
          <cell r="T471"/>
          <cell r="U471"/>
          <cell r="V471"/>
          <cell r="W471"/>
          <cell r="X471"/>
          <cell r="Y471"/>
          <cell r="Z471"/>
        </row>
        <row r="472">
          <cell r="A472" t="str">
            <v>ROH</v>
          </cell>
          <cell r="B472">
            <v>471</v>
          </cell>
          <cell r="C472" t="str">
            <v> i | 1 | 3 </v>
          </cell>
          <cell r="D472"/>
          <cell r="E472">
            <v>36</v>
          </cell>
          <cell r="F472">
            <v>0</v>
          </cell>
          <cell r="G472">
            <v>0</v>
          </cell>
          <cell r="H472">
            <v>0</v>
          </cell>
          <cell r="I472">
            <v>3375</v>
          </cell>
          <cell r="J472"/>
          <cell r="K472">
            <v>4.7699999999999996</v>
          </cell>
          <cell r="L472">
            <v>0.36</v>
          </cell>
          <cell r="M472">
            <v>1.43</v>
          </cell>
          <cell r="N472">
            <v>0</v>
          </cell>
          <cell r="O472">
            <v>-6.53</v>
          </cell>
          <cell r="P472">
            <v>-7.18</v>
          </cell>
          <cell r="Q472">
            <v>-53.86</v>
          </cell>
          <cell r="R472">
            <v>3.99</v>
          </cell>
          <cell r="S472">
            <v>1.52</v>
          </cell>
          <cell r="T472"/>
          <cell r="U472"/>
          <cell r="V472"/>
          <cell r="W472"/>
          <cell r="X472"/>
          <cell r="Y472"/>
          <cell r="Z472"/>
        </row>
        <row r="473">
          <cell r="A473" t="str">
            <v>ROJNA</v>
          </cell>
          <cell r="B473">
            <v>472</v>
          </cell>
          <cell r="C473" t="str">
            <v> i | 1 | 2 | 3 </v>
          </cell>
          <cell r="D473"/>
          <cell r="E473">
            <v>4.3600000000000003</v>
          </cell>
          <cell r="F473">
            <v>-1.36</v>
          </cell>
          <cell r="G473">
            <v>1265800</v>
          </cell>
          <cell r="H473">
            <v>5519</v>
          </cell>
          <cell r="I473">
            <v>8809</v>
          </cell>
          <cell r="J473">
            <v>10.53</v>
          </cell>
          <cell r="K473">
            <v>0.61</v>
          </cell>
          <cell r="L473">
            <v>2.14</v>
          </cell>
          <cell r="M473">
            <v>0.2</v>
          </cell>
          <cell r="N473">
            <v>0.4</v>
          </cell>
          <cell r="O473">
            <v>5.04</v>
          </cell>
          <cell r="P473">
            <v>5.83</v>
          </cell>
          <cell r="Q473">
            <v>6.97</v>
          </cell>
          <cell r="R473">
            <v>9.18</v>
          </cell>
          <cell r="S473">
            <v>31.47</v>
          </cell>
          <cell r="T473"/>
          <cell r="U473">
            <v>437</v>
          </cell>
          <cell r="V473">
            <v>403</v>
          </cell>
          <cell r="W473">
            <v>0.04</v>
          </cell>
          <cell r="X473"/>
          <cell r="Y473"/>
          <cell r="Z473"/>
        </row>
        <row r="474">
          <cell r="A474" t="str">
            <v>RP</v>
          </cell>
          <cell r="B474">
            <v>473</v>
          </cell>
          <cell r="C474" t="str">
            <v> i | 1 | 3 </v>
          </cell>
          <cell r="D474"/>
          <cell r="E474">
            <v>1.27</v>
          </cell>
          <cell r="F474">
            <v>-3.05</v>
          </cell>
          <cell r="G474">
            <v>17300</v>
          </cell>
          <cell r="H474">
            <v>22</v>
          </cell>
          <cell r="I474">
            <v>255</v>
          </cell>
          <cell r="J474"/>
          <cell r="K474">
            <v>0.32</v>
          </cell>
          <cell r="L474">
            <v>0.52</v>
          </cell>
          <cell r="M474">
            <v>0.01</v>
          </cell>
          <cell r="N474">
            <v>0</v>
          </cell>
          <cell r="O474">
            <v>-6.12</v>
          </cell>
          <cell r="P474">
            <v>-8.26</v>
          </cell>
          <cell r="Q474">
            <v>-15.58</v>
          </cell>
          <cell r="R474">
            <v>0.42</v>
          </cell>
          <cell r="S474">
            <v>37.19</v>
          </cell>
          <cell r="T474"/>
          <cell r="U474"/>
          <cell r="V474"/>
          <cell r="W474"/>
          <cell r="X474"/>
          <cell r="Y474"/>
          <cell r="Z474"/>
        </row>
        <row r="475">
          <cell r="A475" t="str">
            <v>RPC</v>
          </cell>
          <cell r="B475">
            <v>474</v>
          </cell>
          <cell r="C475" t="str">
            <v> i | 1 | 3 </v>
          </cell>
          <cell r="D475"/>
          <cell r="E475">
            <v>0.57999999999999996</v>
          </cell>
          <cell r="F475">
            <v>1.75</v>
          </cell>
          <cell r="G475">
            <v>131700</v>
          </cell>
          <cell r="H475">
            <v>76</v>
          </cell>
          <cell r="I475">
            <v>757</v>
          </cell>
          <cell r="J475">
            <v>2.16</v>
          </cell>
          <cell r="K475">
            <v>0.43</v>
          </cell>
          <cell r="L475">
            <v>1.66</v>
          </cell>
          <cell r="M475"/>
          <cell r="N475">
            <v>0.26</v>
          </cell>
          <cell r="O475">
            <v>8.81</v>
          </cell>
          <cell r="P475">
            <v>22.24</v>
          </cell>
          <cell r="Q475">
            <v>-0.59</v>
          </cell>
          <cell r="R475"/>
          <cell r="S475">
            <v>72.22</v>
          </cell>
          <cell r="T475"/>
          <cell r="U475">
            <v>56</v>
          </cell>
          <cell r="V475">
            <v>164</v>
          </cell>
          <cell r="W475"/>
          <cell r="X475"/>
          <cell r="Y475"/>
          <cell r="Z475"/>
        </row>
        <row r="476">
          <cell r="A476" t="str">
            <v>RPH</v>
          </cell>
          <cell r="B476">
            <v>475</v>
          </cell>
          <cell r="C476" t="str">
            <v> i | 1 | 2 | 3 </v>
          </cell>
          <cell r="D476"/>
          <cell r="E476">
            <v>5.3</v>
          </cell>
          <cell r="F476">
            <v>-0.93</v>
          </cell>
          <cell r="G476">
            <v>316100</v>
          </cell>
          <cell r="H476">
            <v>1664</v>
          </cell>
          <cell r="I476">
            <v>2894</v>
          </cell>
          <cell r="J476">
            <v>38.49</v>
          </cell>
          <cell r="K476">
            <v>2.2200000000000002</v>
          </cell>
          <cell r="L476">
            <v>0.34</v>
          </cell>
          <cell r="M476">
            <v>0.03</v>
          </cell>
          <cell r="N476">
            <v>0.14000000000000001</v>
          </cell>
          <cell r="O476">
            <v>5.85</v>
          </cell>
          <cell r="P476">
            <v>5.8</v>
          </cell>
          <cell r="Q476">
            <v>9.23</v>
          </cell>
          <cell r="R476">
            <v>2.64</v>
          </cell>
          <cell r="S476">
            <v>70.17</v>
          </cell>
          <cell r="T476"/>
          <cell r="U476">
            <v>739</v>
          </cell>
          <cell r="V476">
            <v>671</v>
          </cell>
          <cell r="W476">
            <v>1.66</v>
          </cell>
          <cell r="X476"/>
          <cell r="Y476"/>
          <cell r="Z476"/>
        </row>
        <row r="477">
          <cell r="A477" t="str">
            <v>RS</v>
          </cell>
          <cell r="B477">
            <v>476</v>
          </cell>
          <cell r="C477" t="str">
            <v> i | 1 | 2 | 3 </v>
          </cell>
          <cell r="D477"/>
          <cell r="E477">
            <v>22.5</v>
          </cell>
          <cell r="F477">
            <v>0.9</v>
          </cell>
          <cell r="G477">
            <v>28794500</v>
          </cell>
          <cell r="H477">
            <v>651793</v>
          </cell>
          <cell r="I477">
            <v>21881</v>
          </cell>
          <cell r="J477">
            <v>44.81</v>
          </cell>
          <cell r="K477">
            <v>11.62</v>
          </cell>
          <cell r="L477">
            <v>1.26</v>
          </cell>
          <cell r="M477">
            <v>0.1</v>
          </cell>
          <cell r="N477">
            <v>0.51</v>
          </cell>
          <cell r="O477">
            <v>17.47</v>
          </cell>
          <cell r="P477">
            <v>27.62</v>
          </cell>
          <cell r="Q477">
            <v>15.4</v>
          </cell>
          <cell r="R477">
            <v>1.35</v>
          </cell>
          <cell r="S477">
            <v>60.6</v>
          </cell>
          <cell r="T477"/>
          <cell r="U477">
            <v>448</v>
          </cell>
          <cell r="V477">
            <v>455</v>
          </cell>
          <cell r="W477">
            <v>-0.3</v>
          </cell>
          <cell r="X477"/>
          <cell r="Y477"/>
          <cell r="Z477"/>
        </row>
        <row r="478">
          <cell r="A478" t="str">
            <v>RSP</v>
          </cell>
          <cell r="B478">
            <v>477</v>
          </cell>
          <cell r="C478" t="str">
            <v> i | 1 | 2 | 3 </v>
          </cell>
          <cell r="D478"/>
          <cell r="E478">
            <v>1.95</v>
          </cell>
          <cell r="F478">
            <v>-1.52</v>
          </cell>
          <cell r="G478">
            <v>511700</v>
          </cell>
          <cell r="H478">
            <v>1003</v>
          </cell>
          <cell r="I478">
            <v>1502</v>
          </cell>
          <cell r="J478"/>
          <cell r="K478">
            <v>0.83</v>
          </cell>
          <cell r="L478">
            <v>0.18</v>
          </cell>
          <cell r="M478">
            <v>0.05</v>
          </cell>
          <cell r="N478">
            <v>0</v>
          </cell>
          <cell r="O478">
            <v>0.08</v>
          </cell>
          <cell r="P478">
            <v>-0.24</v>
          </cell>
          <cell r="Q478">
            <v>-3.59</v>
          </cell>
          <cell r="R478">
            <v>2.56</v>
          </cell>
          <cell r="S478">
            <v>28.6</v>
          </cell>
          <cell r="T478"/>
          <cell r="U478"/>
          <cell r="V478"/>
          <cell r="W478"/>
          <cell r="X478"/>
          <cell r="Y478"/>
          <cell r="Z478"/>
        </row>
        <row r="479">
          <cell r="A479" t="str">
            <v>RT</v>
          </cell>
          <cell r="B479">
            <v>478</v>
          </cell>
          <cell r="C479" t="str">
            <v> i </v>
          </cell>
          <cell r="D479"/>
          <cell r="E479">
            <v>1.93</v>
          </cell>
          <cell r="F479">
            <v>-2.0299999999999998</v>
          </cell>
          <cell r="G479">
            <v>9083300</v>
          </cell>
          <cell r="H479">
            <v>17664</v>
          </cell>
          <cell r="I479">
            <v>2123</v>
          </cell>
          <cell r="J479">
            <v>7.95</v>
          </cell>
          <cell r="K479"/>
          <cell r="L479">
            <v>3.76</v>
          </cell>
          <cell r="M479"/>
          <cell r="N479">
            <v>0.24</v>
          </cell>
          <cell r="O479"/>
          <cell r="P479"/>
          <cell r="Q479"/>
          <cell r="R479"/>
          <cell r="S479">
            <v>54.89</v>
          </cell>
          <cell r="T479"/>
          <cell r="U479"/>
          <cell r="V479"/>
          <cell r="W479"/>
          <cell r="X479"/>
          <cell r="Y479"/>
          <cell r="Z479"/>
        </row>
        <row r="480">
          <cell r="A480" t="str">
            <v>RWI</v>
          </cell>
          <cell r="B480">
            <v>479</v>
          </cell>
          <cell r="C480" t="str">
            <v> i | 1 | 3 </v>
          </cell>
          <cell r="D480"/>
          <cell r="E480">
            <v>1.1499999999999999</v>
          </cell>
          <cell r="F480">
            <v>-0.86</v>
          </cell>
          <cell r="G480">
            <v>338200</v>
          </cell>
          <cell r="H480">
            <v>398</v>
          </cell>
          <cell r="I480">
            <v>732</v>
          </cell>
          <cell r="J480"/>
          <cell r="K480">
            <v>0.91</v>
          </cell>
          <cell r="L480">
            <v>0.46</v>
          </cell>
          <cell r="M480"/>
          <cell r="N480">
            <v>0</v>
          </cell>
          <cell r="O480">
            <v>-6.92</v>
          </cell>
          <cell r="P480">
            <v>-12.42</v>
          </cell>
          <cell r="Q480">
            <v>6.22</v>
          </cell>
          <cell r="R480"/>
          <cell r="S480">
            <v>30</v>
          </cell>
          <cell r="T480"/>
          <cell r="U480"/>
          <cell r="V480"/>
          <cell r="W480"/>
          <cell r="X480"/>
          <cell r="Y480"/>
          <cell r="Z480"/>
        </row>
        <row r="481">
          <cell r="A481" t="str">
            <v>S&amp;J</v>
          </cell>
          <cell r="B481">
            <v>480</v>
          </cell>
          <cell r="C481" t="str">
            <v> i </v>
          </cell>
          <cell r="D481"/>
          <cell r="E481">
            <v>24.7</v>
          </cell>
          <cell r="F481">
            <v>0</v>
          </cell>
          <cell r="G481">
            <v>500</v>
          </cell>
          <cell r="H481">
            <v>12</v>
          </cell>
          <cell r="I481">
            <v>0</v>
          </cell>
          <cell r="J481"/>
          <cell r="K481"/>
          <cell r="L481">
            <v>0.27</v>
          </cell>
          <cell r="M481"/>
          <cell r="N481">
            <v>0</v>
          </cell>
          <cell r="O481">
            <v>8.07</v>
          </cell>
          <cell r="P481">
            <v>8.76</v>
          </cell>
          <cell r="Q481">
            <v>6.55</v>
          </cell>
          <cell r="R481"/>
          <cell r="S481">
            <v>36.68</v>
          </cell>
          <cell r="T481"/>
          <cell r="U481"/>
          <cell r="V481"/>
          <cell r="W481"/>
          <cell r="X481"/>
          <cell r="Y481"/>
          <cell r="Z481"/>
        </row>
        <row r="482">
          <cell r="A482" t="str">
            <v>S</v>
          </cell>
          <cell r="B482">
            <v>481</v>
          </cell>
          <cell r="C482" t="str">
            <v> i | 1 | 2 | 3 </v>
          </cell>
          <cell r="D482"/>
          <cell r="E482">
            <v>1.63</v>
          </cell>
          <cell r="F482">
            <v>-1.21</v>
          </cell>
          <cell r="G482">
            <v>3692900</v>
          </cell>
          <cell r="H482">
            <v>6029</v>
          </cell>
          <cell r="I482">
            <v>11172</v>
          </cell>
          <cell r="J482"/>
          <cell r="K482">
            <v>0.64</v>
          </cell>
          <cell r="L482">
            <v>2.4300000000000002</v>
          </cell>
          <cell r="M482">
            <v>0.05</v>
          </cell>
          <cell r="N482">
            <v>0</v>
          </cell>
          <cell r="O482">
            <v>1.25</v>
          </cell>
          <cell r="P482">
            <v>-0.5</v>
          </cell>
          <cell r="Q482">
            <v>-10.28</v>
          </cell>
          <cell r="R482">
            <v>2.76</v>
          </cell>
          <cell r="S482">
            <v>37.590000000000003</v>
          </cell>
          <cell r="T482"/>
          <cell r="U482"/>
          <cell r="V482"/>
          <cell r="W482"/>
          <cell r="X482"/>
          <cell r="Y482"/>
          <cell r="Z482"/>
        </row>
        <row r="483">
          <cell r="A483" t="str">
            <v>S11</v>
          </cell>
          <cell r="B483">
            <v>482</v>
          </cell>
          <cell r="C483" t="str">
            <v> i | 1 | 2 | 3 </v>
          </cell>
          <cell r="D483"/>
          <cell r="E483">
            <v>7.35</v>
          </cell>
          <cell r="F483">
            <v>-1.34</v>
          </cell>
          <cell r="G483">
            <v>881800</v>
          </cell>
          <cell r="H483">
            <v>6462</v>
          </cell>
          <cell r="I483">
            <v>4506</v>
          </cell>
          <cell r="J483">
            <v>8.4600000000000009</v>
          </cell>
          <cell r="K483">
            <v>1.6</v>
          </cell>
          <cell r="L483">
            <v>1.39</v>
          </cell>
          <cell r="M483">
            <v>0.1</v>
          </cell>
          <cell r="N483">
            <v>0.86</v>
          </cell>
          <cell r="O483">
            <v>10</v>
          </cell>
          <cell r="P483">
            <v>20.02</v>
          </cell>
          <cell r="Q483">
            <v>25.86</v>
          </cell>
          <cell r="R483">
            <v>5.85</v>
          </cell>
          <cell r="S483">
            <v>30.01</v>
          </cell>
          <cell r="T483"/>
          <cell r="U483">
            <v>125</v>
          </cell>
          <cell r="V483">
            <v>178</v>
          </cell>
          <cell r="W483">
            <v>0.76</v>
          </cell>
          <cell r="X483"/>
          <cell r="Y483"/>
          <cell r="Z483"/>
        </row>
        <row r="484">
          <cell r="A484" t="str">
            <v>SA</v>
          </cell>
          <cell r="B484">
            <v>483</v>
          </cell>
          <cell r="C484" t="str">
            <v> i | 1 | 3 </v>
          </cell>
          <cell r="D484"/>
          <cell r="E484">
            <v>6.15</v>
          </cell>
          <cell r="F484">
            <v>0</v>
          </cell>
          <cell r="G484">
            <v>7189600</v>
          </cell>
          <cell r="H484">
            <v>43974</v>
          </cell>
          <cell r="I484">
            <v>6836</v>
          </cell>
          <cell r="J484">
            <v>19.079999999999998</v>
          </cell>
          <cell r="K484"/>
          <cell r="L484">
            <v>4.2300000000000004</v>
          </cell>
          <cell r="M484"/>
          <cell r="N484">
            <v>0.32</v>
          </cell>
          <cell r="O484"/>
          <cell r="P484"/>
          <cell r="Q484"/>
          <cell r="R484"/>
          <cell r="S484">
            <v>26.44</v>
          </cell>
          <cell r="T484"/>
          <cell r="U484"/>
          <cell r="V484"/>
          <cell r="W484"/>
          <cell r="X484"/>
          <cell r="Y484"/>
          <cell r="Z484"/>
        </row>
        <row r="485">
          <cell r="A485" t="str">
            <v>SAAM</v>
          </cell>
          <cell r="B485">
            <v>484</v>
          </cell>
          <cell r="C485" t="str">
            <v> i | 1 | 3 </v>
          </cell>
          <cell r="D485"/>
          <cell r="E485">
            <v>1.0900000000000001</v>
          </cell>
          <cell r="F485">
            <v>-1.8</v>
          </cell>
          <cell r="G485">
            <v>661200</v>
          </cell>
          <cell r="H485">
            <v>728</v>
          </cell>
          <cell r="I485">
            <v>327</v>
          </cell>
          <cell r="J485">
            <v>13.06</v>
          </cell>
          <cell r="K485">
            <v>1.1399999999999999</v>
          </cell>
          <cell r="L485">
            <v>0.41</v>
          </cell>
          <cell r="M485">
            <v>0.01</v>
          </cell>
          <cell r="N485">
            <v>0.09</v>
          </cell>
          <cell r="O485">
            <v>8.6300000000000008</v>
          </cell>
          <cell r="P485">
            <v>8.76</v>
          </cell>
          <cell r="Q485">
            <v>36.979999999999997</v>
          </cell>
          <cell r="R485">
            <v>6.88</v>
          </cell>
          <cell r="S485">
            <v>23.76</v>
          </cell>
          <cell r="T485"/>
          <cell r="U485">
            <v>391</v>
          </cell>
          <cell r="V485">
            <v>315</v>
          </cell>
          <cell r="W485">
            <v>1.77</v>
          </cell>
          <cell r="X485"/>
          <cell r="Y485"/>
          <cell r="Z485"/>
        </row>
        <row r="486">
          <cell r="A486" t="str">
            <v>SABINA</v>
          </cell>
          <cell r="B486">
            <v>485</v>
          </cell>
          <cell r="C486" t="str">
            <v> i | 1 | 3 </v>
          </cell>
          <cell r="D486"/>
          <cell r="E486">
            <v>19.5</v>
          </cell>
          <cell r="F486">
            <v>-0.51</v>
          </cell>
          <cell r="G486">
            <v>380800</v>
          </cell>
          <cell r="H486">
            <v>7452</v>
          </cell>
          <cell r="I486">
            <v>6776</v>
          </cell>
          <cell r="J486">
            <v>22.23</v>
          </cell>
          <cell r="K486">
            <v>3.91</v>
          </cell>
          <cell r="L486">
            <v>0.62</v>
          </cell>
          <cell r="M486">
            <v>0.35</v>
          </cell>
          <cell r="N486">
            <v>0.87</v>
          </cell>
          <cell r="O486">
            <v>13.42</v>
          </cell>
          <cell r="P486">
            <v>17.36</v>
          </cell>
          <cell r="Q486">
            <v>9.59</v>
          </cell>
          <cell r="R486">
            <v>6.1</v>
          </cell>
          <cell r="S486">
            <v>41.94</v>
          </cell>
          <cell r="T486"/>
          <cell r="U486">
            <v>407</v>
          </cell>
          <cell r="V486">
            <v>371</v>
          </cell>
          <cell r="W486">
            <v>0.83</v>
          </cell>
          <cell r="X486"/>
          <cell r="Y486"/>
          <cell r="Z486"/>
        </row>
        <row r="487">
          <cell r="A487" t="str">
            <v>SABUY</v>
          </cell>
          <cell r="B487">
            <v>486</v>
          </cell>
          <cell r="C487" t="str">
            <v> i </v>
          </cell>
          <cell r="D487"/>
          <cell r="E487">
            <v>1.98</v>
          </cell>
          <cell r="F487">
            <v>4.21</v>
          </cell>
          <cell r="G487">
            <v>36392600</v>
          </cell>
          <cell r="H487">
            <v>71536</v>
          </cell>
          <cell r="I487">
            <v>1990</v>
          </cell>
          <cell r="J487">
            <v>26.01</v>
          </cell>
          <cell r="K487"/>
          <cell r="L487">
            <v>1.04</v>
          </cell>
          <cell r="M487"/>
          <cell r="N487">
            <v>0.08</v>
          </cell>
          <cell r="O487"/>
          <cell r="P487"/>
          <cell r="Q487"/>
          <cell r="R487"/>
          <cell r="S487">
            <v>40.53</v>
          </cell>
          <cell r="T487"/>
          <cell r="U487"/>
          <cell r="V487"/>
          <cell r="W487"/>
          <cell r="X487"/>
          <cell r="Y487"/>
          <cell r="Z487"/>
        </row>
        <row r="488">
          <cell r="A488" t="str">
            <v>SAK</v>
          </cell>
          <cell r="B488">
            <v>487</v>
          </cell>
          <cell r="C488" t="str">
            <v> i </v>
          </cell>
          <cell r="D488"/>
          <cell r="E488">
            <v>8.35</v>
          </cell>
          <cell r="F488">
            <v>-1.18</v>
          </cell>
          <cell r="G488">
            <v>10180700</v>
          </cell>
          <cell r="H488">
            <v>85426</v>
          </cell>
          <cell r="I488">
            <v>17502</v>
          </cell>
          <cell r="J488">
            <v>35.67</v>
          </cell>
          <cell r="K488"/>
          <cell r="L488">
            <v>1.87</v>
          </cell>
          <cell r="M488"/>
          <cell r="N488">
            <v>0.23</v>
          </cell>
          <cell r="O488"/>
          <cell r="P488"/>
          <cell r="Q488"/>
          <cell r="R488"/>
          <cell r="S488">
            <v>25.17</v>
          </cell>
          <cell r="T488"/>
          <cell r="U488"/>
          <cell r="V488"/>
          <cell r="W488"/>
          <cell r="X488"/>
          <cell r="Y488"/>
          <cell r="Z488"/>
        </row>
        <row r="489">
          <cell r="A489" t="str">
            <v>SALEE</v>
          </cell>
          <cell r="B489">
            <v>488</v>
          </cell>
          <cell r="C489" t="str">
            <v> i | 1 | 2 | 3 </v>
          </cell>
          <cell r="D489"/>
          <cell r="E489">
            <v>0.69</v>
          </cell>
          <cell r="F489">
            <v>0</v>
          </cell>
          <cell r="G489">
            <v>69800</v>
          </cell>
          <cell r="H489">
            <v>47</v>
          </cell>
          <cell r="I489">
            <v>1049</v>
          </cell>
          <cell r="J489"/>
          <cell r="K489">
            <v>0.87</v>
          </cell>
          <cell r="L489">
            <v>0.34</v>
          </cell>
          <cell r="M489"/>
          <cell r="N489">
            <v>0</v>
          </cell>
          <cell r="O489">
            <v>-0.77</v>
          </cell>
          <cell r="P489">
            <v>-1.03</v>
          </cell>
          <cell r="Q489">
            <v>0.14000000000000001</v>
          </cell>
          <cell r="R489"/>
          <cell r="S489">
            <v>55.13</v>
          </cell>
          <cell r="T489"/>
          <cell r="U489"/>
          <cell r="V489"/>
          <cell r="W489"/>
          <cell r="X489"/>
          <cell r="Y489"/>
          <cell r="Z489"/>
        </row>
        <row r="490">
          <cell r="A490" t="str">
            <v>SAM</v>
          </cell>
          <cell r="B490">
            <v>489</v>
          </cell>
          <cell r="C490" t="str">
            <v> i | 1 | 2 | 3 </v>
          </cell>
          <cell r="D490"/>
          <cell r="E490">
            <v>0.47</v>
          </cell>
          <cell r="F490">
            <v>0</v>
          </cell>
          <cell r="G490">
            <v>625200</v>
          </cell>
          <cell r="H490">
            <v>287</v>
          </cell>
          <cell r="I490">
            <v>491</v>
          </cell>
          <cell r="J490"/>
          <cell r="K490">
            <v>0.28999999999999998</v>
          </cell>
          <cell r="L490">
            <v>1.05</v>
          </cell>
          <cell r="M490"/>
          <cell r="N490">
            <v>0</v>
          </cell>
          <cell r="O490">
            <v>-2.13</v>
          </cell>
          <cell r="P490">
            <v>-7.23</v>
          </cell>
          <cell r="Q490">
            <v>-1.32</v>
          </cell>
          <cell r="R490"/>
          <cell r="S490">
            <v>31.48</v>
          </cell>
          <cell r="T490"/>
          <cell r="U490"/>
          <cell r="V490"/>
          <cell r="W490"/>
          <cell r="X490"/>
          <cell r="Y490"/>
          <cell r="Z490"/>
        </row>
        <row r="491">
          <cell r="A491" t="str">
            <v>SAMART</v>
          </cell>
          <cell r="B491">
            <v>490</v>
          </cell>
          <cell r="C491" t="str">
            <v> i | 1 | 2 | 3 </v>
          </cell>
          <cell r="D491"/>
          <cell r="E491">
            <v>6.75</v>
          </cell>
          <cell r="F491">
            <v>2.27</v>
          </cell>
          <cell r="G491">
            <v>7233200</v>
          </cell>
          <cell r="H491">
            <v>48560</v>
          </cell>
          <cell r="I491">
            <v>6794</v>
          </cell>
          <cell r="J491"/>
          <cell r="K491">
            <v>2.02</v>
          </cell>
          <cell r="L491">
            <v>4.2699999999999996</v>
          </cell>
          <cell r="M491"/>
          <cell r="N491">
            <v>0</v>
          </cell>
          <cell r="O491">
            <v>1.0900000000000001</v>
          </cell>
          <cell r="P491">
            <v>-5.13</v>
          </cell>
          <cell r="Q491">
            <v>-3.07</v>
          </cell>
          <cell r="R491">
            <v>2.2200000000000002</v>
          </cell>
          <cell r="S491">
            <v>57.59</v>
          </cell>
          <cell r="T491"/>
          <cell r="U491"/>
          <cell r="V491"/>
          <cell r="W491"/>
          <cell r="X491"/>
          <cell r="Y491"/>
          <cell r="Z491"/>
        </row>
        <row r="492">
          <cell r="A492" t="str">
            <v>SAMCO</v>
          </cell>
          <cell r="B492">
            <v>491</v>
          </cell>
          <cell r="C492" t="str">
            <v> i | 1 | 2 | 3 </v>
          </cell>
          <cell r="D492"/>
          <cell r="E492">
            <v>1.19</v>
          </cell>
          <cell r="F492">
            <v>0</v>
          </cell>
          <cell r="G492">
            <v>174200</v>
          </cell>
          <cell r="H492">
            <v>207</v>
          </cell>
          <cell r="I492">
            <v>764</v>
          </cell>
          <cell r="J492"/>
          <cell r="K492">
            <v>0.33</v>
          </cell>
          <cell r="L492">
            <v>1.25</v>
          </cell>
          <cell r="M492"/>
          <cell r="N492">
            <v>0</v>
          </cell>
          <cell r="O492">
            <v>0.16</v>
          </cell>
          <cell r="P492">
            <v>-1.1100000000000001</v>
          </cell>
          <cell r="Q492">
            <v>-1.41</v>
          </cell>
          <cell r="R492">
            <v>7.56</v>
          </cell>
          <cell r="S492">
            <v>47.02</v>
          </cell>
          <cell r="T492"/>
          <cell r="U492"/>
          <cell r="V492"/>
          <cell r="W492"/>
          <cell r="X492"/>
          <cell r="Y492"/>
          <cell r="Z492"/>
        </row>
        <row r="493">
          <cell r="A493" t="str">
            <v>SAMTEL</v>
          </cell>
          <cell r="B493">
            <v>492</v>
          </cell>
          <cell r="C493" t="str">
            <v> i | 1 | 2 | 3 </v>
          </cell>
          <cell r="D493"/>
          <cell r="E493">
            <v>5.4</v>
          </cell>
          <cell r="F493">
            <v>-2.7</v>
          </cell>
          <cell r="G493">
            <v>624000</v>
          </cell>
          <cell r="H493">
            <v>3412</v>
          </cell>
          <cell r="I493">
            <v>3337</v>
          </cell>
          <cell r="J493"/>
          <cell r="K493">
            <v>0.98</v>
          </cell>
          <cell r="L493">
            <v>1.1299999999999999</v>
          </cell>
          <cell r="M493"/>
          <cell r="N493">
            <v>0</v>
          </cell>
          <cell r="O493">
            <v>-0.76</v>
          </cell>
          <cell r="P493">
            <v>-1.82</v>
          </cell>
          <cell r="Q493">
            <v>-4.92</v>
          </cell>
          <cell r="R493">
            <v>9.6300000000000008</v>
          </cell>
          <cell r="S493">
            <v>28.3</v>
          </cell>
          <cell r="T493"/>
          <cell r="U493"/>
          <cell r="V493"/>
          <cell r="W493"/>
          <cell r="X493"/>
          <cell r="Y493"/>
          <cell r="Z493"/>
        </row>
        <row r="494">
          <cell r="A494" t="str">
            <v>SANKO</v>
          </cell>
          <cell r="B494">
            <v>493</v>
          </cell>
          <cell r="C494" t="str">
            <v> i | 1 | 2 | 3 </v>
          </cell>
          <cell r="D494"/>
          <cell r="E494">
            <v>0.94</v>
          </cell>
          <cell r="F494">
            <v>0</v>
          </cell>
          <cell r="G494">
            <v>2100</v>
          </cell>
          <cell r="H494">
            <v>2</v>
          </cell>
          <cell r="I494">
            <v>290</v>
          </cell>
          <cell r="J494"/>
          <cell r="K494">
            <v>1.73</v>
          </cell>
          <cell r="L494">
            <v>1.37</v>
          </cell>
          <cell r="M494">
            <v>0.05</v>
          </cell>
          <cell r="N494">
            <v>0</v>
          </cell>
          <cell r="O494">
            <v>-3.59</v>
          </cell>
          <cell r="P494">
            <v>-11.96</v>
          </cell>
          <cell r="Q494">
            <v>-9.1999999999999993</v>
          </cell>
          <cell r="R494">
            <v>5.26</v>
          </cell>
          <cell r="S494">
            <v>26.34</v>
          </cell>
          <cell r="T494"/>
          <cell r="U494"/>
          <cell r="V494"/>
          <cell r="W494"/>
          <cell r="X494"/>
          <cell r="Y494"/>
          <cell r="Z494"/>
        </row>
        <row r="495">
          <cell r="A495" t="str">
            <v>SAPPE</v>
          </cell>
          <cell r="B495">
            <v>494</v>
          </cell>
          <cell r="C495" t="str">
            <v> i | 1 | 2 | 3 </v>
          </cell>
          <cell r="D495"/>
          <cell r="E495">
            <v>20.8</v>
          </cell>
          <cell r="F495">
            <v>-1.89</v>
          </cell>
          <cell r="G495">
            <v>13091600</v>
          </cell>
          <cell r="H495">
            <v>282724</v>
          </cell>
          <cell r="I495">
            <v>6331</v>
          </cell>
          <cell r="J495">
            <v>18.57</v>
          </cell>
          <cell r="K495">
            <v>2.4</v>
          </cell>
          <cell r="L495">
            <v>0.27</v>
          </cell>
          <cell r="M495">
            <v>0.83</v>
          </cell>
          <cell r="N495">
            <v>1.1399999999999999</v>
          </cell>
          <cell r="O495">
            <v>12.89</v>
          </cell>
          <cell r="P495">
            <v>13.16</v>
          </cell>
          <cell r="Q495">
            <v>11.82</v>
          </cell>
          <cell r="R495">
            <v>3.99</v>
          </cell>
          <cell r="S495">
            <v>24.79</v>
          </cell>
          <cell r="T495"/>
          <cell r="U495">
            <v>417</v>
          </cell>
          <cell r="V495">
            <v>334</v>
          </cell>
          <cell r="W495">
            <v>1.99</v>
          </cell>
          <cell r="X495"/>
          <cell r="Y495"/>
          <cell r="Z495"/>
        </row>
        <row r="496">
          <cell r="A496" t="str">
            <v>SAT</v>
          </cell>
          <cell r="B496">
            <v>495</v>
          </cell>
          <cell r="C496" t="str">
            <v> i | 1 | 2 | 3 </v>
          </cell>
          <cell r="D496"/>
          <cell r="E496">
            <v>15.9</v>
          </cell>
          <cell r="F496">
            <v>-1.85</v>
          </cell>
          <cell r="G496">
            <v>1925300</v>
          </cell>
          <cell r="H496">
            <v>30819</v>
          </cell>
          <cell r="I496">
            <v>6761</v>
          </cell>
          <cell r="J496">
            <v>20.41</v>
          </cell>
          <cell r="K496">
            <v>1.02</v>
          </cell>
          <cell r="L496">
            <v>0.25</v>
          </cell>
          <cell r="M496">
            <v>0.12</v>
          </cell>
          <cell r="N496">
            <v>0.8</v>
          </cell>
          <cell r="O496">
            <v>4.54</v>
          </cell>
          <cell r="P496">
            <v>4.95</v>
          </cell>
          <cell r="Q496">
            <v>3.1</v>
          </cell>
          <cell r="R496">
            <v>8.49</v>
          </cell>
          <cell r="S496">
            <v>58.03</v>
          </cell>
          <cell r="T496"/>
          <cell r="U496">
            <v>633</v>
          </cell>
          <cell r="V496">
            <v>601</v>
          </cell>
          <cell r="W496">
            <v>2.04</v>
          </cell>
          <cell r="X496"/>
          <cell r="Y496"/>
          <cell r="Z496"/>
        </row>
        <row r="497">
          <cell r="A497" t="str">
            <v>SAUCE</v>
          </cell>
          <cell r="B497">
            <v>496</v>
          </cell>
          <cell r="C497" t="str">
            <v> i | 1 | 2 | 3 </v>
          </cell>
          <cell r="D497"/>
          <cell r="E497">
            <v>26</v>
          </cell>
          <cell r="F497">
            <v>-1.89</v>
          </cell>
          <cell r="G497">
            <v>10800</v>
          </cell>
          <cell r="H497">
            <v>284</v>
          </cell>
          <cell r="I497">
            <v>9360</v>
          </cell>
          <cell r="J497">
            <v>18.2</v>
          </cell>
          <cell r="K497">
            <v>3.76</v>
          </cell>
          <cell r="L497">
            <v>0.11</v>
          </cell>
          <cell r="M497">
            <v>1.1499999999999999</v>
          </cell>
          <cell r="N497">
            <v>1.41</v>
          </cell>
          <cell r="O497">
            <v>23.38</v>
          </cell>
          <cell r="P497">
            <v>21.06</v>
          </cell>
          <cell r="Q497">
            <v>17.920000000000002</v>
          </cell>
          <cell r="R497">
            <v>4.42</v>
          </cell>
          <cell r="S497">
            <v>22.55</v>
          </cell>
          <cell r="T497"/>
          <cell r="U497">
            <v>322</v>
          </cell>
          <cell r="V497">
            <v>271</v>
          </cell>
          <cell r="W497">
            <v>4.17</v>
          </cell>
          <cell r="X497"/>
          <cell r="Y497"/>
          <cell r="Z497"/>
        </row>
        <row r="498">
          <cell r="A498" t="str">
            <v>SAWAD</v>
          </cell>
          <cell r="B498">
            <v>497</v>
          </cell>
          <cell r="C498" t="str">
            <v> i | 1 | 2 | 3 </v>
          </cell>
          <cell r="D498"/>
          <cell r="E498">
            <v>66.25</v>
          </cell>
          <cell r="F498">
            <v>-6.36</v>
          </cell>
          <cell r="G498">
            <v>38600500</v>
          </cell>
          <cell r="H498">
            <v>2626279</v>
          </cell>
          <cell r="I498">
            <v>90971</v>
          </cell>
          <cell r="J498">
            <v>21.42</v>
          </cell>
          <cell r="K498">
            <v>4.4400000000000004</v>
          </cell>
          <cell r="L498">
            <v>1.36</v>
          </cell>
          <cell r="M498">
            <v>1.4</v>
          </cell>
          <cell r="N498">
            <v>3.14</v>
          </cell>
          <cell r="O498">
            <v>12.35</v>
          </cell>
          <cell r="P498">
            <v>22.96</v>
          </cell>
          <cell r="Q498">
            <v>39.729999999999997</v>
          </cell>
          <cell r="R498">
            <v>2.11</v>
          </cell>
          <cell r="S498">
            <v>45.08</v>
          </cell>
          <cell r="T498"/>
          <cell r="U498">
            <v>336</v>
          </cell>
          <cell r="V498">
            <v>376</v>
          </cell>
          <cell r="W498">
            <v>0.69</v>
          </cell>
          <cell r="X498"/>
          <cell r="Y498"/>
          <cell r="Z498"/>
        </row>
        <row r="499">
          <cell r="A499" t="str">
            <v>SAWANG</v>
          </cell>
          <cell r="B499">
            <v>498</v>
          </cell>
          <cell r="C499" t="str">
            <v> i | 1 | 2 | 3 </v>
          </cell>
          <cell r="D499"/>
          <cell r="E499">
            <v>11.2</v>
          </cell>
          <cell r="F499">
            <v>0</v>
          </cell>
          <cell r="G499">
            <v>0</v>
          </cell>
          <cell r="H499">
            <v>0</v>
          </cell>
          <cell r="I499">
            <v>269</v>
          </cell>
          <cell r="J499"/>
          <cell r="K499">
            <v>0.69</v>
          </cell>
          <cell r="L499">
            <v>7.0000000000000007E-2</v>
          </cell>
          <cell r="M499"/>
          <cell r="N499">
            <v>0</v>
          </cell>
          <cell r="O499">
            <v>-3.23</v>
          </cell>
          <cell r="P499">
            <v>-3.37</v>
          </cell>
          <cell r="Q499">
            <v>-15.04</v>
          </cell>
          <cell r="R499"/>
          <cell r="S499">
            <v>22.83</v>
          </cell>
          <cell r="T499"/>
          <cell r="U499"/>
          <cell r="V499"/>
          <cell r="W499"/>
          <cell r="X499"/>
          <cell r="Y499"/>
          <cell r="Z499"/>
        </row>
        <row r="500">
          <cell r="A500" t="str">
            <v>SC</v>
          </cell>
          <cell r="B500">
            <v>499</v>
          </cell>
          <cell r="C500" t="str">
            <v> i | 1 | 2 | 3 </v>
          </cell>
          <cell r="D500"/>
          <cell r="E500">
            <v>2.7</v>
          </cell>
          <cell r="F500">
            <v>-2.17</v>
          </cell>
          <cell r="G500">
            <v>7383700</v>
          </cell>
          <cell r="H500">
            <v>20016</v>
          </cell>
          <cell r="I500">
            <v>11285</v>
          </cell>
          <cell r="J500">
            <v>4.68</v>
          </cell>
          <cell r="K500">
            <v>0.62</v>
          </cell>
          <cell r="L500">
            <v>1.4</v>
          </cell>
          <cell r="M500">
            <v>0.19</v>
          </cell>
          <cell r="N500">
            <v>0.57999999999999996</v>
          </cell>
          <cell r="O500">
            <v>7.07</v>
          </cell>
          <cell r="P500">
            <v>13.94</v>
          </cell>
          <cell r="Q500">
            <v>10.56</v>
          </cell>
          <cell r="R500">
            <v>7.04</v>
          </cell>
          <cell r="S500">
            <v>39.06</v>
          </cell>
          <cell r="T500"/>
          <cell r="U500">
            <v>154</v>
          </cell>
          <cell r="V500">
            <v>235</v>
          </cell>
          <cell r="W500">
            <v>0.81</v>
          </cell>
          <cell r="X500"/>
          <cell r="Y500"/>
          <cell r="Z500"/>
        </row>
        <row r="501">
          <cell r="A501" t="str">
            <v>SCB</v>
          </cell>
          <cell r="B501">
            <v>500</v>
          </cell>
          <cell r="C501" t="str">
            <v> i | 1 | 2 | 3 </v>
          </cell>
          <cell r="D501"/>
          <cell r="E501">
            <v>93.5</v>
          </cell>
          <cell r="F501">
            <v>-1.84</v>
          </cell>
          <cell r="G501">
            <v>11105200</v>
          </cell>
          <cell r="H501">
            <v>1047311</v>
          </cell>
          <cell r="I501">
            <v>317488</v>
          </cell>
          <cell r="J501">
            <v>11.6</v>
          </cell>
          <cell r="K501">
            <v>0.79</v>
          </cell>
          <cell r="L501">
            <v>6.94</v>
          </cell>
          <cell r="M501">
            <v>4</v>
          </cell>
          <cell r="N501">
            <v>8.17</v>
          </cell>
          <cell r="O501">
            <v>1.1200000000000001</v>
          </cell>
          <cell r="P501">
            <v>6.93</v>
          </cell>
          <cell r="Q501">
            <v>17.96</v>
          </cell>
          <cell r="R501">
            <v>6.68</v>
          </cell>
          <cell r="S501">
            <v>76.430000000000007</v>
          </cell>
          <cell r="T501"/>
          <cell r="U501">
            <v>418</v>
          </cell>
          <cell r="V501">
            <v>581</v>
          </cell>
          <cell r="W501">
            <v>-3.12</v>
          </cell>
          <cell r="X501"/>
          <cell r="Y501"/>
          <cell r="Z501"/>
        </row>
        <row r="502">
          <cell r="A502" t="str">
            <v>SCC</v>
          </cell>
          <cell r="B502">
            <v>501</v>
          </cell>
          <cell r="C502" t="str">
            <v> i | 1 | 2 | 3 </v>
          </cell>
          <cell r="D502"/>
          <cell r="E502">
            <v>381</v>
          </cell>
          <cell r="F502">
            <v>-2.81</v>
          </cell>
          <cell r="G502">
            <v>7888600</v>
          </cell>
          <cell r="H502">
            <v>3042129</v>
          </cell>
          <cell r="I502">
            <v>457200</v>
          </cell>
          <cell r="J502">
            <v>13.7</v>
          </cell>
          <cell r="K502">
            <v>1.5</v>
          </cell>
          <cell r="L502">
            <v>1.23</v>
          </cell>
          <cell r="M502">
            <v>5.5</v>
          </cell>
          <cell r="N502">
            <v>27.67</v>
          </cell>
          <cell r="O502">
            <v>7.06</v>
          </cell>
          <cell r="P502">
            <v>11.49</v>
          </cell>
          <cell r="Q502">
            <v>8.3000000000000007</v>
          </cell>
          <cell r="R502">
            <v>3.67</v>
          </cell>
          <cell r="S502">
            <v>66.11</v>
          </cell>
          <cell r="T502"/>
          <cell r="U502">
            <v>366</v>
          </cell>
          <cell r="V502">
            <v>403</v>
          </cell>
          <cell r="W502">
            <v>-2.16</v>
          </cell>
          <cell r="X502"/>
          <cell r="Y502"/>
          <cell r="Z502"/>
        </row>
        <row r="503">
          <cell r="A503" t="str">
            <v>SCCC</v>
          </cell>
          <cell r="B503">
            <v>502</v>
          </cell>
          <cell r="C503" t="str">
            <v> i | 1 | 2 | 3 </v>
          </cell>
          <cell r="D503"/>
          <cell r="E503">
            <v>137.5</v>
          </cell>
          <cell r="F503">
            <v>-1.08</v>
          </cell>
          <cell r="G503">
            <v>249200</v>
          </cell>
          <cell r="H503">
            <v>34315</v>
          </cell>
          <cell r="I503">
            <v>40975</v>
          </cell>
          <cell r="J503">
            <v>12.61</v>
          </cell>
          <cell r="K503">
            <v>1.2</v>
          </cell>
          <cell r="L503">
            <v>1.34</v>
          </cell>
          <cell r="M503">
            <v>4</v>
          </cell>
          <cell r="N503">
            <v>10.83</v>
          </cell>
          <cell r="O503">
            <v>7.08</v>
          </cell>
          <cell r="P503">
            <v>9.82</v>
          </cell>
          <cell r="Q503">
            <v>8.52</v>
          </cell>
          <cell r="R503">
            <v>5.82</v>
          </cell>
          <cell r="S503">
            <v>27.92</v>
          </cell>
          <cell r="T503"/>
          <cell r="U503">
            <v>369</v>
          </cell>
          <cell r="V503">
            <v>371</v>
          </cell>
          <cell r="W503">
            <v>19.45</v>
          </cell>
          <cell r="X503"/>
          <cell r="Y503"/>
          <cell r="Z503"/>
        </row>
        <row r="504">
          <cell r="A504" t="str">
            <v>SCG</v>
          </cell>
          <cell r="B504">
            <v>503</v>
          </cell>
          <cell r="C504" t="str">
            <v> i | 1 | 2 | 3 </v>
          </cell>
          <cell r="D504"/>
          <cell r="E504">
            <v>3.48</v>
          </cell>
          <cell r="F504">
            <v>-0.56999999999999995</v>
          </cell>
          <cell r="G504">
            <v>59100</v>
          </cell>
          <cell r="H504">
            <v>207</v>
          </cell>
          <cell r="I504">
            <v>3323</v>
          </cell>
          <cell r="J504">
            <v>39.409999999999997</v>
          </cell>
          <cell r="K504">
            <v>1.27</v>
          </cell>
          <cell r="L504">
            <v>1.48</v>
          </cell>
          <cell r="M504">
            <v>0.06</v>
          </cell>
          <cell r="N504">
            <v>0.09</v>
          </cell>
          <cell r="O504">
            <v>3.32</v>
          </cell>
          <cell r="P504">
            <v>3.22</v>
          </cell>
          <cell r="Q504">
            <v>2.48</v>
          </cell>
          <cell r="R504">
            <v>1.75</v>
          </cell>
          <cell r="S504">
            <v>28.42</v>
          </cell>
          <cell r="T504"/>
          <cell r="U504">
            <v>812</v>
          </cell>
          <cell r="V504">
            <v>785</v>
          </cell>
          <cell r="W504">
            <v>0.85</v>
          </cell>
          <cell r="X504"/>
          <cell r="Y504"/>
          <cell r="Z504"/>
        </row>
        <row r="505">
          <cell r="A505" t="str">
            <v>SCGP</v>
          </cell>
          <cell r="B505">
            <v>504</v>
          </cell>
          <cell r="C505" t="str">
            <v> i | 1 | 3 </v>
          </cell>
          <cell r="D505"/>
          <cell r="E505">
            <v>46.25</v>
          </cell>
          <cell r="F505">
            <v>-1.6</v>
          </cell>
          <cell r="G505">
            <v>16594400</v>
          </cell>
          <cell r="H505">
            <v>771895</v>
          </cell>
          <cell r="I505">
            <v>198548</v>
          </cell>
          <cell r="J505">
            <v>32.19</v>
          </cell>
          <cell r="K505"/>
          <cell r="L505">
            <v>1.67</v>
          </cell>
          <cell r="M505">
            <v>0.45</v>
          </cell>
          <cell r="N505">
            <v>1.44</v>
          </cell>
          <cell r="O505"/>
          <cell r="P505"/>
          <cell r="Q505"/>
          <cell r="R505">
            <v>0.97</v>
          </cell>
          <cell r="S505">
            <v>29.51</v>
          </cell>
          <cell r="T505"/>
          <cell r="U505"/>
          <cell r="V505"/>
          <cell r="W505"/>
          <cell r="X505"/>
          <cell r="Y505"/>
          <cell r="Z505"/>
        </row>
        <row r="506">
          <cell r="A506" t="str">
            <v>SCI</v>
          </cell>
          <cell r="B506">
            <v>505</v>
          </cell>
          <cell r="C506" t="str">
            <v> i | 1 | 2 | 3 </v>
          </cell>
          <cell r="D506"/>
          <cell r="E506">
            <v>1.57</v>
          </cell>
          <cell r="F506">
            <v>-4.2699999999999996</v>
          </cell>
          <cell r="G506">
            <v>4739700</v>
          </cell>
          <cell r="H506">
            <v>7558</v>
          </cell>
          <cell r="I506">
            <v>1178</v>
          </cell>
          <cell r="J506"/>
          <cell r="K506">
            <v>0.71</v>
          </cell>
          <cell r="L506">
            <v>0.98</v>
          </cell>
          <cell r="M506">
            <v>0.02</v>
          </cell>
          <cell r="N506">
            <v>0</v>
          </cell>
          <cell r="O506">
            <v>0.6</v>
          </cell>
          <cell r="P506">
            <v>-0.9</v>
          </cell>
          <cell r="Q506">
            <v>1.81</v>
          </cell>
          <cell r="R506">
            <v>1.27</v>
          </cell>
          <cell r="S506">
            <v>44.64</v>
          </cell>
          <cell r="T506"/>
          <cell r="U506"/>
          <cell r="V506"/>
          <cell r="W506"/>
          <cell r="X506"/>
          <cell r="Y506"/>
          <cell r="Z506"/>
        </row>
        <row r="507">
          <cell r="A507" t="str">
            <v>SCM</v>
          </cell>
          <cell r="B507">
            <v>506</v>
          </cell>
          <cell r="C507" t="str">
            <v> i </v>
          </cell>
          <cell r="D507"/>
          <cell r="E507">
            <v>1.99</v>
          </cell>
          <cell r="F507">
            <v>0</v>
          </cell>
          <cell r="G507">
            <v>4782400</v>
          </cell>
          <cell r="H507">
            <v>9618</v>
          </cell>
          <cell r="I507">
            <v>1194</v>
          </cell>
          <cell r="J507">
            <v>19.46</v>
          </cell>
          <cell r="K507">
            <v>2.2000000000000002</v>
          </cell>
          <cell r="L507">
            <v>0.46</v>
          </cell>
          <cell r="M507"/>
          <cell r="N507">
            <v>0.1</v>
          </cell>
          <cell r="O507">
            <v>7.58</v>
          </cell>
          <cell r="P507">
            <v>9.75</v>
          </cell>
          <cell r="Q507">
            <v>5.43</v>
          </cell>
          <cell r="R507"/>
          <cell r="S507">
            <v>32.24</v>
          </cell>
          <cell r="T507"/>
          <cell r="U507">
            <v>498</v>
          </cell>
          <cell r="V507">
            <v>472</v>
          </cell>
          <cell r="W507"/>
          <cell r="X507"/>
          <cell r="Y507"/>
          <cell r="Z507"/>
        </row>
        <row r="508">
          <cell r="A508" t="str">
            <v>SCN</v>
          </cell>
          <cell r="B508">
            <v>507</v>
          </cell>
          <cell r="C508" t="str">
            <v> i | 1 | 2 | 3 </v>
          </cell>
          <cell r="D508"/>
          <cell r="E508">
            <v>2.02</v>
          </cell>
          <cell r="F508">
            <v>0</v>
          </cell>
          <cell r="G508">
            <v>4994700</v>
          </cell>
          <cell r="H508">
            <v>10017</v>
          </cell>
          <cell r="I508">
            <v>2424</v>
          </cell>
          <cell r="J508">
            <v>22.66</v>
          </cell>
          <cell r="K508">
            <v>0.92</v>
          </cell>
          <cell r="L508">
            <v>0.96</v>
          </cell>
          <cell r="M508"/>
          <cell r="N508">
            <v>0.09</v>
          </cell>
          <cell r="O508">
            <v>4.04</v>
          </cell>
          <cell r="P508">
            <v>4.03</v>
          </cell>
          <cell r="Q508">
            <v>3.78</v>
          </cell>
          <cell r="R508">
            <v>4.95</v>
          </cell>
          <cell r="S508">
            <v>36.869999999999997</v>
          </cell>
          <cell r="T508"/>
          <cell r="U508">
            <v>690</v>
          </cell>
          <cell r="V508">
            <v>655</v>
          </cell>
          <cell r="W508">
            <v>-93.43</v>
          </cell>
          <cell r="X508"/>
          <cell r="Y508"/>
          <cell r="Z508"/>
        </row>
        <row r="509">
          <cell r="A509" t="str">
            <v>SCP</v>
          </cell>
          <cell r="B509">
            <v>508</v>
          </cell>
          <cell r="C509" t="str">
            <v> i | 1 | 2 | 3 </v>
          </cell>
          <cell r="D509"/>
          <cell r="E509">
            <v>6.15</v>
          </cell>
          <cell r="F509">
            <v>-0.81</v>
          </cell>
          <cell r="G509">
            <v>382800</v>
          </cell>
          <cell r="H509">
            <v>2351</v>
          </cell>
          <cell r="I509">
            <v>1845</v>
          </cell>
          <cell r="J509">
            <v>7.54</v>
          </cell>
          <cell r="K509">
            <v>0.88</v>
          </cell>
          <cell r="L509">
            <v>0.18</v>
          </cell>
          <cell r="M509">
            <v>0.4</v>
          </cell>
          <cell r="N509">
            <v>0.82</v>
          </cell>
          <cell r="O509">
            <v>12.84</v>
          </cell>
          <cell r="P509">
            <v>11.81</v>
          </cell>
          <cell r="Q509">
            <v>14.13</v>
          </cell>
          <cell r="R509">
            <v>6.71</v>
          </cell>
          <cell r="S509">
            <v>52.66</v>
          </cell>
          <cell r="T509"/>
          <cell r="U509">
            <v>214</v>
          </cell>
          <cell r="V509">
            <v>108</v>
          </cell>
          <cell r="W509">
            <v>-2.25</v>
          </cell>
          <cell r="X509"/>
          <cell r="Y509"/>
          <cell r="Z509"/>
        </row>
        <row r="510">
          <cell r="A510" t="str">
            <v>SDC</v>
          </cell>
          <cell r="B510">
            <v>509</v>
          </cell>
          <cell r="C510" t="str">
            <v> i | 1 | 2 | 3 </v>
          </cell>
          <cell r="D510"/>
          <cell r="E510">
            <v>0.3</v>
          </cell>
          <cell r="F510">
            <v>0</v>
          </cell>
          <cell r="G510">
            <v>1554100</v>
          </cell>
          <cell r="H510">
            <v>461</v>
          </cell>
          <cell r="I510">
            <v>3397</v>
          </cell>
          <cell r="J510"/>
          <cell r="K510">
            <v>5.8</v>
          </cell>
          <cell r="L510">
            <v>6.52</v>
          </cell>
          <cell r="M510"/>
          <cell r="N510">
            <v>0</v>
          </cell>
          <cell r="O510">
            <v>0.54</v>
          </cell>
          <cell r="P510">
            <v>-23.97</v>
          </cell>
          <cell r="Q510">
            <v>-19.5</v>
          </cell>
          <cell r="R510"/>
          <cell r="S510">
            <v>15.69</v>
          </cell>
          <cell r="T510"/>
          <cell r="U510"/>
          <cell r="V510"/>
          <cell r="W510"/>
          <cell r="X510"/>
          <cell r="Y510"/>
          <cell r="Z510"/>
        </row>
        <row r="511">
          <cell r="A511" t="str">
            <v>SE</v>
          </cell>
          <cell r="B511">
            <v>510</v>
          </cell>
          <cell r="C511" t="str">
            <v> i | 1 | 2 | 3 </v>
          </cell>
          <cell r="D511"/>
          <cell r="E511">
            <v>1.39</v>
          </cell>
          <cell r="F511">
            <v>-0.71</v>
          </cell>
          <cell r="G511">
            <v>193300</v>
          </cell>
          <cell r="H511">
            <v>268</v>
          </cell>
          <cell r="I511">
            <v>334</v>
          </cell>
          <cell r="J511">
            <v>12.27</v>
          </cell>
          <cell r="K511">
            <v>0.96</v>
          </cell>
          <cell r="L511">
            <v>0.3</v>
          </cell>
          <cell r="M511">
            <v>0.05</v>
          </cell>
          <cell r="N511">
            <v>0.11</v>
          </cell>
          <cell r="O511">
            <v>7.05</v>
          </cell>
          <cell r="P511">
            <v>7.96</v>
          </cell>
          <cell r="Q511">
            <v>7.06</v>
          </cell>
          <cell r="R511">
            <v>3.6</v>
          </cell>
          <cell r="S511">
            <v>27.88</v>
          </cell>
          <cell r="T511"/>
          <cell r="U511">
            <v>410</v>
          </cell>
          <cell r="V511">
            <v>369</v>
          </cell>
          <cell r="W511">
            <v>0.9</v>
          </cell>
          <cell r="X511"/>
          <cell r="Y511"/>
          <cell r="Z511"/>
        </row>
        <row r="512">
          <cell r="A512" t="str">
            <v>SE-ED</v>
          </cell>
          <cell r="B512">
            <v>511</v>
          </cell>
          <cell r="C512" t="str">
            <v> i | 1 | 2 | 3 </v>
          </cell>
          <cell r="D512"/>
          <cell r="E512">
            <v>1.49</v>
          </cell>
          <cell r="F512">
            <v>-2.61</v>
          </cell>
          <cell r="G512">
            <v>306000</v>
          </cell>
          <cell r="H512">
            <v>456</v>
          </cell>
          <cell r="I512">
            <v>584</v>
          </cell>
          <cell r="J512"/>
          <cell r="K512">
            <v>0.51</v>
          </cell>
          <cell r="L512">
            <v>1.43</v>
          </cell>
          <cell r="M512"/>
          <cell r="N512">
            <v>0</v>
          </cell>
          <cell r="O512">
            <v>0.66</v>
          </cell>
          <cell r="P512">
            <v>-0.66</v>
          </cell>
          <cell r="Q512">
            <v>-0.26</v>
          </cell>
          <cell r="R512"/>
          <cell r="S512">
            <v>29.24</v>
          </cell>
          <cell r="T512"/>
          <cell r="U512"/>
          <cell r="V512"/>
          <cell r="W512"/>
          <cell r="X512"/>
          <cell r="Y512"/>
          <cell r="Z512"/>
        </row>
        <row r="513">
          <cell r="A513" t="str">
            <v>SEAFCO</v>
          </cell>
          <cell r="B513">
            <v>512</v>
          </cell>
          <cell r="C513" t="str">
            <v> i | 1 | 2 | 3 </v>
          </cell>
          <cell r="D513"/>
          <cell r="E513">
            <v>4.4800000000000004</v>
          </cell>
          <cell r="F513">
            <v>-1.75</v>
          </cell>
          <cell r="G513">
            <v>2986500</v>
          </cell>
          <cell r="H513">
            <v>13458</v>
          </cell>
          <cell r="I513">
            <v>3314</v>
          </cell>
          <cell r="J513">
            <v>12.01</v>
          </cell>
          <cell r="K513">
            <v>1.98</v>
          </cell>
          <cell r="L513">
            <v>1.02</v>
          </cell>
          <cell r="M513">
            <v>0.03</v>
          </cell>
          <cell r="N513">
            <v>0.37</v>
          </cell>
          <cell r="O513">
            <v>11.3</v>
          </cell>
          <cell r="P513">
            <v>16.86</v>
          </cell>
          <cell r="Q513">
            <v>8.84</v>
          </cell>
          <cell r="R513">
            <v>5.8</v>
          </cell>
          <cell r="S513">
            <v>74.010000000000005</v>
          </cell>
          <cell r="T513"/>
          <cell r="U513">
            <v>241</v>
          </cell>
          <cell r="V513">
            <v>245</v>
          </cell>
          <cell r="W513">
            <v>0.39</v>
          </cell>
          <cell r="X513"/>
          <cell r="Y513"/>
          <cell r="Z513"/>
        </row>
        <row r="514">
          <cell r="A514" t="str">
            <v>SEAOIL</v>
          </cell>
          <cell r="B514">
            <v>513</v>
          </cell>
          <cell r="C514" t="str">
            <v> i | 1 | 2 | 3 </v>
          </cell>
          <cell r="D514"/>
          <cell r="E514">
            <v>2.82</v>
          </cell>
          <cell r="F514">
            <v>-1.4</v>
          </cell>
          <cell r="G514">
            <v>391700</v>
          </cell>
          <cell r="H514">
            <v>1108</v>
          </cell>
          <cell r="I514">
            <v>1717</v>
          </cell>
          <cell r="J514">
            <v>35.58</v>
          </cell>
          <cell r="K514">
            <v>1.2</v>
          </cell>
          <cell r="L514">
            <v>0.52</v>
          </cell>
          <cell r="M514">
            <v>0.01</v>
          </cell>
          <cell r="N514">
            <v>0.08</v>
          </cell>
          <cell r="O514">
            <v>3.87</v>
          </cell>
          <cell r="P514">
            <v>3.41</v>
          </cell>
          <cell r="Q514">
            <v>1.25</v>
          </cell>
          <cell r="R514">
            <v>0.36</v>
          </cell>
          <cell r="S514">
            <v>39.299999999999997</v>
          </cell>
          <cell r="T514"/>
          <cell r="U514">
            <v>789</v>
          </cell>
          <cell r="V514">
            <v>741</v>
          </cell>
          <cell r="W514">
            <v>-0.02</v>
          </cell>
          <cell r="X514"/>
          <cell r="Y514"/>
          <cell r="Z514"/>
        </row>
        <row r="515">
          <cell r="A515" t="str">
            <v>SELIC</v>
          </cell>
          <cell r="B515">
            <v>514</v>
          </cell>
          <cell r="C515" t="str">
            <v> i | 1 | 2 | 3 </v>
          </cell>
          <cell r="D515"/>
          <cell r="E515">
            <v>2.02</v>
          </cell>
          <cell r="F515">
            <v>-1.94</v>
          </cell>
          <cell r="G515">
            <v>284400</v>
          </cell>
          <cell r="H515">
            <v>577</v>
          </cell>
          <cell r="I515">
            <v>667</v>
          </cell>
          <cell r="J515">
            <v>8.25</v>
          </cell>
          <cell r="K515">
            <v>1.32</v>
          </cell>
          <cell r="L515">
            <v>2.25</v>
          </cell>
          <cell r="M515">
            <v>0.01</v>
          </cell>
          <cell r="N515">
            <v>0.24</v>
          </cell>
          <cell r="O515">
            <v>8.0399999999999991</v>
          </cell>
          <cell r="P515">
            <v>17.46</v>
          </cell>
          <cell r="Q515">
            <v>7.09</v>
          </cell>
          <cell r="R515">
            <v>0.33</v>
          </cell>
          <cell r="S515">
            <v>31.39</v>
          </cell>
          <cell r="T515"/>
          <cell r="U515">
            <v>147</v>
          </cell>
          <cell r="V515">
            <v>230</v>
          </cell>
          <cell r="W515">
            <v>-0.02</v>
          </cell>
          <cell r="X515"/>
          <cell r="Y515"/>
          <cell r="Z515"/>
        </row>
        <row r="516">
          <cell r="A516" t="str">
            <v>SENA</v>
          </cell>
          <cell r="B516">
            <v>515</v>
          </cell>
          <cell r="C516" t="str">
            <v> i | 1 | 3 </v>
          </cell>
          <cell r="D516"/>
          <cell r="E516">
            <v>3.44</v>
          </cell>
          <cell r="F516">
            <v>-2.27</v>
          </cell>
          <cell r="G516">
            <v>1992900</v>
          </cell>
          <cell r="H516">
            <v>6902</v>
          </cell>
          <cell r="I516">
            <v>4909</v>
          </cell>
          <cell r="J516">
            <v>3.99</v>
          </cell>
          <cell r="K516">
            <v>0.77</v>
          </cell>
          <cell r="L516">
            <v>1.52</v>
          </cell>
          <cell r="M516">
            <v>0.13</v>
          </cell>
          <cell r="N516">
            <v>0.87</v>
          </cell>
          <cell r="O516">
            <v>10.86</v>
          </cell>
          <cell r="P516">
            <v>20.64</v>
          </cell>
          <cell r="Q516">
            <v>23.63</v>
          </cell>
          <cell r="R516">
            <v>7.25</v>
          </cell>
          <cell r="S516">
            <v>38.15</v>
          </cell>
          <cell r="T516"/>
          <cell r="U516">
            <v>74</v>
          </cell>
          <cell r="V516">
            <v>124</v>
          </cell>
          <cell r="W516">
            <v>7.0000000000000007E-2</v>
          </cell>
          <cell r="X516"/>
          <cell r="Y516"/>
          <cell r="Z516"/>
        </row>
        <row r="517">
          <cell r="A517" t="str">
            <v>SF</v>
          </cell>
          <cell r="B517">
            <v>516</v>
          </cell>
          <cell r="C517" t="str">
            <v> i | 1 | 2 | 3 </v>
          </cell>
          <cell r="D517"/>
          <cell r="E517">
            <v>4.66</v>
          </cell>
          <cell r="F517">
            <v>-2.5099999999999998</v>
          </cell>
          <cell r="G517">
            <v>2842400</v>
          </cell>
          <cell r="H517">
            <v>13385</v>
          </cell>
          <cell r="I517">
            <v>9935</v>
          </cell>
          <cell r="J517">
            <v>4.91</v>
          </cell>
          <cell r="K517">
            <v>0.72</v>
          </cell>
          <cell r="L517">
            <v>0.61</v>
          </cell>
          <cell r="M517">
            <v>0.22</v>
          </cell>
          <cell r="N517">
            <v>0.95</v>
          </cell>
          <cell r="O517">
            <v>10.55</v>
          </cell>
          <cell r="P517">
            <v>15.48</v>
          </cell>
          <cell r="Q517">
            <v>56.7</v>
          </cell>
          <cell r="R517">
            <v>4.72</v>
          </cell>
          <cell r="S517">
            <v>44.52</v>
          </cell>
          <cell r="T517"/>
          <cell r="U517">
            <v>137</v>
          </cell>
          <cell r="V517">
            <v>134</v>
          </cell>
          <cell r="W517">
            <v>0.27</v>
          </cell>
          <cell r="X517"/>
          <cell r="Y517"/>
          <cell r="Z517"/>
        </row>
        <row r="518">
          <cell r="A518" t="str">
            <v>SFLEX</v>
          </cell>
          <cell r="B518">
            <v>517</v>
          </cell>
          <cell r="C518" t="str">
            <v> i </v>
          </cell>
          <cell r="D518"/>
          <cell r="E518">
            <v>5.7</v>
          </cell>
          <cell r="F518">
            <v>0.88</v>
          </cell>
          <cell r="G518">
            <v>4588900</v>
          </cell>
          <cell r="H518">
            <v>26155</v>
          </cell>
          <cell r="I518">
            <v>4674</v>
          </cell>
          <cell r="J518">
            <v>35.020000000000003</v>
          </cell>
          <cell r="K518">
            <v>5.64</v>
          </cell>
          <cell r="L518">
            <v>0.5</v>
          </cell>
          <cell r="M518">
            <v>0.08</v>
          </cell>
          <cell r="N518">
            <v>0.16</v>
          </cell>
          <cell r="O518">
            <v>15.57</v>
          </cell>
          <cell r="P518">
            <v>21.94</v>
          </cell>
          <cell r="Q518">
            <v>9.82</v>
          </cell>
          <cell r="R518">
            <v>1.32</v>
          </cell>
          <cell r="S518">
            <v>31.68</v>
          </cell>
          <cell r="T518"/>
          <cell r="U518">
            <v>442</v>
          </cell>
          <cell r="V518">
            <v>436</v>
          </cell>
          <cell r="W518"/>
          <cell r="X518"/>
          <cell r="Y518"/>
          <cell r="Z518"/>
        </row>
        <row r="519">
          <cell r="A519" t="str">
            <v>SFP</v>
          </cell>
          <cell r="B519">
            <v>518</v>
          </cell>
          <cell r="C519" t="str">
            <v> i | 1 | 2 | 3 </v>
          </cell>
          <cell r="D519"/>
          <cell r="E519">
            <v>126</v>
          </cell>
          <cell r="F519">
            <v>0</v>
          </cell>
          <cell r="G519">
            <v>0</v>
          </cell>
          <cell r="H519">
            <v>0</v>
          </cell>
          <cell r="I519">
            <v>2646</v>
          </cell>
          <cell r="J519"/>
          <cell r="K519">
            <v>1.8</v>
          </cell>
          <cell r="L519">
            <v>0.22</v>
          </cell>
          <cell r="M519"/>
          <cell r="N519">
            <v>0</v>
          </cell>
          <cell r="O519">
            <v>-15.61</v>
          </cell>
          <cell r="P519">
            <v>-15.43</v>
          </cell>
          <cell r="Q519">
            <v>-11.47</v>
          </cell>
          <cell r="R519"/>
          <cell r="S519">
            <v>28.73</v>
          </cell>
          <cell r="T519"/>
          <cell r="U519"/>
          <cell r="V519"/>
          <cell r="W519"/>
          <cell r="X519"/>
          <cell r="Y519"/>
          <cell r="Z519"/>
        </row>
        <row r="520">
          <cell r="A520" t="str">
            <v>SFT</v>
          </cell>
          <cell r="B520">
            <v>519</v>
          </cell>
          <cell r="C520" t="str">
            <v> i </v>
          </cell>
          <cell r="D520"/>
          <cell r="E520">
            <v>4.46</v>
          </cell>
          <cell r="F520">
            <v>1.36</v>
          </cell>
          <cell r="G520">
            <v>7936200</v>
          </cell>
          <cell r="H520">
            <v>35781</v>
          </cell>
          <cell r="I520">
            <v>1962</v>
          </cell>
          <cell r="J520">
            <v>29.38</v>
          </cell>
          <cell r="K520"/>
          <cell r="L520">
            <v>1.9</v>
          </cell>
          <cell r="M520"/>
          <cell r="N520">
            <v>0.15</v>
          </cell>
          <cell r="O520"/>
          <cell r="P520"/>
          <cell r="Q520"/>
          <cell r="R520"/>
          <cell r="S520">
            <v>29.98</v>
          </cell>
          <cell r="T520"/>
          <cell r="U520"/>
          <cell r="V520"/>
          <cell r="W520"/>
          <cell r="X520"/>
          <cell r="Y520"/>
          <cell r="Z520"/>
        </row>
        <row r="521">
          <cell r="A521" t="str">
            <v>SGF</v>
          </cell>
          <cell r="B521">
            <v>520</v>
          </cell>
          <cell r="C521" t="str">
            <v> i | 1 | 2 | 3 </v>
          </cell>
          <cell r="D521"/>
          <cell r="E521">
            <v>0.91</v>
          </cell>
          <cell r="F521">
            <v>-2.15</v>
          </cell>
          <cell r="G521">
            <v>14281400</v>
          </cell>
          <cell r="H521">
            <v>13075</v>
          </cell>
          <cell r="I521">
            <v>1192</v>
          </cell>
          <cell r="J521"/>
          <cell r="K521">
            <v>0.69</v>
          </cell>
          <cell r="L521">
            <v>0.35</v>
          </cell>
          <cell r="M521"/>
          <cell r="N521">
            <v>0</v>
          </cell>
          <cell r="O521">
            <v>-0.81</v>
          </cell>
          <cell r="P521">
            <v>-0.83</v>
          </cell>
          <cell r="Q521">
            <v>5.17</v>
          </cell>
          <cell r="R521"/>
          <cell r="S521">
            <v>85.86</v>
          </cell>
          <cell r="T521"/>
          <cell r="U521"/>
          <cell r="V521"/>
          <cell r="W521"/>
          <cell r="X521"/>
          <cell r="Y521"/>
          <cell r="Z521"/>
        </row>
        <row r="522">
          <cell r="A522" t="str">
            <v>SGP</v>
          </cell>
          <cell r="B522">
            <v>521</v>
          </cell>
          <cell r="C522" t="str">
            <v> i | 1 | 2 | 3 </v>
          </cell>
          <cell r="D522"/>
          <cell r="E522">
            <v>10.5</v>
          </cell>
          <cell r="F522">
            <v>-1.87</v>
          </cell>
          <cell r="G522">
            <v>1905300</v>
          </cell>
          <cell r="H522">
            <v>20073</v>
          </cell>
          <cell r="I522">
            <v>19298</v>
          </cell>
          <cell r="J522">
            <v>8.84</v>
          </cell>
          <cell r="K522">
            <v>1.66</v>
          </cell>
          <cell r="L522">
            <v>2.5</v>
          </cell>
          <cell r="M522">
            <v>0.1</v>
          </cell>
          <cell r="N522">
            <v>1.19</v>
          </cell>
          <cell r="O522">
            <v>7.55</v>
          </cell>
          <cell r="P522">
            <v>20.100000000000001</v>
          </cell>
          <cell r="Q522">
            <v>2.5499999999999998</v>
          </cell>
          <cell r="R522">
            <v>3.33</v>
          </cell>
          <cell r="S522">
            <v>18.52</v>
          </cell>
          <cell r="T522"/>
          <cell r="U522">
            <v>131</v>
          </cell>
          <cell r="V522">
            <v>255</v>
          </cell>
          <cell r="W522">
            <v>0.25</v>
          </cell>
          <cell r="X522"/>
          <cell r="Y522"/>
          <cell r="Z522"/>
        </row>
        <row r="523">
          <cell r="A523" t="str">
            <v>SHANG</v>
          </cell>
          <cell r="B523">
            <v>522</v>
          </cell>
          <cell r="C523" t="str">
            <v> i | 1 | 3 </v>
          </cell>
          <cell r="D523"/>
          <cell r="E523">
            <v>56.75</v>
          </cell>
          <cell r="F523">
            <v>0</v>
          </cell>
          <cell r="G523">
            <v>0</v>
          </cell>
          <cell r="H523">
            <v>0</v>
          </cell>
          <cell r="I523">
            <v>7378</v>
          </cell>
          <cell r="J523"/>
          <cell r="K523">
            <v>0.9</v>
          </cell>
          <cell r="L523">
            <v>0.04</v>
          </cell>
          <cell r="M523">
            <v>2.25</v>
          </cell>
          <cell r="N523">
            <v>0</v>
          </cell>
          <cell r="O523">
            <v>-0.1</v>
          </cell>
          <cell r="P523">
            <v>-0.19</v>
          </cell>
          <cell r="Q523">
            <v>-28.31</v>
          </cell>
          <cell r="R523">
            <v>4.0199999999999996</v>
          </cell>
          <cell r="S523">
            <v>15.84</v>
          </cell>
          <cell r="T523"/>
          <cell r="U523"/>
          <cell r="V523"/>
          <cell r="W523"/>
          <cell r="X523"/>
          <cell r="Y523"/>
          <cell r="Z523"/>
        </row>
        <row r="524">
          <cell r="A524" t="str">
            <v>SHR</v>
          </cell>
          <cell r="B524">
            <v>523</v>
          </cell>
          <cell r="C524" t="str">
            <v> i | 1 | 3 </v>
          </cell>
          <cell r="D524"/>
          <cell r="E524">
            <v>2.4</v>
          </cell>
          <cell r="F524">
            <v>-0.83</v>
          </cell>
          <cell r="G524">
            <v>6014400</v>
          </cell>
          <cell r="H524">
            <v>14425</v>
          </cell>
          <cell r="I524">
            <v>8625</v>
          </cell>
          <cell r="J524"/>
          <cell r="K524">
            <v>0.49</v>
          </cell>
          <cell r="L524">
            <v>0.67</v>
          </cell>
          <cell r="M524"/>
          <cell r="N524">
            <v>0</v>
          </cell>
          <cell r="O524">
            <v>-3.09</v>
          </cell>
          <cell r="P524">
            <v>-9.5</v>
          </cell>
          <cell r="Q524">
            <v>-63.74</v>
          </cell>
          <cell r="R524"/>
          <cell r="S524">
            <v>37.75</v>
          </cell>
          <cell r="T524"/>
          <cell r="U524"/>
          <cell r="V524"/>
          <cell r="W524"/>
          <cell r="X524"/>
          <cell r="Y524"/>
          <cell r="Z524"/>
        </row>
        <row r="525">
          <cell r="A525" t="str">
            <v>SIAM</v>
          </cell>
          <cell r="B525">
            <v>524</v>
          </cell>
          <cell r="C525" t="str">
            <v> i | 1 | 3 </v>
          </cell>
          <cell r="D525"/>
          <cell r="E525">
            <v>1.35</v>
          </cell>
          <cell r="F525">
            <v>-1.46</v>
          </cell>
          <cell r="G525">
            <v>216400</v>
          </cell>
          <cell r="H525">
            <v>294</v>
          </cell>
          <cell r="I525">
            <v>801</v>
          </cell>
          <cell r="J525"/>
          <cell r="K525">
            <v>0.33</v>
          </cell>
          <cell r="L525">
            <v>1.1000000000000001</v>
          </cell>
          <cell r="M525">
            <v>0.05</v>
          </cell>
          <cell r="N525">
            <v>0</v>
          </cell>
          <cell r="O525">
            <v>-0.31</v>
          </cell>
          <cell r="P525">
            <v>-2.88</v>
          </cell>
          <cell r="Q525">
            <v>-2.23</v>
          </cell>
          <cell r="R525">
            <v>3.7</v>
          </cell>
          <cell r="S525">
            <v>38.54</v>
          </cell>
          <cell r="T525"/>
          <cell r="U525"/>
          <cell r="V525"/>
          <cell r="W525"/>
          <cell r="X525"/>
          <cell r="Y525"/>
          <cell r="Z525"/>
        </row>
        <row r="526">
          <cell r="A526" t="str">
            <v>SICT</v>
          </cell>
          <cell r="B526">
            <v>525</v>
          </cell>
          <cell r="C526" t="str">
            <v> i </v>
          </cell>
          <cell r="D526"/>
          <cell r="E526">
            <v>4.22</v>
          </cell>
          <cell r="F526">
            <v>-3.65</v>
          </cell>
          <cell r="G526">
            <v>6737800</v>
          </cell>
          <cell r="H526">
            <v>28784</v>
          </cell>
          <cell r="I526">
            <v>1688</v>
          </cell>
          <cell r="J526">
            <v>48.72</v>
          </cell>
          <cell r="K526">
            <v>4.93</v>
          </cell>
          <cell r="L526">
            <v>0.24</v>
          </cell>
          <cell r="M526"/>
          <cell r="N526">
            <v>0.09</v>
          </cell>
          <cell r="O526">
            <v>8.23</v>
          </cell>
          <cell r="P526">
            <v>10.15</v>
          </cell>
          <cell r="Q526">
            <v>11.41</v>
          </cell>
          <cell r="R526"/>
          <cell r="S526">
            <v>30.91</v>
          </cell>
          <cell r="T526"/>
          <cell r="U526">
            <v>646</v>
          </cell>
          <cell r="V526">
            <v>604</v>
          </cell>
          <cell r="W526"/>
          <cell r="X526"/>
          <cell r="Y526"/>
          <cell r="Z526"/>
        </row>
        <row r="527">
          <cell r="A527" t="str">
            <v>SIMAT</v>
          </cell>
          <cell r="B527">
            <v>526</v>
          </cell>
          <cell r="C527" t="str">
            <v> i | 1 | 2 | 3 </v>
          </cell>
          <cell r="D527"/>
          <cell r="E527">
            <v>3.76</v>
          </cell>
          <cell r="F527">
            <v>-3.59</v>
          </cell>
          <cell r="G527">
            <v>1040800</v>
          </cell>
          <cell r="H527">
            <v>3997</v>
          </cell>
          <cell r="I527">
            <v>1981</v>
          </cell>
          <cell r="J527">
            <v>46.04</v>
          </cell>
          <cell r="K527">
            <v>3.88</v>
          </cell>
          <cell r="L527">
            <v>2.52</v>
          </cell>
          <cell r="M527"/>
          <cell r="N527">
            <v>0.08</v>
          </cell>
          <cell r="O527">
            <v>4.6399999999999997</v>
          </cell>
          <cell r="P527">
            <v>8.89</v>
          </cell>
          <cell r="Q527">
            <v>4.4400000000000004</v>
          </cell>
          <cell r="R527"/>
          <cell r="S527">
            <v>61.22</v>
          </cell>
          <cell r="T527"/>
          <cell r="U527">
            <v>660</v>
          </cell>
          <cell r="V527">
            <v>740</v>
          </cell>
          <cell r="W527"/>
          <cell r="X527"/>
          <cell r="Y527"/>
          <cell r="Z527"/>
        </row>
        <row r="528">
          <cell r="A528" t="str">
            <v>SINGER</v>
          </cell>
          <cell r="B528">
            <v>527</v>
          </cell>
          <cell r="C528" t="str">
            <v> i | 1 | 2 | 3 </v>
          </cell>
          <cell r="D528"/>
          <cell r="E528">
            <v>26.5</v>
          </cell>
          <cell r="F528">
            <v>-3.64</v>
          </cell>
          <cell r="G528">
            <v>6317800</v>
          </cell>
          <cell r="H528">
            <v>171255</v>
          </cell>
          <cell r="I528">
            <v>12062</v>
          </cell>
          <cell r="J528">
            <v>34.380000000000003</v>
          </cell>
          <cell r="K528">
            <v>4.66</v>
          </cell>
          <cell r="L528">
            <v>2.37</v>
          </cell>
          <cell r="M528">
            <v>0.1</v>
          </cell>
          <cell r="N528">
            <v>0.79</v>
          </cell>
          <cell r="O528">
            <v>8.07</v>
          </cell>
          <cell r="P528">
            <v>15.39</v>
          </cell>
          <cell r="Q528">
            <v>12.32</v>
          </cell>
          <cell r="R528">
            <v>0.33</v>
          </cell>
          <cell r="S528">
            <v>69.39</v>
          </cell>
          <cell r="T528"/>
          <cell r="U528">
            <v>506</v>
          </cell>
          <cell r="V528">
            <v>559</v>
          </cell>
          <cell r="W528">
            <v>0.45</v>
          </cell>
          <cell r="X528"/>
          <cell r="Y528"/>
          <cell r="Z528"/>
        </row>
        <row r="529">
          <cell r="A529" t="str">
            <v>SIRI</v>
          </cell>
          <cell r="B529">
            <v>528</v>
          </cell>
          <cell r="C529" t="str">
            <v> i | 1 | 2 | 3 </v>
          </cell>
          <cell r="D529"/>
          <cell r="E529">
            <v>0.85</v>
          </cell>
          <cell r="F529">
            <v>-1.1599999999999999</v>
          </cell>
          <cell r="G529">
            <v>60963100</v>
          </cell>
          <cell r="H529">
            <v>51826</v>
          </cell>
          <cell r="I529">
            <v>12633</v>
          </cell>
          <cell r="J529">
            <v>5.35</v>
          </cell>
          <cell r="K529">
            <v>0.35</v>
          </cell>
          <cell r="L529">
            <v>2.06</v>
          </cell>
          <cell r="M529"/>
          <cell r="N529">
            <v>0.16</v>
          </cell>
          <cell r="O529">
            <v>3.65</v>
          </cell>
          <cell r="P529">
            <v>7.16</v>
          </cell>
          <cell r="Q529">
            <v>4.04</v>
          </cell>
          <cell r="R529">
            <v>8.9600000000000009</v>
          </cell>
          <cell r="S529">
            <v>73.19</v>
          </cell>
          <cell r="T529"/>
          <cell r="U529">
            <v>307</v>
          </cell>
          <cell r="V529">
            <v>377</v>
          </cell>
          <cell r="W529">
            <v>-0.71</v>
          </cell>
          <cell r="X529"/>
          <cell r="Y529"/>
          <cell r="Z529"/>
        </row>
        <row r="530">
          <cell r="A530" t="str">
            <v>SIS</v>
          </cell>
          <cell r="B530">
            <v>529</v>
          </cell>
          <cell r="C530" t="str">
            <v> i | 1 | 2 | 3 </v>
          </cell>
          <cell r="D530"/>
          <cell r="E530">
            <v>20</v>
          </cell>
          <cell r="F530">
            <v>6.95</v>
          </cell>
          <cell r="G530">
            <v>22612600</v>
          </cell>
          <cell r="H530">
            <v>441750</v>
          </cell>
          <cell r="I530">
            <v>7004</v>
          </cell>
          <cell r="J530">
            <v>12.26</v>
          </cell>
          <cell r="K530">
            <v>2.63</v>
          </cell>
          <cell r="L530">
            <v>1.82</v>
          </cell>
          <cell r="M530">
            <v>0.55000000000000004</v>
          </cell>
          <cell r="N530">
            <v>1.62</v>
          </cell>
          <cell r="O530">
            <v>9.9499999999999993</v>
          </cell>
          <cell r="P530">
            <v>23.04</v>
          </cell>
          <cell r="Q530">
            <v>2.37</v>
          </cell>
          <cell r="R530">
            <v>2.75</v>
          </cell>
          <cell r="S530">
            <v>34.270000000000003</v>
          </cell>
          <cell r="T530"/>
          <cell r="U530">
            <v>185</v>
          </cell>
          <cell r="V530">
            <v>273</v>
          </cell>
          <cell r="W530">
            <v>0.44</v>
          </cell>
          <cell r="X530"/>
          <cell r="Y530"/>
          <cell r="Z530"/>
        </row>
        <row r="531">
          <cell r="A531" t="str">
            <v>SISB</v>
          </cell>
          <cell r="B531">
            <v>530</v>
          </cell>
          <cell r="C531" t="str">
            <v> i | 1 | 3 </v>
          </cell>
          <cell r="D531"/>
          <cell r="E531">
            <v>8.9499999999999993</v>
          </cell>
          <cell r="F531">
            <v>3.47</v>
          </cell>
          <cell r="G531">
            <v>4054600</v>
          </cell>
          <cell r="H531">
            <v>36272</v>
          </cell>
          <cell r="I531">
            <v>8413</v>
          </cell>
          <cell r="J531">
            <v>53.6</v>
          </cell>
          <cell r="K531">
            <v>4.66</v>
          </cell>
          <cell r="L531">
            <v>0.69</v>
          </cell>
          <cell r="M531">
            <v>0.1</v>
          </cell>
          <cell r="N531">
            <v>0.17</v>
          </cell>
          <cell r="O531">
            <v>6.2</v>
          </cell>
          <cell r="P531">
            <v>8.85</v>
          </cell>
          <cell r="Q531">
            <v>11.74</v>
          </cell>
          <cell r="R531">
            <v>1.1200000000000001</v>
          </cell>
          <cell r="S531">
            <v>19.32</v>
          </cell>
          <cell r="T531"/>
          <cell r="U531">
            <v>676</v>
          </cell>
          <cell r="V531">
            <v>684</v>
          </cell>
          <cell r="W531">
            <v>0.47</v>
          </cell>
          <cell r="X531"/>
          <cell r="Y531"/>
          <cell r="Z531"/>
        </row>
        <row r="532">
          <cell r="A532" t="str">
            <v>SITHAI</v>
          </cell>
          <cell r="B532">
            <v>531</v>
          </cell>
          <cell r="C532" t="str">
            <v> i | 1 | 2 | 3 </v>
          </cell>
          <cell r="D532"/>
          <cell r="E532">
            <v>0.62</v>
          </cell>
          <cell r="F532">
            <v>-1.59</v>
          </cell>
          <cell r="G532">
            <v>985900</v>
          </cell>
          <cell r="H532">
            <v>618</v>
          </cell>
          <cell r="I532">
            <v>1680</v>
          </cell>
          <cell r="J532"/>
          <cell r="K532">
            <v>0.47</v>
          </cell>
          <cell r="L532">
            <v>1.1000000000000001</v>
          </cell>
          <cell r="M532"/>
          <cell r="N532">
            <v>0</v>
          </cell>
          <cell r="O532">
            <v>-1.1499999999999999</v>
          </cell>
          <cell r="P532">
            <v>-4.38</v>
          </cell>
          <cell r="Q532">
            <v>-1.02</v>
          </cell>
          <cell r="R532"/>
          <cell r="S532">
            <v>66.69</v>
          </cell>
          <cell r="T532"/>
          <cell r="U532"/>
          <cell r="V532"/>
          <cell r="W532"/>
          <cell r="X532"/>
          <cell r="Y532"/>
          <cell r="Z532"/>
        </row>
        <row r="533">
          <cell r="A533" t="str">
            <v>SK</v>
          </cell>
          <cell r="B533">
            <v>532</v>
          </cell>
          <cell r="C533" t="str">
            <v> i </v>
          </cell>
          <cell r="D533"/>
          <cell r="E533">
            <v>0.89</v>
          </cell>
          <cell r="F533">
            <v>-1.1100000000000001</v>
          </cell>
          <cell r="G533">
            <v>1550800</v>
          </cell>
          <cell r="H533">
            <v>1367</v>
          </cell>
          <cell r="I533">
            <v>409</v>
          </cell>
          <cell r="J533">
            <v>14.19</v>
          </cell>
          <cell r="K533"/>
          <cell r="L533">
            <v>0.71</v>
          </cell>
          <cell r="M533"/>
          <cell r="N533">
            <v>0.06</v>
          </cell>
          <cell r="O533"/>
          <cell r="P533"/>
          <cell r="Q533"/>
          <cell r="R533"/>
          <cell r="S533">
            <v>59.11</v>
          </cell>
          <cell r="T533"/>
          <cell r="U533"/>
          <cell r="V533"/>
          <cell r="W533"/>
          <cell r="X533"/>
          <cell r="Y533"/>
          <cell r="Z533"/>
        </row>
        <row r="534">
          <cell r="A534" t="str">
            <v>SKE</v>
          </cell>
          <cell r="B534">
            <v>533</v>
          </cell>
          <cell r="C534" t="str">
            <v> i | 1 | 3 </v>
          </cell>
          <cell r="D534"/>
          <cell r="E534">
            <v>0.89</v>
          </cell>
          <cell r="F534">
            <v>-1.1100000000000001</v>
          </cell>
          <cell r="G534">
            <v>4693200</v>
          </cell>
          <cell r="H534">
            <v>4147</v>
          </cell>
          <cell r="I534">
            <v>828</v>
          </cell>
          <cell r="J534">
            <v>20.6</v>
          </cell>
          <cell r="K534">
            <v>0.87</v>
          </cell>
          <cell r="L534">
            <v>0.69</v>
          </cell>
          <cell r="M534"/>
          <cell r="N534">
            <v>0.04</v>
          </cell>
          <cell r="O534">
            <v>4.3099999999999996</v>
          </cell>
          <cell r="P534">
            <v>4.2300000000000004</v>
          </cell>
          <cell r="Q534">
            <v>7.9</v>
          </cell>
          <cell r="R534">
            <v>2.81</v>
          </cell>
          <cell r="S534">
            <v>26.61</v>
          </cell>
          <cell r="T534"/>
          <cell r="U534">
            <v>667</v>
          </cell>
          <cell r="V534">
            <v>627</v>
          </cell>
          <cell r="W534">
            <v>-0.57999999999999996</v>
          </cell>
          <cell r="X534"/>
          <cell r="Y534"/>
          <cell r="Z534"/>
        </row>
        <row r="535">
          <cell r="A535" t="str">
            <v>SKN</v>
          </cell>
          <cell r="B535">
            <v>534</v>
          </cell>
          <cell r="C535" t="str">
            <v> i | 1 | 3 </v>
          </cell>
          <cell r="D535"/>
          <cell r="E535">
            <v>2.14</v>
          </cell>
          <cell r="F535">
            <v>-0.93</v>
          </cell>
          <cell r="G535">
            <v>1470700</v>
          </cell>
          <cell r="H535">
            <v>3173</v>
          </cell>
          <cell r="I535">
            <v>1712</v>
          </cell>
          <cell r="J535">
            <v>12.17</v>
          </cell>
          <cell r="K535">
            <v>0.69</v>
          </cell>
          <cell r="L535">
            <v>0.42</v>
          </cell>
          <cell r="M535">
            <v>0.17</v>
          </cell>
          <cell r="N535">
            <v>0.18</v>
          </cell>
          <cell r="O535">
            <v>4.91</v>
          </cell>
          <cell r="P535">
            <v>5.8</v>
          </cell>
          <cell r="Q535">
            <v>6.88</v>
          </cell>
          <cell r="R535">
            <v>1.43</v>
          </cell>
          <cell r="S535">
            <v>31.72</v>
          </cell>
          <cell r="T535"/>
          <cell r="U535">
            <v>469</v>
          </cell>
          <cell r="V535">
            <v>442</v>
          </cell>
          <cell r="W535">
            <v>-0.39</v>
          </cell>
          <cell r="X535"/>
          <cell r="Y535"/>
          <cell r="Z535"/>
        </row>
        <row r="536">
          <cell r="A536" t="str">
            <v>SKR</v>
          </cell>
          <cell r="B536">
            <v>535</v>
          </cell>
          <cell r="C536" t="str">
            <v> i | 1 | 2 | 3 </v>
          </cell>
          <cell r="D536"/>
          <cell r="E536">
            <v>6.5</v>
          </cell>
          <cell r="F536">
            <v>0.78</v>
          </cell>
          <cell r="G536">
            <v>140900</v>
          </cell>
          <cell r="H536">
            <v>910</v>
          </cell>
          <cell r="I536">
            <v>12996</v>
          </cell>
          <cell r="J536">
            <v>43.44</v>
          </cell>
          <cell r="K536">
            <v>3.28</v>
          </cell>
          <cell r="L536">
            <v>0.53</v>
          </cell>
          <cell r="M536">
            <v>7.0000000000000007E-2</v>
          </cell>
          <cell r="N536">
            <v>0.15</v>
          </cell>
          <cell r="O536">
            <v>6.78</v>
          </cell>
          <cell r="P536">
            <v>7.72</v>
          </cell>
          <cell r="Q536">
            <v>9.0399999999999991</v>
          </cell>
          <cell r="R536">
            <v>1.08</v>
          </cell>
          <cell r="S536">
            <v>48.88</v>
          </cell>
          <cell r="T536"/>
          <cell r="U536">
            <v>694</v>
          </cell>
          <cell r="V536">
            <v>653</v>
          </cell>
          <cell r="W536">
            <v>1.75</v>
          </cell>
          <cell r="X536"/>
          <cell r="Y536"/>
          <cell r="Z536"/>
        </row>
        <row r="537">
          <cell r="A537" t="str">
            <v>SKY</v>
          </cell>
          <cell r="B537">
            <v>536</v>
          </cell>
          <cell r="C537" t="str">
            <v> i | 1 | 2 | 3 </v>
          </cell>
          <cell r="D537"/>
          <cell r="E537">
            <v>11.7</v>
          </cell>
          <cell r="F537">
            <v>0</v>
          </cell>
          <cell r="G537">
            <v>101600</v>
          </cell>
          <cell r="H537">
            <v>1189</v>
          </cell>
          <cell r="I537">
            <v>7210</v>
          </cell>
          <cell r="J537">
            <v>204.78</v>
          </cell>
          <cell r="K537">
            <v>3.64</v>
          </cell>
          <cell r="L537">
            <v>2.52</v>
          </cell>
          <cell r="M537"/>
          <cell r="N537">
            <v>0.06</v>
          </cell>
          <cell r="O537">
            <v>2.5</v>
          </cell>
          <cell r="P537">
            <v>2.09</v>
          </cell>
          <cell r="Q537">
            <v>2.72</v>
          </cell>
          <cell r="R537"/>
          <cell r="S537">
            <v>63.34</v>
          </cell>
          <cell r="T537"/>
          <cell r="U537">
            <v>922</v>
          </cell>
          <cell r="V537">
            <v>898</v>
          </cell>
          <cell r="W537">
            <v>0.39</v>
          </cell>
          <cell r="X537"/>
          <cell r="Y537"/>
          <cell r="Z537"/>
        </row>
        <row r="538">
          <cell r="A538" t="str">
            <v>SLM</v>
          </cell>
          <cell r="B538">
            <v>537</v>
          </cell>
          <cell r="C538" t="str">
            <v> i | 1 | 2 | 3 </v>
          </cell>
          <cell r="D538" t="str">
            <v>SPNPNC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/>
          <cell r="K538"/>
          <cell r="L538">
            <v>-4.8499999999999996</v>
          </cell>
          <cell r="M538"/>
          <cell r="N538">
            <v>0</v>
          </cell>
          <cell r="O538">
            <v>-67.03</v>
          </cell>
          <cell r="P538"/>
          <cell r="Q538">
            <v>-36.630000000000003</v>
          </cell>
          <cell r="R538"/>
          <cell r="S538">
            <v>45.51</v>
          </cell>
          <cell r="T538"/>
          <cell r="U538"/>
          <cell r="V538"/>
          <cell r="W538"/>
          <cell r="X538"/>
          <cell r="Y538"/>
          <cell r="Z538"/>
        </row>
        <row r="539">
          <cell r="A539" t="str">
            <v>SLP</v>
          </cell>
          <cell r="B539">
            <v>538</v>
          </cell>
          <cell r="C539" t="str">
            <v> i | 1 | 2 | 3 </v>
          </cell>
          <cell r="D539"/>
          <cell r="E539">
            <v>0.49</v>
          </cell>
          <cell r="F539">
            <v>0</v>
          </cell>
          <cell r="G539">
            <v>521300</v>
          </cell>
          <cell r="H539">
            <v>259</v>
          </cell>
          <cell r="I539">
            <v>588</v>
          </cell>
          <cell r="J539"/>
          <cell r="K539">
            <v>0.67</v>
          </cell>
          <cell r="L539">
            <v>0.1</v>
          </cell>
          <cell r="M539"/>
          <cell r="N539">
            <v>0</v>
          </cell>
          <cell r="O539">
            <v>-3.75</v>
          </cell>
          <cell r="P539">
            <v>-3.6</v>
          </cell>
          <cell r="Q539">
            <v>-3.28</v>
          </cell>
          <cell r="R539"/>
          <cell r="S539">
            <v>31.02</v>
          </cell>
          <cell r="T539"/>
          <cell r="U539"/>
          <cell r="V539"/>
          <cell r="W539"/>
          <cell r="X539"/>
          <cell r="Y539"/>
          <cell r="Z539"/>
        </row>
        <row r="540">
          <cell r="A540" t="str">
            <v>SMART</v>
          </cell>
          <cell r="B540">
            <v>539</v>
          </cell>
          <cell r="C540" t="str">
            <v> i | 1 | 2 | 3 </v>
          </cell>
          <cell r="D540"/>
          <cell r="E540">
            <v>1.04</v>
          </cell>
          <cell r="F540">
            <v>0.97</v>
          </cell>
          <cell r="G540">
            <v>1005600</v>
          </cell>
          <cell r="H540">
            <v>1033</v>
          </cell>
          <cell r="I540">
            <v>478</v>
          </cell>
          <cell r="J540">
            <v>9.2899999999999991</v>
          </cell>
          <cell r="K540">
            <v>0.94</v>
          </cell>
          <cell r="L540">
            <v>0.21</v>
          </cell>
          <cell r="M540">
            <v>0.05</v>
          </cell>
          <cell r="N540">
            <v>0.11</v>
          </cell>
          <cell r="O540">
            <v>8.2799999999999994</v>
          </cell>
          <cell r="P540">
            <v>10.5</v>
          </cell>
          <cell r="Q540">
            <v>9.67</v>
          </cell>
          <cell r="R540">
            <v>4.8099999999999996</v>
          </cell>
          <cell r="S540">
            <v>19.21</v>
          </cell>
          <cell r="T540"/>
          <cell r="U540">
            <v>276</v>
          </cell>
          <cell r="V540">
            <v>241</v>
          </cell>
          <cell r="W540">
            <v>-0.4</v>
          </cell>
          <cell r="X540"/>
          <cell r="Y540"/>
          <cell r="Z540"/>
        </row>
        <row r="541">
          <cell r="A541" t="str">
            <v>SMIT</v>
          </cell>
          <cell r="B541">
            <v>540</v>
          </cell>
          <cell r="C541" t="str">
            <v> i | 1 | 2 | 3 </v>
          </cell>
          <cell r="D541"/>
          <cell r="E541">
            <v>3.86</v>
          </cell>
          <cell r="F541">
            <v>-0.52</v>
          </cell>
          <cell r="G541">
            <v>23400</v>
          </cell>
          <cell r="H541">
            <v>90</v>
          </cell>
          <cell r="I541">
            <v>2046</v>
          </cell>
          <cell r="J541">
            <v>13.93</v>
          </cell>
          <cell r="K541">
            <v>0.93</v>
          </cell>
          <cell r="L541">
            <v>0.1</v>
          </cell>
          <cell r="M541">
            <v>0.1</v>
          </cell>
          <cell r="N541">
            <v>0.28000000000000003</v>
          </cell>
          <cell r="O541">
            <v>7.4</v>
          </cell>
          <cell r="P541">
            <v>6.61</v>
          </cell>
          <cell r="Q541">
            <v>9.24</v>
          </cell>
          <cell r="R541">
            <v>8.2899999999999991</v>
          </cell>
          <cell r="S541">
            <v>50.74</v>
          </cell>
          <cell r="T541"/>
          <cell r="U541">
            <v>492</v>
          </cell>
          <cell r="V541">
            <v>385</v>
          </cell>
          <cell r="W541">
            <v>2.2599999999999998</v>
          </cell>
          <cell r="X541"/>
          <cell r="Y541"/>
          <cell r="Z541"/>
        </row>
        <row r="542">
          <cell r="A542" t="str">
            <v>SMK</v>
          </cell>
          <cell r="B542">
            <v>541</v>
          </cell>
          <cell r="C542" t="str">
            <v> i | 1 | 2 | 3 </v>
          </cell>
          <cell r="D542"/>
          <cell r="E542">
            <v>37.75</v>
          </cell>
          <cell r="F542">
            <v>1.34</v>
          </cell>
          <cell r="G542">
            <v>6500</v>
          </cell>
          <cell r="H542">
            <v>245</v>
          </cell>
          <cell r="I542">
            <v>7550</v>
          </cell>
          <cell r="J542">
            <v>9.69</v>
          </cell>
          <cell r="K542">
            <v>1.1200000000000001</v>
          </cell>
          <cell r="L542">
            <v>1.35</v>
          </cell>
          <cell r="M542"/>
          <cell r="N542">
            <v>3.87</v>
          </cell>
          <cell r="O542">
            <v>5.91</v>
          </cell>
          <cell r="P542">
            <v>11.68</v>
          </cell>
          <cell r="Q542">
            <v>7.23</v>
          </cell>
          <cell r="R542">
            <v>5.38</v>
          </cell>
          <cell r="S542">
            <v>15.89</v>
          </cell>
          <cell r="T542"/>
          <cell r="U542">
            <v>265</v>
          </cell>
          <cell r="V542">
            <v>341</v>
          </cell>
          <cell r="W542">
            <v>-1.6</v>
          </cell>
          <cell r="X542"/>
          <cell r="Y542"/>
          <cell r="Z542"/>
        </row>
        <row r="543">
          <cell r="A543" t="str">
            <v>SMPC</v>
          </cell>
          <cell r="B543">
            <v>542</v>
          </cell>
          <cell r="C543" t="str">
            <v> i | 1 | 2 | 3 </v>
          </cell>
          <cell r="D543"/>
          <cell r="E543">
            <v>10.3</v>
          </cell>
          <cell r="F543">
            <v>-0.96</v>
          </cell>
          <cell r="G543">
            <v>623100</v>
          </cell>
          <cell r="H543">
            <v>6482</v>
          </cell>
          <cell r="I543">
            <v>5516</v>
          </cell>
          <cell r="J543">
            <v>9.94</v>
          </cell>
          <cell r="K543">
            <v>2.85</v>
          </cell>
          <cell r="L543">
            <v>0.56000000000000005</v>
          </cell>
          <cell r="M543">
            <v>0.37</v>
          </cell>
          <cell r="N543">
            <v>1.1000000000000001</v>
          </cell>
          <cell r="O543">
            <v>25.71</v>
          </cell>
          <cell r="P543">
            <v>30.91</v>
          </cell>
          <cell r="Q543">
            <v>16.07</v>
          </cell>
          <cell r="R543">
            <v>4.08</v>
          </cell>
          <cell r="S543">
            <v>39.26</v>
          </cell>
          <cell r="T543"/>
          <cell r="U543">
            <v>84</v>
          </cell>
          <cell r="V543">
            <v>75</v>
          </cell>
          <cell r="W543">
            <v>-4.42</v>
          </cell>
          <cell r="X543"/>
          <cell r="Y543"/>
          <cell r="Z543"/>
        </row>
        <row r="544">
          <cell r="A544" t="str">
            <v>SMT</v>
          </cell>
          <cell r="B544">
            <v>543</v>
          </cell>
          <cell r="C544" t="str">
            <v> i | 1 | 2 | 3 </v>
          </cell>
          <cell r="D544"/>
          <cell r="E544">
            <v>4.58</v>
          </cell>
          <cell r="F544">
            <v>-1.72</v>
          </cell>
          <cell r="G544">
            <v>6803500</v>
          </cell>
          <cell r="H544">
            <v>31497</v>
          </cell>
          <cell r="I544">
            <v>3831</v>
          </cell>
          <cell r="J544">
            <v>128.86000000000001</v>
          </cell>
          <cell r="K544">
            <v>2.93</v>
          </cell>
          <cell r="L544">
            <v>1.03</v>
          </cell>
          <cell r="M544"/>
          <cell r="N544">
            <v>0.04</v>
          </cell>
          <cell r="O544">
            <v>2.75</v>
          </cell>
          <cell r="P544">
            <v>2.29</v>
          </cell>
          <cell r="Q544">
            <v>3.48</v>
          </cell>
          <cell r="R544"/>
          <cell r="S544">
            <v>79.05</v>
          </cell>
          <cell r="T544"/>
          <cell r="U544">
            <v>912</v>
          </cell>
          <cell r="V544">
            <v>878</v>
          </cell>
          <cell r="W544">
            <v>-0.11</v>
          </cell>
          <cell r="X544"/>
          <cell r="Y544"/>
          <cell r="Z544"/>
        </row>
        <row r="545">
          <cell r="A545" t="str">
            <v>SNC</v>
          </cell>
          <cell r="B545">
            <v>544</v>
          </cell>
          <cell r="C545" t="str">
            <v> i | 1 | 2 | 3 </v>
          </cell>
          <cell r="D545"/>
          <cell r="E545">
            <v>12.3</v>
          </cell>
          <cell r="F545">
            <v>-0.81</v>
          </cell>
          <cell r="G545">
            <v>362300</v>
          </cell>
          <cell r="H545">
            <v>4466</v>
          </cell>
          <cell r="I545">
            <v>3540</v>
          </cell>
          <cell r="J545">
            <v>10.73</v>
          </cell>
          <cell r="K545">
            <v>1.07</v>
          </cell>
          <cell r="L545">
            <v>0.96</v>
          </cell>
          <cell r="M545">
            <v>0.35</v>
          </cell>
          <cell r="N545">
            <v>1.1499999999999999</v>
          </cell>
          <cell r="O545">
            <v>7</v>
          </cell>
          <cell r="P545">
            <v>10.16</v>
          </cell>
          <cell r="Q545">
            <v>4.01</v>
          </cell>
          <cell r="R545">
            <v>6.91</v>
          </cell>
          <cell r="S545">
            <v>58.82</v>
          </cell>
          <cell r="T545"/>
          <cell r="U545">
            <v>318</v>
          </cell>
          <cell r="V545">
            <v>330</v>
          </cell>
          <cell r="W545">
            <v>0.59</v>
          </cell>
          <cell r="X545"/>
          <cell r="Y545"/>
          <cell r="Z545"/>
        </row>
        <row r="546">
          <cell r="A546" t="str">
            <v>SNP</v>
          </cell>
          <cell r="B546">
            <v>545</v>
          </cell>
          <cell r="C546" t="str">
            <v> i | 1 | 2 | 3 </v>
          </cell>
          <cell r="D546"/>
          <cell r="E546">
            <v>14.3</v>
          </cell>
          <cell r="F546">
            <v>-2.72</v>
          </cell>
          <cell r="G546">
            <v>29800</v>
          </cell>
          <cell r="H546">
            <v>429</v>
          </cell>
          <cell r="I546">
            <v>7013</v>
          </cell>
          <cell r="J546">
            <v>43.91</v>
          </cell>
          <cell r="K546">
            <v>3.13</v>
          </cell>
          <cell r="L546">
            <v>1.45</v>
          </cell>
          <cell r="M546">
            <v>0.05</v>
          </cell>
          <cell r="N546">
            <v>0.33</v>
          </cell>
          <cell r="O546">
            <v>4.96</v>
          </cell>
          <cell r="P546">
            <v>6.93</v>
          </cell>
          <cell r="Q546">
            <v>1.96</v>
          </cell>
          <cell r="R546">
            <v>3.92</v>
          </cell>
          <cell r="S546">
            <v>21.24</v>
          </cell>
          <cell r="T546"/>
          <cell r="U546">
            <v>717</v>
          </cell>
          <cell r="V546">
            <v>722</v>
          </cell>
          <cell r="W546">
            <v>-3.1</v>
          </cell>
          <cell r="X546"/>
          <cell r="Y546"/>
          <cell r="Z546"/>
        </row>
        <row r="547">
          <cell r="A547" t="str">
            <v>SO</v>
          </cell>
          <cell r="B547">
            <v>546</v>
          </cell>
          <cell r="C547" t="str">
            <v> i </v>
          </cell>
          <cell r="D547"/>
          <cell r="E547">
            <v>9.5500000000000007</v>
          </cell>
          <cell r="F547">
            <v>-2.0499999999999998</v>
          </cell>
          <cell r="G547">
            <v>927600</v>
          </cell>
          <cell r="H547">
            <v>8917</v>
          </cell>
          <cell r="I547">
            <v>2961</v>
          </cell>
          <cell r="J547">
            <v>22.41</v>
          </cell>
          <cell r="K547"/>
          <cell r="L547">
            <v>3.04</v>
          </cell>
          <cell r="M547">
            <v>0.16</v>
          </cell>
          <cell r="N547">
            <v>0.43</v>
          </cell>
          <cell r="O547"/>
          <cell r="P547"/>
          <cell r="Q547"/>
          <cell r="R547"/>
          <cell r="S547">
            <v>25.01</v>
          </cell>
          <cell r="T547"/>
          <cell r="U547"/>
          <cell r="V547"/>
          <cell r="W547"/>
          <cell r="X547"/>
          <cell r="Y547"/>
          <cell r="Z547"/>
        </row>
        <row r="548">
          <cell r="A548" t="str">
            <v>SOLAR</v>
          </cell>
          <cell r="B548">
            <v>547</v>
          </cell>
          <cell r="C548" t="str">
            <v> i | 1 | 2 | 3 </v>
          </cell>
          <cell r="D548"/>
          <cell r="E548">
            <v>1.29</v>
          </cell>
          <cell r="F548">
            <v>3.2</v>
          </cell>
          <cell r="G548">
            <v>8901600</v>
          </cell>
          <cell r="H548">
            <v>11737</v>
          </cell>
          <cell r="I548">
            <v>702</v>
          </cell>
          <cell r="J548"/>
          <cell r="K548">
            <v>0.86</v>
          </cell>
          <cell r="L548">
            <v>1.81</v>
          </cell>
          <cell r="M548"/>
          <cell r="N548">
            <v>0</v>
          </cell>
          <cell r="O548">
            <v>-7.02</v>
          </cell>
          <cell r="P548">
            <v>-28.53</v>
          </cell>
          <cell r="Q548">
            <v>-68.650000000000006</v>
          </cell>
          <cell r="R548"/>
          <cell r="S548">
            <v>59.08</v>
          </cell>
          <cell r="T548"/>
          <cell r="U548"/>
          <cell r="V548"/>
          <cell r="W548"/>
          <cell r="X548"/>
          <cell r="Y548"/>
          <cell r="Z548"/>
        </row>
        <row r="549">
          <cell r="A549" t="str">
            <v>SONIC</v>
          </cell>
          <cell r="B549">
            <v>548</v>
          </cell>
          <cell r="C549" t="str">
            <v> i | 1 | 3 </v>
          </cell>
          <cell r="D549"/>
          <cell r="E549">
            <v>1.8</v>
          </cell>
          <cell r="F549">
            <v>-6.25</v>
          </cell>
          <cell r="G549">
            <v>32186900</v>
          </cell>
          <cell r="H549">
            <v>60007</v>
          </cell>
          <cell r="I549">
            <v>990</v>
          </cell>
          <cell r="J549">
            <v>22.44</v>
          </cell>
          <cell r="K549">
            <v>1.63</v>
          </cell>
          <cell r="L549">
            <v>0.45</v>
          </cell>
          <cell r="M549">
            <v>0.05</v>
          </cell>
          <cell r="N549">
            <v>0.08</v>
          </cell>
          <cell r="O549">
            <v>7.59</v>
          </cell>
          <cell r="P549">
            <v>7.44</v>
          </cell>
          <cell r="Q549">
            <v>3.5</v>
          </cell>
          <cell r="R549">
            <v>2.78</v>
          </cell>
          <cell r="S549">
            <v>28.32</v>
          </cell>
          <cell r="T549"/>
          <cell r="U549">
            <v>581</v>
          </cell>
          <cell r="V549">
            <v>495</v>
          </cell>
          <cell r="W549">
            <v>-105.14</v>
          </cell>
          <cell r="X549"/>
          <cell r="Y549"/>
          <cell r="Z549"/>
        </row>
        <row r="550">
          <cell r="A550" t="str">
            <v>SORKON</v>
          </cell>
          <cell r="B550">
            <v>549</v>
          </cell>
          <cell r="C550" t="str">
            <v> i | 1 | 2 | 3 </v>
          </cell>
          <cell r="D550"/>
          <cell r="E550">
            <v>5.15</v>
          </cell>
          <cell r="F550">
            <v>1.98</v>
          </cell>
          <cell r="G550">
            <v>473000</v>
          </cell>
          <cell r="H550">
            <v>2439</v>
          </cell>
          <cell r="I550">
            <v>1666</v>
          </cell>
          <cell r="J550">
            <v>10.84</v>
          </cell>
          <cell r="K550">
            <v>1.5</v>
          </cell>
          <cell r="L550">
            <v>1.28</v>
          </cell>
          <cell r="M550"/>
          <cell r="N550">
            <v>0.48</v>
          </cell>
          <cell r="O550">
            <v>8.85</v>
          </cell>
          <cell r="P550">
            <v>14.39</v>
          </cell>
          <cell r="Q550">
            <v>4.9400000000000004</v>
          </cell>
          <cell r="R550">
            <v>3.88</v>
          </cell>
          <cell r="S550">
            <v>41.18</v>
          </cell>
          <cell r="T550"/>
          <cell r="U550">
            <v>242</v>
          </cell>
          <cell r="V550">
            <v>262</v>
          </cell>
          <cell r="W550">
            <v>3.53</v>
          </cell>
          <cell r="X550"/>
          <cell r="Y550"/>
          <cell r="Z550"/>
        </row>
        <row r="551">
          <cell r="A551" t="str">
            <v>SPA</v>
          </cell>
          <cell r="B551">
            <v>550</v>
          </cell>
          <cell r="C551" t="str">
            <v> i | 1 | 2 | 3 </v>
          </cell>
          <cell r="D551"/>
          <cell r="E551">
            <v>7.4</v>
          </cell>
          <cell r="F551">
            <v>-0.67</v>
          </cell>
          <cell r="G551">
            <v>9215200</v>
          </cell>
          <cell r="H551">
            <v>69663</v>
          </cell>
          <cell r="I551">
            <v>6327</v>
          </cell>
          <cell r="J551"/>
          <cell r="K551">
            <v>6.3</v>
          </cell>
          <cell r="L551">
            <v>1.54</v>
          </cell>
          <cell r="M551">
            <v>0.03</v>
          </cell>
          <cell r="N551">
            <v>0</v>
          </cell>
          <cell r="O551">
            <v>-1.42</v>
          </cell>
          <cell r="P551">
            <v>-6.09</v>
          </cell>
          <cell r="Q551">
            <v>-37.24</v>
          </cell>
          <cell r="R551">
            <v>0.27</v>
          </cell>
          <cell r="S551">
            <v>55.8</v>
          </cell>
          <cell r="T551"/>
          <cell r="U551"/>
          <cell r="V551"/>
          <cell r="W551"/>
          <cell r="X551"/>
          <cell r="Y551"/>
          <cell r="Z551"/>
        </row>
        <row r="552">
          <cell r="A552" t="str">
            <v>SPACK</v>
          </cell>
          <cell r="B552">
            <v>551</v>
          </cell>
          <cell r="C552" t="str">
            <v> i | 1 | 2 | 3 </v>
          </cell>
          <cell r="D552"/>
          <cell r="E552">
            <v>2.56</v>
          </cell>
          <cell r="F552">
            <v>-3.03</v>
          </cell>
          <cell r="G552">
            <v>988200</v>
          </cell>
          <cell r="H552">
            <v>2566</v>
          </cell>
          <cell r="I552">
            <v>768</v>
          </cell>
          <cell r="J552">
            <v>11.41</v>
          </cell>
          <cell r="K552">
            <v>1.48</v>
          </cell>
          <cell r="L552">
            <v>1.53</v>
          </cell>
          <cell r="M552"/>
          <cell r="N552">
            <v>0.22</v>
          </cell>
          <cell r="O552">
            <v>7.24</v>
          </cell>
          <cell r="P552">
            <v>13.88</v>
          </cell>
          <cell r="Q552">
            <v>6.21</v>
          </cell>
          <cell r="R552"/>
          <cell r="S552">
            <v>24.28</v>
          </cell>
          <cell r="T552"/>
          <cell r="U552">
            <v>270</v>
          </cell>
          <cell r="V552">
            <v>340</v>
          </cell>
          <cell r="W552">
            <v>0.11</v>
          </cell>
          <cell r="X552"/>
          <cell r="Y552"/>
          <cell r="Z552"/>
        </row>
        <row r="553">
          <cell r="A553" t="str">
            <v>SPALI</v>
          </cell>
          <cell r="B553">
            <v>552</v>
          </cell>
          <cell r="C553" t="str">
            <v> i | 1 | 2 | 3 </v>
          </cell>
          <cell r="D553"/>
          <cell r="E553">
            <v>20</v>
          </cell>
          <cell r="F553">
            <v>-0.99</v>
          </cell>
          <cell r="G553">
            <v>7286500</v>
          </cell>
          <cell r="H553">
            <v>145636</v>
          </cell>
          <cell r="I553">
            <v>42862</v>
          </cell>
          <cell r="J553">
            <v>9.2200000000000006</v>
          </cell>
          <cell r="K553">
            <v>1.1299999999999999</v>
          </cell>
          <cell r="L553">
            <v>0.97</v>
          </cell>
          <cell r="M553">
            <v>0.5</v>
          </cell>
          <cell r="N553">
            <v>2.17</v>
          </cell>
          <cell r="O553">
            <v>8.65</v>
          </cell>
          <cell r="P553">
            <v>12.13</v>
          </cell>
          <cell r="Q553">
            <v>18.27</v>
          </cell>
          <cell r="R553">
            <v>5.24</v>
          </cell>
          <cell r="S553">
            <v>60.75</v>
          </cell>
          <cell r="T553"/>
          <cell r="U553">
            <v>240</v>
          </cell>
          <cell r="V553">
            <v>229</v>
          </cell>
          <cell r="W553">
            <v>1.52</v>
          </cell>
          <cell r="X553"/>
          <cell r="Y553"/>
          <cell r="Z553"/>
        </row>
        <row r="554">
          <cell r="A554" t="str">
            <v>SPC</v>
          </cell>
          <cell r="B554">
            <v>553</v>
          </cell>
          <cell r="C554" t="str">
            <v> i | 1 | 2 | 3 </v>
          </cell>
          <cell r="D554"/>
          <cell r="E554">
            <v>65</v>
          </cell>
          <cell r="F554">
            <v>1.96</v>
          </cell>
          <cell r="G554">
            <v>1700</v>
          </cell>
          <cell r="H554">
            <v>109</v>
          </cell>
          <cell r="I554">
            <v>21450</v>
          </cell>
          <cell r="J554">
            <v>12.56</v>
          </cell>
          <cell r="K554">
            <v>0.95</v>
          </cell>
          <cell r="L554">
            <v>0.39</v>
          </cell>
          <cell r="M554">
            <v>1</v>
          </cell>
          <cell r="N554">
            <v>5.09</v>
          </cell>
          <cell r="O554">
            <v>7.28</v>
          </cell>
          <cell r="P554">
            <v>8.35</v>
          </cell>
          <cell r="Q554">
            <v>4.96</v>
          </cell>
          <cell r="R554">
            <v>2.48</v>
          </cell>
          <cell r="S554">
            <v>38.1</v>
          </cell>
          <cell r="T554"/>
          <cell r="U554">
            <v>409</v>
          </cell>
          <cell r="V554">
            <v>363</v>
          </cell>
          <cell r="W554">
            <v>2.37</v>
          </cell>
          <cell r="X554"/>
          <cell r="Y554"/>
          <cell r="Z554"/>
        </row>
        <row r="555">
          <cell r="A555" t="str">
            <v>SPCG</v>
          </cell>
          <cell r="B555">
            <v>554</v>
          </cell>
          <cell r="C555" t="str">
            <v> i | 1 | 2 | 3 </v>
          </cell>
          <cell r="D555"/>
          <cell r="E555">
            <v>19.5</v>
          </cell>
          <cell r="F555">
            <v>-1.52</v>
          </cell>
          <cell r="G555">
            <v>1463000</v>
          </cell>
          <cell r="H555">
            <v>28681</v>
          </cell>
          <cell r="I555">
            <v>18993</v>
          </cell>
          <cell r="J555">
            <v>6.65</v>
          </cell>
          <cell r="K555">
            <v>1.3</v>
          </cell>
          <cell r="L555">
            <v>0.44</v>
          </cell>
          <cell r="M555">
            <v>0.55000000000000004</v>
          </cell>
          <cell r="N555">
            <v>2.92</v>
          </cell>
          <cell r="O555">
            <v>15.49</v>
          </cell>
          <cell r="P555">
            <v>20.57</v>
          </cell>
          <cell r="Q555">
            <v>53.91</v>
          </cell>
          <cell r="R555">
            <v>6.26</v>
          </cell>
          <cell r="S555">
            <v>34.619999999999997</v>
          </cell>
          <cell r="T555"/>
          <cell r="U555">
            <v>94</v>
          </cell>
          <cell r="V555">
            <v>76</v>
          </cell>
          <cell r="W555">
            <v>1.31</v>
          </cell>
          <cell r="X555"/>
          <cell r="Y555"/>
          <cell r="Z555"/>
        </row>
        <row r="556">
          <cell r="A556" t="str">
            <v>SPG</v>
          </cell>
          <cell r="B556">
            <v>555</v>
          </cell>
          <cell r="C556" t="str">
            <v> i | 1 | 3 </v>
          </cell>
          <cell r="D556"/>
          <cell r="E556">
            <v>19</v>
          </cell>
          <cell r="F556">
            <v>0</v>
          </cell>
          <cell r="G556">
            <v>22700</v>
          </cell>
          <cell r="H556">
            <v>429</v>
          </cell>
          <cell r="I556">
            <v>6555</v>
          </cell>
          <cell r="J556">
            <v>17.28</v>
          </cell>
          <cell r="K556">
            <v>1.28</v>
          </cell>
          <cell r="L556">
            <v>0.11</v>
          </cell>
          <cell r="M556"/>
          <cell r="N556">
            <v>1.1000000000000001</v>
          </cell>
          <cell r="O556">
            <v>8.6</v>
          </cell>
          <cell r="P556">
            <v>7.5</v>
          </cell>
          <cell r="Q556">
            <v>13.9</v>
          </cell>
          <cell r="R556">
            <v>3.68</v>
          </cell>
          <cell r="S556">
            <v>15</v>
          </cell>
          <cell r="T556"/>
          <cell r="U556">
            <v>527</v>
          </cell>
          <cell r="V556">
            <v>414</v>
          </cell>
          <cell r="W556">
            <v>-1.77</v>
          </cell>
          <cell r="X556"/>
          <cell r="Y556"/>
          <cell r="Z556"/>
        </row>
        <row r="557">
          <cell r="A557" t="str">
            <v>SPI</v>
          </cell>
          <cell r="B557">
            <v>556</v>
          </cell>
          <cell r="C557" t="str">
            <v> i | 1 | 2 | 3 </v>
          </cell>
          <cell r="D557"/>
          <cell r="E557">
            <v>63.25</v>
          </cell>
          <cell r="F557">
            <v>-1.17</v>
          </cell>
          <cell r="G557">
            <v>4200</v>
          </cell>
          <cell r="H557">
            <v>266</v>
          </cell>
          <cell r="I557">
            <v>36172</v>
          </cell>
          <cell r="J557">
            <v>15.95</v>
          </cell>
          <cell r="K557">
            <v>0.95</v>
          </cell>
          <cell r="L557">
            <v>0.33</v>
          </cell>
          <cell r="M557">
            <v>0.2</v>
          </cell>
          <cell r="N557">
            <v>3.98</v>
          </cell>
          <cell r="O557">
            <v>5.46</v>
          </cell>
          <cell r="P557">
            <v>6.64</v>
          </cell>
          <cell r="Q557">
            <v>45.36</v>
          </cell>
          <cell r="R557">
            <v>1.1100000000000001</v>
          </cell>
          <cell r="S557">
            <v>59.08</v>
          </cell>
          <cell r="T557"/>
          <cell r="U557">
            <v>532</v>
          </cell>
          <cell r="V557">
            <v>505</v>
          </cell>
          <cell r="W557">
            <v>0.74</v>
          </cell>
          <cell r="X557"/>
          <cell r="Y557"/>
          <cell r="Z557"/>
        </row>
        <row r="558">
          <cell r="A558" t="str">
            <v>SPRC</v>
          </cell>
          <cell r="B558">
            <v>557</v>
          </cell>
          <cell r="C558" t="str">
            <v> i | 1 | 2 | 3 </v>
          </cell>
          <cell r="D558"/>
          <cell r="E558">
            <v>8.8000000000000007</v>
          </cell>
          <cell r="F558">
            <v>-4.8600000000000003</v>
          </cell>
          <cell r="G558">
            <v>15898300</v>
          </cell>
          <cell r="H558">
            <v>141924</v>
          </cell>
          <cell r="I558">
            <v>38156</v>
          </cell>
          <cell r="J558"/>
          <cell r="K558">
            <v>1.41</v>
          </cell>
          <cell r="L558">
            <v>0.73</v>
          </cell>
          <cell r="M558"/>
          <cell r="N558">
            <v>0</v>
          </cell>
          <cell r="O558">
            <v>-25.08</v>
          </cell>
          <cell r="P558">
            <v>-31.3</v>
          </cell>
          <cell r="Q558">
            <v>-7.02</v>
          </cell>
          <cell r="R558">
            <v>2.08</v>
          </cell>
          <cell r="S558">
            <v>39.380000000000003</v>
          </cell>
          <cell r="T558"/>
          <cell r="U558"/>
          <cell r="V558"/>
          <cell r="W558"/>
          <cell r="X558"/>
          <cell r="Y558"/>
          <cell r="Z558"/>
        </row>
        <row r="559">
          <cell r="A559" t="str">
            <v>SPVI</v>
          </cell>
          <cell r="B559">
            <v>558</v>
          </cell>
          <cell r="C559" t="str">
            <v> i | 1 | 2 | 3 </v>
          </cell>
          <cell r="D559"/>
          <cell r="E559">
            <v>3.04</v>
          </cell>
          <cell r="F559">
            <v>-1.3</v>
          </cell>
          <cell r="G559">
            <v>4501200</v>
          </cell>
          <cell r="H559">
            <v>13601</v>
          </cell>
          <cell r="I559">
            <v>1216</v>
          </cell>
          <cell r="J559">
            <v>19.16</v>
          </cell>
          <cell r="K559">
            <v>3.27</v>
          </cell>
          <cell r="L559">
            <v>0.67</v>
          </cell>
          <cell r="M559">
            <v>0.1</v>
          </cell>
          <cell r="N559">
            <v>0.16</v>
          </cell>
          <cell r="O559">
            <v>14.37</v>
          </cell>
          <cell r="P559">
            <v>17.649999999999999</v>
          </cell>
          <cell r="Q559">
            <v>1.47</v>
          </cell>
          <cell r="R559">
            <v>3.29</v>
          </cell>
          <cell r="S559">
            <v>38.14</v>
          </cell>
          <cell r="T559"/>
          <cell r="U559">
            <v>368</v>
          </cell>
          <cell r="V559">
            <v>329</v>
          </cell>
          <cell r="W559">
            <v>0.13</v>
          </cell>
          <cell r="X559"/>
          <cell r="Y559"/>
          <cell r="Z559"/>
        </row>
        <row r="560">
          <cell r="A560" t="str">
            <v>SQ</v>
          </cell>
          <cell r="B560">
            <v>559</v>
          </cell>
          <cell r="C560" t="str">
            <v> i | 1 | 2 | 3 </v>
          </cell>
          <cell r="D560"/>
          <cell r="E560">
            <v>2.06</v>
          </cell>
          <cell r="F560">
            <v>-1.9</v>
          </cell>
          <cell r="G560">
            <v>10526000</v>
          </cell>
          <cell r="H560">
            <v>21844</v>
          </cell>
          <cell r="I560">
            <v>2362</v>
          </cell>
          <cell r="J560">
            <v>8.25</v>
          </cell>
          <cell r="K560">
            <v>1</v>
          </cell>
          <cell r="L560">
            <v>3.37</v>
          </cell>
          <cell r="M560"/>
          <cell r="N560">
            <v>0.25</v>
          </cell>
          <cell r="O560">
            <v>5.93</v>
          </cell>
          <cell r="P560">
            <v>13.04</v>
          </cell>
          <cell r="Q560">
            <v>4.8</v>
          </cell>
          <cell r="R560"/>
          <cell r="S560">
            <v>59.36</v>
          </cell>
          <cell r="T560"/>
          <cell r="U560">
            <v>203</v>
          </cell>
          <cell r="V560">
            <v>304</v>
          </cell>
          <cell r="W560">
            <v>-0.09</v>
          </cell>
          <cell r="X560"/>
          <cell r="Y560"/>
          <cell r="Z560"/>
        </row>
        <row r="561">
          <cell r="A561" t="str">
            <v>SR</v>
          </cell>
          <cell r="B561">
            <v>560</v>
          </cell>
          <cell r="C561" t="str">
            <v> i | 1 | 2 | 3 </v>
          </cell>
          <cell r="D561"/>
          <cell r="E561">
            <v>0.78</v>
          </cell>
          <cell r="F561">
            <v>-4.88</v>
          </cell>
          <cell r="G561">
            <v>136900</v>
          </cell>
          <cell r="H561">
            <v>107</v>
          </cell>
          <cell r="I561">
            <v>528</v>
          </cell>
          <cell r="J561"/>
          <cell r="K561">
            <v>0.53</v>
          </cell>
          <cell r="L561">
            <v>1.38</v>
          </cell>
          <cell r="M561">
            <v>0.03</v>
          </cell>
          <cell r="N561">
            <v>0</v>
          </cell>
          <cell r="O561">
            <v>-5.33</v>
          </cell>
          <cell r="P561">
            <v>-11.54</v>
          </cell>
          <cell r="Q561">
            <v>-10.25</v>
          </cell>
          <cell r="R561">
            <v>3.85</v>
          </cell>
          <cell r="S561">
            <v>32.94</v>
          </cell>
          <cell r="T561"/>
          <cell r="U561"/>
          <cell r="V561"/>
          <cell r="W561"/>
          <cell r="X561"/>
          <cell r="Y561"/>
          <cell r="Z561"/>
        </row>
        <row r="562">
          <cell r="A562" t="str">
            <v>SRICHA</v>
          </cell>
          <cell r="B562">
            <v>561</v>
          </cell>
          <cell r="C562" t="str">
            <v> i | 1 | 2 | 3 </v>
          </cell>
          <cell r="D562"/>
          <cell r="E562">
            <v>13.8</v>
          </cell>
          <cell r="F562">
            <v>-1.43</v>
          </cell>
          <cell r="G562">
            <v>363100</v>
          </cell>
          <cell r="H562">
            <v>5065</v>
          </cell>
          <cell r="I562">
            <v>4276</v>
          </cell>
          <cell r="J562">
            <v>66.430000000000007</v>
          </cell>
          <cell r="K562">
            <v>2.78</v>
          </cell>
          <cell r="L562">
            <v>0.31</v>
          </cell>
          <cell r="M562"/>
          <cell r="N562">
            <v>0.21</v>
          </cell>
          <cell r="O562">
            <v>4.66</v>
          </cell>
          <cell r="P562">
            <v>4.2699999999999996</v>
          </cell>
          <cell r="Q562">
            <v>7.03</v>
          </cell>
          <cell r="R562"/>
          <cell r="S562">
            <v>42.87</v>
          </cell>
          <cell r="T562"/>
          <cell r="U562">
            <v>823</v>
          </cell>
          <cell r="V562">
            <v>767</v>
          </cell>
          <cell r="W562">
            <v>-1.67</v>
          </cell>
          <cell r="X562"/>
          <cell r="Y562"/>
          <cell r="Z562"/>
        </row>
        <row r="563">
          <cell r="A563" t="str">
            <v>SSC</v>
          </cell>
          <cell r="B563">
            <v>562</v>
          </cell>
          <cell r="C563" t="str">
            <v> i | 1 | 3 </v>
          </cell>
          <cell r="D563"/>
          <cell r="E563">
            <v>35.5</v>
          </cell>
          <cell r="F563">
            <v>-1.39</v>
          </cell>
          <cell r="G563">
            <v>100</v>
          </cell>
          <cell r="H563">
            <v>4</v>
          </cell>
          <cell r="I563">
            <v>9439</v>
          </cell>
          <cell r="J563">
            <v>57.38</v>
          </cell>
          <cell r="K563">
            <v>1.0900000000000001</v>
          </cell>
          <cell r="L563">
            <v>0.4</v>
          </cell>
          <cell r="M563">
            <v>0.32</v>
          </cell>
          <cell r="N563">
            <v>0.64</v>
          </cell>
          <cell r="O563">
            <v>1.28</v>
          </cell>
          <cell r="P563">
            <v>1.92</v>
          </cell>
          <cell r="Q563">
            <v>1.51</v>
          </cell>
          <cell r="R563">
            <v>0.9</v>
          </cell>
          <cell r="S563">
            <v>14.19</v>
          </cell>
          <cell r="T563"/>
          <cell r="U563">
            <v>882</v>
          </cell>
          <cell r="V563">
            <v>897</v>
          </cell>
          <cell r="W563">
            <v>1.29</v>
          </cell>
          <cell r="X563"/>
          <cell r="Y563"/>
          <cell r="Z563"/>
        </row>
        <row r="564">
          <cell r="A564" t="str">
            <v>SSF</v>
          </cell>
          <cell r="B564">
            <v>563</v>
          </cell>
          <cell r="C564" t="str">
            <v> i | 1 | 2 | 3 </v>
          </cell>
          <cell r="D564"/>
          <cell r="E564">
            <v>7.2</v>
          </cell>
          <cell r="F564">
            <v>0.7</v>
          </cell>
          <cell r="G564">
            <v>100</v>
          </cell>
          <cell r="H564">
            <v>1</v>
          </cell>
          <cell r="I564">
            <v>1944</v>
          </cell>
          <cell r="J564">
            <v>14.27</v>
          </cell>
          <cell r="K564">
            <v>1.1499999999999999</v>
          </cell>
          <cell r="L564">
            <v>1.21</v>
          </cell>
          <cell r="M564"/>
          <cell r="N564">
            <v>0.49</v>
          </cell>
          <cell r="O564">
            <v>10.39</v>
          </cell>
          <cell r="P564">
            <v>8.2799999999999994</v>
          </cell>
          <cell r="Q564">
            <v>2</v>
          </cell>
          <cell r="R564">
            <v>2.87</v>
          </cell>
          <cell r="S564">
            <v>24</v>
          </cell>
          <cell r="T564"/>
          <cell r="U564">
            <v>464</v>
          </cell>
          <cell r="V564">
            <v>331</v>
          </cell>
          <cell r="W564">
            <v>0.17</v>
          </cell>
          <cell r="X564"/>
          <cell r="Y564"/>
          <cell r="Z564"/>
        </row>
        <row r="565">
          <cell r="A565" t="str">
            <v>SSP</v>
          </cell>
          <cell r="B565">
            <v>564</v>
          </cell>
          <cell r="C565" t="str">
            <v> i | 1 | 2 | 3 </v>
          </cell>
          <cell r="D565"/>
          <cell r="E565">
            <v>14.3</v>
          </cell>
          <cell r="F565">
            <v>-2.0499999999999998</v>
          </cell>
          <cell r="G565">
            <v>8535300</v>
          </cell>
          <cell r="H565">
            <v>120506</v>
          </cell>
          <cell r="I565">
            <v>13185</v>
          </cell>
          <cell r="J565">
            <v>19.04</v>
          </cell>
          <cell r="K565">
            <v>3.1</v>
          </cell>
          <cell r="L565">
            <v>2.7</v>
          </cell>
          <cell r="M565">
            <v>0.11</v>
          </cell>
          <cell r="N565">
            <v>0.77</v>
          </cell>
          <cell r="O565">
            <v>6.9</v>
          </cell>
          <cell r="P565">
            <v>17.670000000000002</v>
          </cell>
          <cell r="Q565">
            <v>40.44</v>
          </cell>
          <cell r="R565">
            <v>0.77</v>
          </cell>
          <cell r="S565">
            <v>32.549999999999997</v>
          </cell>
          <cell r="T565"/>
          <cell r="U565">
            <v>360</v>
          </cell>
          <cell r="V565">
            <v>491</v>
          </cell>
          <cell r="W565">
            <v>1.8</v>
          </cell>
          <cell r="X565"/>
          <cell r="Y565"/>
          <cell r="Z565"/>
        </row>
        <row r="566">
          <cell r="A566" t="str">
            <v>SSSC</v>
          </cell>
          <cell r="B566">
            <v>565</v>
          </cell>
          <cell r="C566" t="str">
            <v> i | 1 | 3 </v>
          </cell>
          <cell r="D566"/>
          <cell r="E566">
            <v>2.2599999999999998</v>
          </cell>
          <cell r="F566">
            <v>-1.74</v>
          </cell>
          <cell r="G566">
            <v>34400</v>
          </cell>
          <cell r="H566">
            <v>78</v>
          </cell>
          <cell r="I566">
            <v>1446</v>
          </cell>
          <cell r="J566">
            <v>18.96</v>
          </cell>
          <cell r="K566">
            <v>0.51</v>
          </cell>
          <cell r="L566">
            <v>0.15</v>
          </cell>
          <cell r="M566">
            <v>0.17</v>
          </cell>
          <cell r="N566">
            <v>0.12</v>
          </cell>
          <cell r="O566">
            <v>2.99</v>
          </cell>
          <cell r="P566">
            <v>2.7</v>
          </cell>
          <cell r="Q566">
            <v>1.65</v>
          </cell>
          <cell r="R566">
            <v>7.3</v>
          </cell>
          <cell r="S566">
            <v>42.32</v>
          </cell>
          <cell r="T566"/>
          <cell r="U566">
            <v>686</v>
          </cell>
          <cell r="V566">
            <v>660</v>
          </cell>
          <cell r="W566">
            <v>-2.3199999999999998</v>
          </cell>
          <cell r="X566"/>
          <cell r="Y566"/>
          <cell r="Z566"/>
        </row>
        <row r="567">
          <cell r="A567" t="str">
            <v>SST</v>
          </cell>
          <cell r="B567">
            <v>566</v>
          </cell>
          <cell r="C567" t="str">
            <v> i | 1 | 2 | 3 </v>
          </cell>
          <cell r="D567"/>
          <cell r="E567">
            <v>2.56</v>
          </cell>
          <cell r="F567">
            <v>3.23</v>
          </cell>
          <cell r="G567">
            <v>38300</v>
          </cell>
          <cell r="H567">
            <v>98</v>
          </cell>
          <cell r="I567">
            <v>1284</v>
          </cell>
          <cell r="J567"/>
          <cell r="K567">
            <v>0.56000000000000005</v>
          </cell>
          <cell r="L567">
            <v>1.98</v>
          </cell>
          <cell r="M567">
            <v>0.01</v>
          </cell>
          <cell r="N567">
            <v>0</v>
          </cell>
          <cell r="O567">
            <v>-7.0000000000000007E-2</v>
          </cell>
          <cell r="P567">
            <v>-3.64</v>
          </cell>
          <cell r="Q567">
            <v>-2.84</v>
          </cell>
          <cell r="R567">
            <v>0.39</v>
          </cell>
          <cell r="S567">
            <v>33.72</v>
          </cell>
          <cell r="T567"/>
          <cell r="U567"/>
          <cell r="V567"/>
          <cell r="W567"/>
          <cell r="X567"/>
          <cell r="Y567"/>
          <cell r="Z567"/>
        </row>
        <row r="568">
          <cell r="A568" t="str">
            <v>STA</v>
          </cell>
          <cell r="B568">
            <v>567</v>
          </cell>
          <cell r="C568" t="str">
            <v> i | 1 | 2 | 3 </v>
          </cell>
          <cell r="D568"/>
          <cell r="E568">
            <v>30</v>
          </cell>
          <cell r="F568">
            <v>-7.69</v>
          </cell>
          <cell r="G568">
            <v>34344700</v>
          </cell>
          <cell r="H568">
            <v>1061563</v>
          </cell>
          <cell r="I568">
            <v>46080</v>
          </cell>
          <cell r="J568">
            <v>11.31</v>
          </cell>
          <cell r="K568">
            <v>1.38</v>
          </cell>
          <cell r="L568">
            <v>0.83</v>
          </cell>
          <cell r="M568">
            <v>0.5</v>
          </cell>
          <cell r="N568">
            <v>2.67</v>
          </cell>
          <cell r="O568">
            <v>11.76</v>
          </cell>
          <cell r="P568">
            <v>14.25</v>
          </cell>
          <cell r="Q568">
            <v>8.09</v>
          </cell>
          <cell r="R568">
            <v>1.17</v>
          </cell>
          <cell r="S568">
            <v>54.63</v>
          </cell>
          <cell r="T568"/>
          <cell r="U568">
            <v>256</v>
          </cell>
          <cell r="V568">
            <v>215</v>
          </cell>
          <cell r="W568">
            <v>-0.1</v>
          </cell>
          <cell r="X568"/>
          <cell r="Y568"/>
          <cell r="Z568"/>
        </row>
        <row r="569">
          <cell r="A569" t="str">
            <v>STANLY</v>
          </cell>
          <cell r="B569">
            <v>568</v>
          </cell>
          <cell r="C569" t="str">
            <v> i | 1 | 2 | 3 </v>
          </cell>
          <cell r="D569"/>
          <cell r="E569">
            <v>170</v>
          </cell>
          <cell r="F569">
            <v>-2.58</v>
          </cell>
          <cell r="G569">
            <v>55400</v>
          </cell>
          <cell r="H569">
            <v>9510</v>
          </cell>
          <cell r="I569">
            <v>13026</v>
          </cell>
          <cell r="J569">
            <v>12.13</v>
          </cell>
          <cell r="K569">
            <v>0.78</v>
          </cell>
          <cell r="L569">
            <v>0.13</v>
          </cell>
          <cell r="M569">
            <v>8.25</v>
          </cell>
          <cell r="N569">
            <v>14.8</v>
          </cell>
          <cell r="O569">
            <v>7.11</v>
          </cell>
          <cell r="P569">
            <v>6.69</v>
          </cell>
          <cell r="Q569">
            <v>1.58</v>
          </cell>
          <cell r="R569">
            <v>4.8499999999999996</v>
          </cell>
          <cell r="S569">
            <v>34.369999999999997</v>
          </cell>
          <cell r="T569"/>
          <cell r="U569">
            <v>428</v>
          </cell>
          <cell r="V569">
            <v>344</v>
          </cell>
          <cell r="W569">
            <v>0.73</v>
          </cell>
          <cell r="X569"/>
          <cell r="Y569"/>
          <cell r="Z569"/>
        </row>
        <row r="570">
          <cell r="A570" t="str">
            <v>STAR</v>
          </cell>
          <cell r="B570">
            <v>569</v>
          </cell>
          <cell r="C570" t="str">
            <v> i | 1 | 2 | 3 </v>
          </cell>
          <cell r="D570"/>
          <cell r="E570">
            <v>2.1</v>
          </cell>
          <cell r="F570">
            <v>0.96</v>
          </cell>
          <cell r="G570">
            <v>115500</v>
          </cell>
          <cell r="H570">
            <v>251</v>
          </cell>
          <cell r="I570">
            <v>569</v>
          </cell>
          <cell r="J570"/>
          <cell r="K570">
            <v>3.61</v>
          </cell>
          <cell r="L570">
            <v>1.91</v>
          </cell>
          <cell r="M570"/>
          <cell r="N570">
            <v>0</v>
          </cell>
          <cell r="O570">
            <v>-28.93</v>
          </cell>
          <cell r="P570">
            <v>-64.12</v>
          </cell>
          <cell r="Q570">
            <v>-724.13</v>
          </cell>
          <cell r="R570"/>
          <cell r="S570">
            <v>63.39</v>
          </cell>
          <cell r="T570"/>
          <cell r="U570"/>
          <cell r="V570"/>
          <cell r="W570"/>
          <cell r="X570"/>
          <cell r="Y570"/>
          <cell r="Z570"/>
        </row>
        <row r="571">
          <cell r="A571" t="str">
            <v>STARK</v>
          </cell>
          <cell r="B571">
            <v>570</v>
          </cell>
          <cell r="C571" t="str">
            <v> i | 1 | 2 | 3 </v>
          </cell>
          <cell r="D571"/>
          <cell r="E571">
            <v>4.42</v>
          </cell>
          <cell r="F571">
            <v>-2.21</v>
          </cell>
          <cell r="G571">
            <v>55436800</v>
          </cell>
          <cell r="H571">
            <v>245264</v>
          </cell>
          <cell r="I571">
            <v>52626</v>
          </cell>
          <cell r="J571">
            <v>42.76</v>
          </cell>
          <cell r="K571">
            <v>15.86</v>
          </cell>
          <cell r="L571">
            <v>6.63</v>
          </cell>
          <cell r="M571"/>
          <cell r="N571">
            <v>0.1</v>
          </cell>
          <cell r="O571">
            <v>12.06</v>
          </cell>
          <cell r="P571">
            <v>40.049999999999997</v>
          </cell>
          <cell r="Q571">
            <v>9.4700000000000006</v>
          </cell>
          <cell r="R571"/>
          <cell r="S571">
            <v>20.84</v>
          </cell>
          <cell r="T571"/>
          <cell r="U571">
            <v>425</v>
          </cell>
          <cell r="V571">
            <v>507</v>
          </cell>
          <cell r="W571">
            <v>0.69</v>
          </cell>
          <cell r="X571"/>
          <cell r="Y571"/>
          <cell r="Z571"/>
        </row>
        <row r="572">
          <cell r="A572" t="str">
            <v>STC</v>
          </cell>
          <cell r="B572">
            <v>571</v>
          </cell>
          <cell r="C572" t="str">
            <v> i </v>
          </cell>
          <cell r="D572"/>
          <cell r="E572">
            <v>0.67</v>
          </cell>
          <cell r="F572">
            <v>1.52</v>
          </cell>
          <cell r="G572">
            <v>488600</v>
          </cell>
          <cell r="H572">
            <v>323</v>
          </cell>
          <cell r="I572">
            <v>381</v>
          </cell>
          <cell r="J572">
            <v>17.940000000000001</v>
          </cell>
          <cell r="K572">
            <v>1</v>
          </cell>
          <cell r="L572">
            <v>0.46</v>
          </cell>
          <cell r="M572">
            <v>0.1</v>
          </cell>
          <cell r="N572">
            <v>0.04</v>
          </cell>
          <cell r="O572">
            <v>5.33</v>
          </cell>
          <cell r="P572">
            <v>6.39</v>
          </cell>
          <cell r="Q572">
            <v>4.2</v>
          </cell>
          <cell r="R572">
            <v>14.93</v>
          </cell>
          <cell r="S572">
            <v>25.3</v>
          </cell>
          <cell r="T572"/>
          <cell r="U572">
            <v>575</v>
          </cell>
          <cell r="V572">
            <v>549</v>
          </cell>
          <cell r="W572"/>
          <cell r="X572"/>
          <cell r="Y572"/>
          <cell r="Z572"/>
        </row>
        <row r="573">
          <cell r="A573" t="str">
            <v>STEC</v>
          </cell>
          <cell r="B573">
            <v>572</v>
          </cell>
          <cell r="C573" t="str">
            <v> i | 1 | 3 </v>
          </cell>
          <cell r="D573"/>
          <cell r="E573">
            <v>11.8</v>
          </cell>
          <cell r="F573">
            <v>-2.48</v>
          </cell>
          <cell r="G573">
            <v>12244200</v>
          </cell>
          <cell r="H573">
            <v>145725</v>
          </cell>
          <cell r="I573">
            <v>17996</v>
          </cell>
          <cell r="J573">
            <v>14.69</v>
          </cell>
          <cell r="K573">
            <v>1.36</v>
          </cell>
          <cell r="L573">
            <v>2.4500000000000002</v>
          </cell>
          <cell r="M573"/>
          <cell r="N573">
            <v>0.8</v>
          </cell>
          <cell r="O573">
            <v>3.29</v>
          </cell>
          <cell r="P573">
            <v>9.1</v>
          </cell>
          <cell r="Q573">
            <v>2.2999999999999998</v>
          </cell>
          <cell r="R573">
            <v>2.54</v>
          </cell>
          <cell r="S573">
            <v>65.17</v>
          </cell>
          <cell r="T573"/>
          <cell r="U573">
            <v>441</v>
          </cell>
          <cell r="V573">
            <v>588</v>
          </cell>
          <cell r="W573">
            <v>-0.11</v>
          </cell>
          <cell r="X573"/>
          <cell r="Y573"/>
          <cell r="Z573"/>
        </row>
        <row r="574">
          <cell r="A574" t="str">
            <v>STGT</v>
          </cell>
          <cell r="B574">
            <v>573</v>
          </cell>
          <cell r="C574" t="str">
            <v> i </v>
          </cell>
          <cell r="D574"/>
          <cell r="E574">
            <v>39.25</v>
          </cell>
          <cell r="F574">
            <v>-4.8499999999999996</v>
          </cell>
          <cell r="G574">
            <v>49581900</v>
          </cell>
          <cell r="H574">
            <v>1982039</v>
          </cell>
          <cell r="I574">
            <v>112159</v>
          </cell>
          <cell r="J574">
            <v>18.62</v>
          </cell>
          <cell r="K574">
            <v>4.5199999999999996</v>
          </cell>
          <cell r="L574">
            <v>0.32</v>
          </cell>
          <cell r="M574">
            <v>1.25</v>
          </cell>
          <cell r="N574">
            <v>2.12</v>
          </cell>
          <cell r="O574">
            <v>20.61</v>
          </cell>
          <cell r="P574">
            <v>24.18</v>
          </cell>
          <cell r="Q574">
            <v>34.369999999999997</v>
          </cell>
          <cell r="R574"/>
          <cell r="S574">
            <v>38.01</v>
          </cell>
          <cell r="T574"/>
          <cell r="U574">
            <v>304</v>
          </cell>
          <cell r="V574">
            <v>283</v>
          </cell>
          <cell r="W574"/>
          <cell r="X574"/>
          <cell r="Y574"/>
          <cell r="Z574"/>
        </row>
        <row r="575">
          <cell r="A575" t="str">
            <v>STHAI</v>
          </cell>
          <cell r="B575">
            <v>574</v>
          </cell>
          <cell r="C575" t="str">
            <v> i | 1 | 2 | 3 </v>
          </cell>
          <cell r="D575" t="str">
            <v>SPNPNC</v>
          </cell>
          <cell r="E575">
            <v>0.01</v>
          </cell>
          <cell r="F575">
            <v>0</v>
          </cell>
          <cell r="G575">
            <v>0</v>
          </cell>
          <cell r="H575">
            <v>0</v>
          </cell>
          <cell r="I575">
            <v>160</v>
          </cell>
          <cell r="J575"/>
          <cell r="K575">
            <v>0.14000000000000001</v>
          </cell>
          <cell r="L575">
            <v>0.18</v>
          </cell>
          <cell r="M575"/>
          <cell r="N575">
            <v>0</v>
          </cell>
          <cell r="O575">
            <v>-1.31</v>
          </cell>
          <cell r="P575">
            <v>-1.54</v>
          </cell>
          <cell r="Q575">
            <v>21.64</v>
          </cell>
          <cell r="R575"/>
          <cell r="S575">
            <v>74.47</v>
          </cell>
          <cell r="T575"/>
          <cell r="U575"/>
          <cell r="V575"/>
          <cell r="W575"/>
          <cell r="X575"/>
          <cell r="Y575"/>
          <cell r="Z575"/>
        </row>
        <row r="576">
          <cell r="A576" t="str">
            <v>STI</v>
          </cell>
          <cell r="B576">
            <v>575</v>
          </cell>
          <cell r="C576" t="str">
            <v> i | 1 | 3 </v>
          </cell>
          <cell r="D576"/>
          <cell r="E576">
            <v>7.7</v>
          </cell>
          <cell r="F576">
            <v>-1.91</v>
          </cell>
          <cell r="G576">
            <v>1052600</v>
          </cell>
          <cell r="H576">
            <v>8114</v>
          </cell>
          <cell r="I576">
            <v>2064</v>
          </cell>
          <cell r="J576">
            <v>15.79</v>
          </cell>
          <cell r="K576">
            <v>3.15</v>
          </cell>
          <cell r="L576">
            <v>1.51</v>
          </cell>
          <cell r="M576">
            <v>0.25</v>
          </cell>
          <cell r="N576">
            <v>0.5</v>
          </cell>
          <cell r="O576">
            <v>15.68</v>
          </cell>
          <cell r="P576">
            <v>20.85</v>
          </cell>
          <cell r="Q576">
            <v>9.89</v>
          </cell>
          <cell r="R576">
            <v>3.25</v>
          </cell>
          <cell r="S576">
            <v>20.34</v>
          </cell>
          <cell r="T576"/>
          <cell r="U576">
            <v>284</v>
          </cell>
          <cell r="V576">
            <v>269</v>
          </cell>
          <cell r="W576">
            <v>0.91</v>
          </cell>
          <cell r="X576"/>
          <cell r="Y576"/>
          <cell r="Z576"/>
        </row>
        <row r="577">
          <cell r="A577" t="str">
            <v>STPI</v>
          </cell>
          <cell r="B577">
            <v>576</v>
          </cell>
          <cell r="C577" t="str">
            <v> i | 1 | 3 </v>
          </cell>
          <cell r="D577"/>
          <cell r="E577">
            <v>3.54</v>
          </cell>
          <cell r="F577">
            <v>-1.67</v>
          </cell>
          <cell r="G577">
            <v>2945000</v>
          </cell>
          <cell r="H577">
            <v>10457</v>
          </cell>
          <cell r="I577">
            <v>5752</v>
          </cell>
          <cell r="J577"/>
          <cell r="K577">
            <v>0.72</v>
          </cell>
          <cell r="L577">
            <v>0.64</v>
          </cell>
          <cell r="M577"/>
          <cell r="N577">
            <v>0</v>
          </cell>
          <cell r="O577">
            <v>-3.02</v>
          </cell>
          <cell r="P577">
            <v>-5.35</v>
          </cell>
          <cell r="Q577">
            <v>-17.489999999999998</v>
          </cell>
          <cell r="R577">
            <v>11.48</v>
          </cell>
          <cell r="S577">
            <v>74.459999999999994</v>
          </cell>
          <cell r="T577"/>
          <cell r="U577"/>
          <cell r="V577"/>
          <cell r="W577"/>
          <cell r="X577"/>
          <cell r="Y577"/>
          <cell r="Z577"/>
        </row>
        <row r="578">
          <cell r="A578" t="str">
            <v>SUC</v>
          </cell>
          <cell r="B578">
            <v>577</v>
          </cell>
          <cell r="C578" t="str">
            <v> i | 1 | 2 | 3 </v>
          </cell>
          <cell r="D578"/>
          <cell r="E578">
            <v>33.25</v>
          </cell>
          <cell r="F578">
            <v>-0.75</v>
          </cell>
          <cell r="G578">
            <v>14000</v>
          </cell>
          <cell r="H578">
            <v>466</v>
          </cell>
          <cell r="I578">
            <v>9975</v>
          </cell>
          <cell r="J578">
            <v>14.53</v>
          </cell>
          <cell r="K578">
            <v>0.48</v>
          </cell>
          <cell r="L578">
            <v>0.14000000000000001</v>
          </cell>
          <cell r="M578">
            <v>1.5</v>
          </cell>
          <cell r="N578">
            <v>2.29</v>
          </cell>
          <cell r="O578">
            <v>3.66</v>
          </cell>
          <cell r="P578">
            <v>3.38</v>
          </cell>
          <cell r="Q578">
            <v>6.14</v>
          </cell>
          <cell r="R578">
            <v>4.51</v>
          </cell>
          <cell r="S578">
            <v>57.4</v>
          </cell>
          <cell r="T578"/>
          <cell r="U578">
            <v>604</v>
          </cell>
          <cell r="V578">
            <v>564</v>
          </cell>
          <cell r="W578">
            <v>1.87</v>
          </cell>
          <cell r="X578"/>
          <cell r="Y578"/>
          <cell r="Z578"/>
        </row>
        <row r="579">
          <cell r="A579" t="str">
            <v>SUN</v>
          </cell>
          <cell r="B579">
            <v>578</v>
          </cell>
          <cell r="C579" t="str">
            <v> i | 1 | 2 | 3 </v>
          </cell>
          <cell r="D579"/>
          <cell r="E579">
            <v>4.8</v>
          </cell>
          <cell r="F579">
            <v>-0.83</v>
          </cell>
          <cell r="G579">
            <v>2416000</v>
          </cell>
          <cell r="H579">
            <v>11732</v>
          </cell>
          <cell r="I579">
            <v>2064</v>
          </cell>
          <cell r="J579">
            <v>14.04</v>
          </cell>
          <cell r="K579">
            <v>2.06</v>
          </cell>
          <cell r="L579">
            <v>0.36</v>
          </cell>
          <cell r="M579">
            <v>0.05</v>
          </cell>
          <cell r="N579">
            <v>0.33</v>
          </cell>
          <cell r="O579">
            <v>11.71</v>
          </cell>
          <cell r="P579">
            <v>15.65</v>
          </cell>
          <cell r="Q579">
            <v>7.73</v>
          </cell>
          <cell r="R579"/>
          <cell r="S579">
            <v>27.1</v>
          </cell>
          <cell r="T579"/>
          <cell r="U579">
            <v>320</v>
          </cell>
          <cell r="V579">
            <v>302</v>
          </cell>
          <cell r="W579">
            <v>-0.13</v>
          </cell>
          <cell r="X579"/>
          <cell r="Y579"/>
          <cell r="Z579"/>
        </row>
        <row r="580">
          <cell r="A580" t="str">
            <v>SUPER</v>
          </cell>
          <cell r="B580">
            <v>579</v>
          </cell>
          <cell r="C580" t="str">
            <v> i | 1 | 2 | 3 </v>
          </cell>
          <cell r="D580"/>
          <cell r="E580">
            <v>0.99</v>
          </cell>
          <cell r="F580">
            <v>-3.88</v>
          </cell>
          <cell r="G580">
            <v>544632800</v>
          </cell>
          <cell r="H580">
            <v>548845</v>
          </cell>
          <cell r="I580">
            <v>27076</v>
          </cell>
          <cell r="J580">
            <v>16.440000000000001</v>
          </cell>
          <cell r="K580">
            <v>1.6</v>
          </cell>
          <cell r="L580">
            <v>2.4700000000000002</v>
          </cell>
          <cell r="M580"/>
          <cell r="N580">
            <v>0.06</v>
          </cell>
          <cell r="O580">
            <v>5.87</v>
          </cell>
          <cell r="P580">
            <v>10.16</v>
          </cell>
          <cell r="Q580">
            <v>24.38</v>
          </cell>
          <cell r="R580">
            <v>1.1100000000000001</v>
          </cell>
          <cell r="S580">
            <v>59.87</v>
          </cell>
          <cell r="T580"/>
          <cell r="U580">
            <v>449</v>
          </cell>
          <cell r="V580">
            <v>500</v>
          </cell>
          <cell r="W580">
            <v>0.35</v>
          </cell>
          <cell r="X580"/>
          <cell r="Y580"/>
          <cell r="Z580"/>
        </row>
        <row r="581">
          <cell r="A581" t="str">
            <v>SUSCO</v>
          </cell>
          <cell r="B581">
            <v>580</v>
          </cell>
          <cell r="C581" t="str">
            <v> i | 1 | 2 | 3 </v>
          </cell>
          <cell r="D581"/>
          <cell r="E581">
            <v>2.9</v>
          </cell>
          <cell r="F581">
            <v>-1.36</v>
          </cell>
          <cell r="G581">
            <v>1399900</v>
          </cell>
          <cell r="H581">
            <v>4058</v>
          </cell>
          <cell r="I581">
            <v>3190</v>
          </cell>
          <cell r="J581">
            <v>16.86</v>
          </cell>
          <cell r="K581">
            <v>0.88</v>
          </cell>
          <cell r="L581">
            <v>0.75</v>
          </cell>
          <cell r="M581">
            <v>0.02</v>
          </cell>
          <cell r="N581">
            <v>0.17</v>
          </cell>
          <cell r="O581">
            <v>4.46</v>
          </cell>
          <cell r="P581">
            <v>4.9000000000000004</v>
          </cell>
          <cell r="Q581">
            <v>0.92</v>
          </cell>
          <cell r="R581">
            <v>6.88</v>
          </cell>
          <cell r="S581">
            <v>60.09</v>
          </cell>
          <cell r="T581"/>
          <cell r="U581">
            <v>599</v>
          </cell>
          <cell r="V581">
            <v>567</v>
          </cell>
          <cell r="W581">
            <v>0.54</v>
          </cell>
          <cell r="X581"/>
          <cell r="Y581"/>
          <cell r="Z581"/>
        </row>
        <row r="582">
          <cell r="A582" t="str">
            <v>SUTHA</v>
          </cell>
          <cell r="B582">
            <v>581</v>
          </cell>
          <cell r="C582" t="str">
            <v> i | 1 | 2 | 3 </v>
          </cell>
          <cell r="D582"/>
          <cell r="E582">
            <v>3.86</v>
          </cell>
          <cell r="F582">
            <v>-2.0299999999999998</v>
          </cell>
          <cell r="G582">
            <v>80500</v>
          </cell>
          <cell r="H582">
            <v>313</v>
          </cell>
          <cell r="I582">
            <v>1158</v>
          </cell>
          <cell r="J582">
            <v>6.33</v>
          </cell>
          <cell r="K582">
            <v>1.77</v>
          </cell>
          <cell r="L582">
            <v>2.42</v>
          </cell>
          <cell r="M582">
            <v>0.21</v>
          </cell>
          <cell r="N582">
            <v>0.62</v>
          </cell>
          <cell r="O582">
            <v>12.47</v>
          </cell>
          <cell r="P582">
            <v>31.63</v>
          </cell>
          <cell r="Q582">
            <v>19.96</v>
          </cell>
          <cell r="R582">
            <v>6.22</v>
          </cell>
          <cell r="S582">
            <v>22.89</v>
          </cell>
          <cell r="T582"/>
          <cell r="U582">
            <v>33</v>
          </cell>
          <cell r="V582">
            <v>101</v>
          </cell>
          <cell r="W582">
            <v>-0.26</v>
          </cell>
          <cell r="X582"/>
          <cell r="Y582"/>
          <cell r="Z582"/>
        </row>
        <row r="583">
          <cell r="A583" t="str">
            <v>SVH</v>
          </cell>
          <cell r="B583">
            <v>582</v>
          </cell>
          <cell r="C583" t="str">
            <v> i | 1 | 3 </v>
          </cell>
          <cell r="D583"/>
          <cell r="E583">
            <v>397</v>
          </cell>
          <cell r="F583">
            <v>0</v>
          </cell>
          <cell r="G583">
            <v>100</v>
          </cell>
          <cell r="H583">
            <v>40</v>
          </cell>
          <cell r="I583">
            <v>39700</v>
          </cell>
          <cell r="J583">
            <v>25.15</v>
          </cell>
          <cell r="K583">
            <v>4.24</v>
          </cell>
          <cell r="L583">
            <v>0.32</v>
          </cell>
          <cell r="M583">
            <v>10</v>
          </cell>
          <cell r="N583">
            <v>15.79</v>
          </cell>
          <cell r="O583">
            <v>16.21</v>
          </cell>
          <cell r="P583">
            <v>17.37</v>
          </cell>
          <cell r="Q583">
            <v>14.35</v>
          </cell>
          <cell r="R583">
            <v>4.28</v>
          </cell>
          <cell r="S583">
            <v>4.2300000000000004</v>
          </cell>
          <cell r="T583"/>
          <cell r="U583">
            <v>428</v>
          </cell>
          <cell r="V583">
            <v>370</v>
          </cell>
          <cell r="W583">
            <v>2.42</v>
          </cell>
          <cell r="X583"/>
          <cell r="Y583"/>
          <cell r="Z583"/>
        </row>
        <row r="584">
          <cell r="A584" t="str">
            <v>SVI</v>
          </cell>
          <cell r="B584">
            <v>583</v>
          </cell>
          <cell r="C584" t="str">
            <v> i | 1 | 2 | 3 </v>
          </cell>
          <cell r="D584"/>
          <cell r="E584">
            <v>5.4</v>
          </cell>
          <cell r="F584">
            <v>-3.57</v>
          </cell>
          <cell r="G584">
            <v>10814000</v>
          </cell>
          <cell r="H584">
            <v>59376</v>
          </cell>
          <cell r="I584">
            <v>12240</v>
          </cell>
          <cell r="J584">
            <v>18.61</v>
          </cell>
          <cell r="K584">
            <v>2.9</v>
          </cell>
          <cell r="L584">
            <v>1.79</v>
          </cell>
          <cell r="M584">
            <v>1.93</v>
          </cell>
          <cell r="N584">
            <v>0.28000000000000003</v>
          </cell>
          <cell r="O584">
            <v>6.55</v>
          </cell>
          <cell r="P584">
            <v>10.57</v>
          </cell>
          <cell r="Q584">
            <v>4.95</v>
          </cell>
          <cell r="R584">
            <v>35.71</v>
          </cell>
          <cell r="S584">
            <v>18.7</v>
          </cell>
          <cell r="T584"/>
          <cell r="U584">
            <v>475</v>
          </cell>
          <cell r="V584">
            <v>505</v>
          </cell>
          <cell r="W584">
            <v>-0.94</v>
          </cell>
          <cell r="X584"/>
          <cell r="Y584"/>
          <cell r="Z584"/>
        </row>
        <row r="585">
          <cell r="A585" t="str">
            <v>SVOA</v>
          </cell>
          <cell r="B585">
            <v>584</v>
          </cell>
          <cell r="C585" t="str">
            <v> i | 1 | 2 | 3 </v>
          </cell>
          <cell r="D585"/>
          <cell r="E585">
            <v>1.32</v>
          </cell>
          <cell r="F585">
            <v>-2.2200000000000002</v>
          </cell>
          <cell r="G585">
            <v>2790700</v>
          </cell>
          <cell r="H585">
            <v>3697</v>
          </cell>
          <cell r="I585">
            <v>933</v>
          </cell>
          <cell r="J585">
            <v>13.54</v>
          </cell>
          <cell r="K585">
            <v>0.56000000000000005</v>
          </cell>
          <cell r="L585">
            <v>1.67</v>
          </cell>
          <cell r="M585">
            <v>0.04</v>
          </cell>
          <cell r="N585">
            <v>0.1</v>
          </cell>
          <cell r="O585">
            <v>2.54</v>
          </cell>
          <cell r="P585">
            <v>4.08</v>
          </cell>
          <cell r="Q585">
            <v>1.22</v>
          </cell>
          <cell r="R585">
            <v>3.03</v>
          </cell>
          <cell r="S585">
            <v>63.83</v>
          </cell>
          <cell r="T585"/>
          <cell r="U585">
            <v>554</v>
          </cell>
          <cell r="V585">
            <v>584</v>
          </cell>
          <cell r="W585">
            <v>0.64</v>
          </cell>
          <cell r="X585"/>
          <cell r="Y585"/>
          <cell r="Z585"/>
        </row>
        <row r="586">
          <cell r="A586" t="str">
            <v>SWC</v>
          </cell>
          <cell r="B586">
            <v>585</v>
          </cell>
          <cell r="C586" t="str">
            <v> i | 1 | 2 | 3 </v>
          </cell>
          <cell r="D586"/>
          <cell r="E586">
            <v>5.65</v>
          </cell>
          <cell r="F586">
            <v>-0.88</v>
          </cell>
          <cell r="G586">
            <v>312400</v>
          </cell>
          <cell r="H586">
            <v>1733</v>
          </cell>
          <cell r="I586">
            <v>1801</v>
          </cell>
          <cell r="J586">
            <v>13.29</v>
          </cell>
          <cell r="K586">
            <v>2.88</v>
          </cell>
          <cell r="L586">
            <v>0.95</v>
          </cell>
          <cell r="M586"/>
          <cell r="N586">
            <v>0.43</v>
          </cell>
          <cell r="O586">
            <v>16.39</v>
          </cell>
          <cell r="P586">
            <v>22.47</v>
          </cell>
          <cell r="Q586">
            <v>5.6</v>
          </cell>
          <cell r="R586">
            <v>6.42</v>
          </cell>
          <cell r="S586">
            <v>19.920000000000002</v>
          </cell>
          <cell r="T586"/>
          <cell r="U586">
            <v>207</v>
          </cell>
          <cell r="V586">
            <v>199</v>
          </cell>
          <cell r="W586">
            <v>1.36</v>
          </cell>
          <cell r="X586"/>
          <cell r="Y586"/>
          <cell r="Z586"/>
        </row>
        <row r="587">
          <cell r="A587" t="str">
            <v>SYMC</v>
          </cell>
          <cell r="B587">
            <v>586</v>
          </cell>
          <cell r="C587" t="str">
            <v> i | 1 | 2 | 3 </v>
          </cell>
          <cell r="D587"/>
          <cell r="E587">
            <v>6.25</v>
          </cell>
          <cell r="F587">
            <v>-1.57</v>
          </cell>
          <cell r="G587">
            <v>29900</v>
          </cell>
          <cell r="H587">
            <v>185</v>
          </cell>
          <cell r="I587">
            <v>2710</v>
          </cell>
          <cell r="J587">
            <v>28.28</v>
          </cell>
          <cell r="K587">
            <v>1.1100000000000001</v>
          </cell>
          <cell r="L587">
            <v>0.65</v>
          </cell>
          <cell r="M587">
            <v>0.02</v>
          </cell>
          <cell r="N587">
            <v>0.22</v>
          </cell>
          <cell r="O587">
            <v>4.3499999999999996</v>
          </cell>
          <cell r="P587">
            <v>4.01</v>
          </cell>
          <cell r="Q587">
            <v>7.96</v>
          </cell>
          <cell r="R587">
            <v>0.34</v>
          </cell>
          <cell r="S587">
            <v>30.13</v>
          </cell>
          <cell r="T587"/>
          <cell r="U587">
            <v>737</v>
          </cell>
          <cell r="V587">
            <v>686</v>
          </cell>
          <cell r="W587">
            <v>-0.28000000000000003</v>
          </cell>
          <cell r="X587"/>
          <cell r="Y587"/>
          <cell r="Z587"/>
        </row>
        <row r="588">
          <cell r="A588" t="str">
            <v>SYNEX</v>
          </cell>
          <cell r="B588">
            <v>587</v>
          </cell>
          <cell r="C588" t="str">
            <v> i | 1 | 2 | 3 </v>
          </cell>
          <cell r="D588"/>
          <cell r="E588">
            <v>16.899999999999999</v>
          </cell>
          <cell r="F588">
            <v>-1.74</v>
          </cell>
          <cell r="G588">
            <v>14206700</v>
          </cell>
          <cell r="H588">
            <v>247392</v>
          </cell>
          <cell r="I588">
            <v>14320</v>
          </cell>
          <cell r="J588">
            <v>25.17</v>
          </cell>
          <cell r="K588">
            <v>4.5599999999999996</v>
          </cell>
          <cell r="L588">
            <v>1.79</v>
          </cell>
          <cell r="M588">
            <v>0.14000000000000001</v>
          </cell>
          <cell r="N588">
            <v>0.7</v>
          </cell>
          <cell r="O588">
            <v>7.62</v>
          </cell>
          <cell r="P588">
            <v>18.68</v>
          </cell>
          <cell r="Q588">
            <v>1.98</v>
          </cell>
          <cell r="R588">
            <v>2.78</v>
          </cell>
          <cell r="S588">
            <v>25.31</v>
          </cell>
          <cell r="T588"/>
          <cell r="U588">
            <v>404</v>
          </cell>
          <cell r="V588">
            <v>508</v>
          </cell>
          <cell r="W588">
            <v>1.75</v>
          </cell>
          <cell r="X588"/>
          <cell r="Y588"/>
          <cell r="Z588"/>
        </row>
        <row r="589">
          <cell r="A589" t="str">
            <v>SYNTEC</v>
          </cell>
          <cell r="B589">
            <v>588</v>
          </cell>
          <cell r="C589" t="str">
            <v> i | 1 | 2 | 3 </v>
          </cell>
          <cell r="D589"/>
          <cell r="E589">
            <v>1.45</v>
          </cell>
          <cell r="F589">
            <v>-2.68</v>
          </cell>
          <cell r="G589">
            <v>5427000</v>
          </cell>
          <cell r="H589">
            <v>7917</v>
          </cell>
          <cell r="I589">
            <v>2320</v>
          </cell>
          <cell r="J589">
            <v>14.81</v>
          </cell>
          <cell r="K589">
            <v>0.41</v>
          </cell>
          <cell r="L589">
            <v>0.77</v>
          </cell>
          <cell r="M589">
            <v>0.03</v>
          </cell>
          <cell r="N589">
            <v>0.1</v>
          </cell>
          <cell r="O589">
            <v>2.5499999999999998</v>
          </cell>
          <cell r="P589">
            <v>2.78</v>
          </cell>
          <cell r="Q589">
            <v>2.42</v>
          </cell>
          <cell r="R589">
            <v>6.21</v>
          </cell>
          <cell r="S589">
            <v>67.400000000000006</v>
          </cell>
          <cell r="T589"/>
          <cell r="U589">
            <v>628</v>
          </cell>
          <cell r="V589">
            <v>618</v>
          </cell>
          <cell r="W589">
            <v>-1.52</v>
          </cell>
          <cell r="X589"/>
          <cell r="Y589"/>
          <cell r="Z589"/>
        </row>
        <row r="590">
          <cell r="A590" t="str">
            <v>T</v>
          </cell>
          <cell r="B590">
            <v>589</v>
          </cell>
          <cell r="C590" t="str">
            <v> i | 1 | 2 | 3 </v>
          </cell>
          <cell r="D590" t="str">
            <v>C</v>
          </cell>
          <cell r="E590">
            <v>0.05</v>
          </cell>
          <cell r="F590">
            <v>0</v>
          </cell>
          <cell r="G590">
            <v>7728400</v>
          </cell>
          <cell r="H590">
            <v>386</v>
          </cell>
          <cell r="I590">
            <v>547</v>
          </cell>
          <cell r="J590"/>
          <cell r="K590">
            <v>2.5</v>
          </cell>
          <cell r="L590">
            <v>0.84</v>
          </cell>
          <cell r="M590"/>
          <cell r="N590">
            <v>0</v>
          </cell>
          <cell r="O590">
            <v>-27.83</v>
          </cell>
          <cell r="P590">
            <v>-60.1</v>
          </cell>
          <cell r="Q590">
            <v>-14.61</v>
          </cell>
          <cell r="R590"/>
          <cell r="S590">
            <v>69.41</v>
          </cell>
          <cell r="T590"/>
          <cell r="U590"/>
          <cell r="V590"/>
          <cell r="W590"/>
          <cell r="X590"/>
          <cell r="Y590"/>
          <cell r="Z590"/>
        </row>
        <row r="591">
          <cell r="A591" t="str">
            <v>TACC</v>
          </cell>
          <cell r="B591">
            <v>590</v>
          </cell>
          <cell r="C591" t="str">
            <v> i | 1 | 2 | 3 </v>
          </cell>
          <cell r="D591"/>
          <cell r="E591">
            <v>7.2</v>
          </cell>
          <cell r="F591">
            <v>12.5</v>
          </cell>
          <cell r="G591">
            <v>82080200</v>
          </cell>
          <cell r="H591">
            <v>575186</v>
          </cell>
          <cell r="I591">
            <v>4378</v>
          </cell>
          <cell r="J591">
            <v>23.23</v>
          </cell>
          <cell r="K591">
            <v>6.32</v>
          </cell>
          <cell r="L591">
            <v>0.45</v>
          </cell>
          <cell r="M591">
            <v>0.13</v>
          </cell>
          <cell r="N591">
            <v>0.3</v>
          </cell>
          <cell r="O591">
            <v>23.48</v>
          </cell>
          <cell r="P591">
            <v>27.08</v>
          </cell>
          <cell r="Q591">
            <v>13.7</v>
          </cell>
          <cell r="R591">
            <v>3.33</v>
          </cell>
          <cell r="S591">
            <v>60.96</v>
          </cell>
          <cell r="T591"/>
          <cell r="U591">
            <v>344</v>
          </cell>
          <cell r="V591">
            <v>325</v>
          </cell>
          <cell r="W591">
            <v>0.61</v>
          </cell>
          <cell r="X591"/>
          <cell r="Y591"/>
          <cell r="Z591"/>
        </row>
        <row r="592">
          <cell r="A592" t="str">
            <v>TAE</v>
          </cell>
          <cell r="B592">
            <v>591</v>
          </cell>
          <cell r="C592" t="str">
            <v> i | 1 | 2 | 3 </v>
          </cell>
          <cell r="D592"/>
          <cell r="E592">
            <v>2.3199999999999998</v>
          </cell>
          <cell r="F592">
            <v>0</v>
          </cell>
          <cell r="G592">
            <v>1551200</v>
          </cell>
          <cell r="H592">
            <v>3542</v>
          </cell>
          <cell r="I592">
            <v>2320</v>
          </cell>
          <cell r="J592">
            <v>16.77</v>
          </cell>
          <cell r="K592">
            <v>1.27</v>
          </cell>
          <cell r="L592">
            <v>0.88</v>
          </cell>
          <cell r="M592">
            <v>0.06</v>
          </cell>
          <cell r="N592">
            <v>0.14000000000000001</v>
          </cell>
          <cell r="O592">
            <v>5.55</v>
          </cell>
          <cell r="P592">
            <v>7.42</v>
          </cell>
          <cell r="Q592">
            <v>5.31</v>
          </cell>
          <cell r="R592">
            <v>15.09</v>
          </cell>
          <cell r="S592">
            <v>41.02</v>
          </cell>
          <cell r="T592"/>
          <cell r="U592">
            <v>523</v>
          </cell>
          <cell r="V592">
            <v>516</v>
          </cell>
          <cell r="W592">
            <v>0.14000000000000001</v>
          </cell>
          <cell r="X592"/>
          <cell r="Y592"/>
          <cell r="Z592"/>
        </row>
        <row r="593">
          <cell r="A593" t="str">
            <v>TAKUNI</v>
          </cell>
          <cell r="B593">
            <v>592</v>
          </cell>
          <cell r="C593" t="str">
            <v> i | 1 | 2 | 3 </v>
          </cell>
          <cell r="D593"/>
          <cell r="E593">
            <v>0.62</v>
          </cell>
          <cell r="F593">
            <v>1.64</v>
          </cell>
          <cell r="G593">
            <v>3410300</v>
          </cell>
          <cell r="H593">
            <v>2117</v>
          </cell>
          <cell r="I593">
            <v>496</v>
          </cell>
          <cell r="J593">
            <v>15.85</v>
          </cell>
          <cell r="K593">
            <v>0.56999999999999995</v>
          </cell>
          <cell r="L593">
            <v>1.18</v>
          </cell>
          <cell r="M593">
            <v>0.03</v>
          </cell>
          <cell r="N593">
            <v>0.04</v>
          </cell>
          <cell r="O593">
            <v>5.22</v>
          </cell>
          <cell r="P593">
            <v>3.61</v>
          </cell>
          <cell r="Q593">
            <v>0.41</v>
          </cell>
          <cell r="R593">
            <v>4.42</v>
          </cell>
          <cell r="S593">
            <v>48.2</v>
          </cell>
          <cell r="T593"/>
          <cell r="U593">
            <v>615</v>
          </cell>
          <cell r="V593">
            <v>515</v>
          </cell>
          <cell r="W593">
            <v>-6.44</v>
          </cell>
          <cell r="X593"/>
          <cell r="Y593"/>
          <cell r="Z593"/>
        </row>
        <row r="594">
          <cell r="A594" t="str">
            <v>TAPAC</v>
          </cell>
          <cell r="B594">
            <v>593</v>
          </cell>
          <cell r="C594" t="str">
            <v> i | 1 | 2 | 3 </v>
          </cell>
          <cell r="D594"/>
          <cell r="E594">
            <v>2.62</v>
          </cell>
          <cell r="F594">
            <v>-0.76</v>
          </cell>
          <cell r="G594">
            <v>189500</v>
          </cell>
          <cell r="H594">
            <v>500</v>
          </cell>
          <cell r="I594">
            <v>1079</v>
          </cell>
          <cell r="J594"/>
          <cell r="K594">
            <v>1.1499999999999999</v>
          </cell>
          <cell r="L594">
            <v>1.33</v>
          </cell>
          <cell r="M594">
            <v>0.01</v>
          </cell>
          <cell r="N594">
            <v>0</v>
          </cell>
          <cell r="O594">
            <v>-0.94</v>
          </cell>
          <cell r="P594">
            <v>-4.82</v>
          </cell>
          <cell r="Q594">
            <v>-2.63</v>
          </cell>
          <cell r="R594">
            <v>0.38</v>
          </cell>
          <cell r="S594">
            <v>36.61</v>
          </cell>
          <cell r="T594"/>
          <cell r="U594"/>
          <cell r="V594"/>
          <cell r="W594"/>
          <cell r="X594"/>
          <cell r="Y594"/>
          <cell r="Z594"/>
        </row>
        <row r="595">
          <cell r="A595" t="str">
            <v>TASCO</v>
          </cell>
          <cell r="B595">
            <v>594</v>
          </cell>
          <cell r="C595" t="str">
            <v> i | 1 | 2 | 3 </v>
          </cell>
          <cell r="D595" t="str">
            <v>XD</v>
          </cell>
          <cell r="E595">
            <v>20.5</v>
          </cell>
          <cell r="F595">
            <v>-1.44</v>
          </cell>
          <cell r="G595">
            <v>40271400</v>
          </cell>
          <cell r="H595">
            <v>842237</v>
          </cell>
          <cell r="I595">
            <v>32356</v>
          </cell>
          <cell r="J595">
            <v>9.23</v>
          </cell>
          <cell r="K595">
            <v>2.1800000000000002</v>
          </cell>
          <cell r="L595">
            <v>0.61</v>
          </cell>
          <cell r="M595">
            <v>0.3</v>
          </cell>
          <cell r="N595">
            <v>2.1800000000000002</v>
          </cell>
          <cell r="O595">
            <v>18.010000000000002</v>
          </cell>
          <cell r="P595">
            <v>24.98</v>
          </cell>
          <cell r="Q595">
            <v>13.68</v>
          </cell>
          <cell r="R595">
            <v>7.31</v>
          </cell>
          <cell r="S595">
            <v>39.44</v>
          </cell>
          <cell r="T595"/>
          <cell r="U595">
            <v>108</v>
          </cell>
          <cell r="V595">
            <v>101</v>
          </cell>
          <cell r="W595">
            <v>0.12</v>
          </cell>
          <cell r="X595"/>
          <cell r="Y595"/>
          <cell r="Z595"/>
        </row>
        <row r="596">
          <cell r="A596" t="str">
            <v>TBSP</v>
          </cell>
          <cell r="B596">
            <v>595</v>
          </cell>
          <cell r="C596" t="str">
            <v> i | 1 | 2 | 3 </v>
          </cell>
          <cell r="D596"/>
          <cell r="E596">
            <v>12.2</v>
          </cell>
          <cell r="F596">
            <v>0</v>
          </cell>
          <cell r="G596">
            <v>0</v>
          </cell>
          <cell r="H596">
            <v>0</v>
          </cell>
          <cell r="I596">
            <v>2491</v>
          </cell>
          <cell r="J596"/>
          <cell r="K596">
            <v>2.88</v>
          </cell>
          <cell r="L596">
            <v>1.27</v>
          </cell>
          <cell r="M596">
            <v>0.45</v>
          </cell>
          <cell r="N596">
            <v>0</v>
          </cell>
          <cell r="O596">
            <v>1.31</v>
          </cell>
          <cell r="P596">
            <v>-0.85</v>
          </cell>
          <cell r="Q596">
            <v>-1.53</v>
          </cell>
          <cell r="R596">
            <v>4.99</v>
          </cell>
          <cell r="S596">
            <v>2.77</v>
          </cell>
          <cell r="T596"/>
          <cell r="U596"/>
          <cell r="V596"/>
          <cell r="W596"/>
          <cell r="X596"/>
          <cell r="Y596"/>
          <cell r="Z596"/>
        </row>
        <row r="597">
          <cell r="A597" t="str">
            <v>TC</v>
          </cell>
          <cell r="B597">
            <v>596</v>
          </cell>
          <cell r="C597" t="str">
            <v> i | 1 | 3 </v>
          </cell>
          <cell r="D597"/>
          <cell r="E597">
            <v>4.58</v>
          </cell>
          <cell r="F597">
            <v>-1.72</v>
          </cell>
          <cell r="G597">
            <v>268400</v>
          </cell>
          <cell r="H597">
            <v>1226</v>
          </cell>
          <cell r="I597">
            <v>1511</v>
          </cell>
          <cell r="J597">
            <v>6.3</v>
          </cell>
          <cell r="K597">
            <v>0.74</v>
          </cell>
          <cell r="L597">
            <v>0.34</v>
          </cell>
          <cell r="M597">
            <v>0.12</v>
          </cell>
          <cell r="N597">
            <v>0.72</v>
          </cell>
          <cell r="O597">
            <v>11.04</v>
          </cell>
          <cell r="P597">
            <v>12.33</v>
          </cell>
          <cell r="Q597">
            <v>6.39</v>
          </cell>
          <cell r="R597">
            <v>2.62</v>
          </cell>
          <cell r="S597">
            <v>44.53</v>
          </cell>
          <cell r="T597"/>
          <cell r="U597">
            <v>188</v>
          </cell>
          <cell r="V597">
            <v>135</v>
          </cell>
          <cell r="W597">
            <v>-0.09</v>
          </cell>
          <cell r="X597"/>
          <cell r="Y597"/>
          <cell r="Z597"/>
        </row>
        <row r="598">
          <cell r="A598" t="str">
            <v>TCAP</v>
          </cell>
          <cell r="B598">
            <v>597</v>
          </cell>
          <cell r="C598" t="str">
            <v> i | 1 | 2 | 3 </v>
          </cell>
          <cell r="D598"/>
          <cell r="E598">
            <v>32.5</v>
          </cell>
          <cell r="F598">
            <v>-2.99</v>
          </cell>
          <cell r="G598">
            <v>13451500</v>
          </cell>
          <cell r="H598">
            <v>441387</v>
          </cell>
          <cell r="I598">
            <v>37866</v>
          </cell>
          <cell r="J598">
            <v>3.23</v>
          </cell>
          <cell r="K598">
            <v>0.54</v>
          </cell>
          <cell r="L598">
            <v>1.1399999999999999</v>
          </cell>
          <cell r="M598">
            <v>1.2</v>
          </cell>
          <cell r="N598">
            <v>9.91</v>
          </cell>
          <cell r="O598">
            <v>-0.4</v>
          </cell>
          <cell r="P598">
            <v>15.6</v>
          </cell>
          <cell r="Q598">
            <v>54.81</v>
          </cell>
          <cell r="R598">
            <v>23.02</v>
          </cell>
          <cell r="S598">
            <v>68.540000000000006</v>
          </cell>
          <cell r="T598"/>
          <cell r="U598">
            <v>129</v>
          </cell>
          <cell r="V598"/>
          <cell r="W598">
            <v>0.17</v>
          </cell>
          <cell r="X598"/>
          <cell r="Y598"/>
          <cell r="Z598"/>
        </row>
        <row r="599">
          <cell r="A599" t="str">
            <v>TCC</v>
          </cell>
          <cell r="B599">
            <v>598</v>
          </cell>
          <cell r="C599" t="str">
            <v> i | 1 | 3 </v>
          </cell>
          <cell r="D599"/>
          <cell r="E599">
            <v>0.23</v>
          </cell>
          <cell r="F599">
            <v>0</v>
          </cell>
          <cell r="G599">
            <v>853000</v>
          </cell>
          <cell r="H599">
            <v>192</v>
          </cell>
          <cell r="I599">
            <v>294</v>
          </cell>
          <cell r="J599"/>
          <cell r="K599">
            <v>0.37</v>
          </cell>
          <cell r="L599">
            <v>0.21</v>
          </cell>
          <cell r="M599"/>
          <cell r="N599">
            <v>0</v>
          </cell>
          <cell r="O599">
            <v>-1.8</v>
          </cell>
          <cell r="P599">
            <v>-2.4900000000000002</v>
          </cell>
          <cell r="Q599">
            <v>-4.0199999999999996</v>
          </cell>
          <cell r="R599"/>
          <cell r="S599">
            <v>59.33</v>
          </cell>
          <cell r="T599"/>
          <cell r="U599"/>
          <cell r="V599"/>
          <cell r="W599"/>
          <cell r="X599"/>
          <cell r="Y599"/>
          <cell r="Z599"/>
        </row>
        <row r="600">
          <cell r="A600" t="str">
            <v>TCCC</v>
          </cell>
          <cell r="B600">
            <v>599</v>
          </cell>
          <cell r="C600" t="str">
            <v> i | 1 | 2 | 3 </v>
          </cell>
          <cell r="D600"/>
          <cell r="E600">
            <v>28.75</v>
          </cell>
          <cell r="F600">
            <v>0</v>
          </cell>
          <cell r="G600">
            <v>9200</v>
          </cell>
          <cell r="H600">
            <v>261</v>
          </cell>
          <cell r="I600">
            <v>16811</v>
          </cell>
          <cell r="J600">
            <v>11.29</v>
          </cell>
          <cell r="K600">
            <v>1.58</v>
          </cell>
          <cell r="L600">
            <v>0.19</v>
          </cell>
          <cell r="M600">
            <v>1.1000000000000001</v>
          </cell>
          <cell r="N600">
            <v>2.52</v>
          </cell>
          <cell r="O600">
            <v>15.71</v>
          </cell>
          <cell r="P600">
            <v>14.53</v>
          </cell>
          <cell r="Q600">
            <v>16.64</v>
          </cell>
          <cell r="R600">
            <v>3.83</v>
          </cell>
          <cell r="S600">
            <v>7.56</v>
          </cell>
          <cell r="T600"/>
          <cell r="U600">
            <v>254</v>
          </cell>
          <cell r="V600">
            <v>167</v>
          </cell>
          <cell r="W600">
            <v>-5.0199999999999996</v>
          </cell>
          <cell r="X600"/>
          <cell r="Y600"/>
          <cell r="Z600"/>
        </row>
        <row r="601">
          <cell r="A601" t="str">
            <v>TCJ</v>
          </cell>
          <cell r="B601">
            <v>600</v>
          </cell>
          <cell r="C601" t="str">
            <v> i | 1 | 2 | 3 </v>
          </cell>
          <cell r="D601"/>
          <cell r="E601">
            <v>3.14</v>
          </cell>
          <cell r="F601">
            <v>-1.26</v>
          </cell>
          <cell r="G601">
            <v>30300</v>
          </cell>
          <cell r="H601">
            <v>95</v>
          </cell>
          <cell r="I601">
            <v>332</v>
          </cell>
          <cell r="J601"/>
          <cell r="K601">
            <v>0.23</v>
          </cell>
          <cell r="L601">
            <v>0.7</v>
          </cell>
          <cell r="M601"/>
          <cell r="N601">
            <v>0</v>
          </cell>
          <cell r="O601">
            <v>1.21</v>
          </cell>
          <cell r="P601">
            <v>-1.8</v>
          </cell>
          <cell r="Q601">
            <v>1.26</v>
          </cell>
          <cell r="R601"/>
          <cell r="S601">
            <v>68.52</v>
          </cell>
          <cell r="T601"/>
          <cell r="U601"/>
          <cell r="V601"/>
          <cell r="W601"/>
          <cell r="X601"/>
          <cell r="Y601"/>
          <cell r="Z601"/>
        </row>
        <row r="602">
          <cell r="A602" t="str">
            <v>TCMC</v>
          </cell>
          <cell r="B602">
            <v>601</v>
          </cell>
          <cell r="C602" t="str">
            <v> i | 1 | 2 | 3 </v>
          </cell>
          <cell r="D602"/>
          <cell r="E602">
            <v>1.9</v>
          </cell>
          <cell r="F602">
            <v>-4.04</v>
          </cell>
          <cell r="G602">
            <v>3892700</v>
          </cell>
          <cell r="H602">
            <v>7619</v>
          </cell>
          <cell r="I602">
            <v>1450</v>
          </cell>
          <cell r="J602">
            <v>26.72</v>
          </cell>
          <cell r="K602">
            <v>0.62</v>
          </cell>
          <cell r="L602">
            <v>2.27</v>
          </cell>
          <cell r="M602"/>
          <cell r="N602">
            <v>7.0000000000000007E-2</v>
          </cell>
          <cell r="O602">
            <v>3.51</v>
          </cell>
          <cell r="P602">
            <v>2.27</v>
          </cell>
          <cell r="Q602">
            <v>-0.05</v>
          </cell>
          <cell r="R602"/>
          <cell r="S602">
            <v>62.92</v>
          </cell>
          <cell r="T602"/>
          <cell r="U602">
            <v>775</v>
          </cell>
          <cell r="V602">
            <v>709</v>
          </cell>
          <cell r="W602">
            <v>-22.33</v>
          </cell>
          <cell r="X602"/>
          <cell r="Y602"/>
          <cell r="Z602"/>
        </row>
        <row r="603">
          <cell r="A603" t="str">
            <v>TCOAT</v>
          </cell>
          <cell r="B603">
            <v>602</v>
          </cell>
          <cell r="C603" t="str">
            <v> i | 1 | 2 | 3 </v>
          </cell>
          <cell r="D603"/>
          <cell r="E603">
            <v>26.5</v>
          </cell>
          <cell r="F603">
            <v>0</v>
          </cell>
          <cell r="G603">
            <v>0</v>
          </cell>
          <cell r="H603">
            <v>0</v>
          </cell>
          <cell r="I603">
            <v>278</v>
          </cell>
          <cell r="J603">
            <v>22.13</v>
          </cell>
          <cell r="K603">
            <v>0.53</v>
          </cell>
          <cell r="L603">
            <v>0.22</v>
          </cell>
          <cell r="M603">
            <v>0.75</v>
          </cell>
          <cell r="N603">
            <v>1.22</v>
          </cell>
          <cell r="O603">
            <v>2.5099999999999998</v>
          </cell>
          <cell r="P603">
            <v>2.4</v>
          </cell>
          <cell r="Q603">
            <v>2.8</v>
          </cell>
          <cell r="R603">
            <v>2.83</v>
          </cell>
          <cell r="S603">
            <v>26.66</v>
          </cell>
          <cell r="T603"/>
          <cell r="U603">
            <v>727</v>
          </cell>
          <cell r="V603">
            <v>709</v>
          </cell>
          <cell r="W603">
            <v>5.25</v>
          </cell>
          <cell r="X603"/>
          <cell r="Y603"/>
          <cell r="Z603"/>
        </row>
        <row r="604">
          <cell r="A604" t="str">
            <v>TEAM</v>
          </cell>
          <cell r="B604">
            <v>603</v>
          </cell>
          <cell r="C604" t="str">
            <v> i | 1 | 2 | 3 </v>
          </cell>
          <cell r="D604"/>
          <cell r="E604">
            <v>1.1000000000000001</v>
          </cell>
          <cell r="F604">
            <v>0</v>
          </cell>
          <cell r="G604">
            <v>59800</v>
          </cell>
          <cell r="H604">
            <v>65</v>
          </cell>
          <cell r="I604">
            <v>701</v>
          </cell>
          <cell r="J604"/>
          <cell r="K604">
            <v>0.96</v>
          </cell>
          <cell r="L604">
            <v>0.9</v>
          </cell>
          <cell r="M604"/>
          <cell r="N604">
            <v>0</v>
          </cell>
          <cell r="O604">
            <v>-6.04</v>
          </cell>
          <cell r="P604">
            <v>-11.36</v>
          </cell>
          <cell r="Q604">
            <v>-5.05</v>
          </cell>
          <cell r="R604"/>
          <cell r="S604">
            <v>26.97</v>
          </cell>
          <cell r="T604"/>
          <cell r="U604"/>
          <cell r="V604"/>
          <cell r="W604"/>
          <cell r="X604"/>
          <cell r="Y604"/>
          <cell r="Z604"/>
        </row>
        <row r="605">
          <cell r="A605" t="str">
            <v>TEAMG</v>
          </cell>
          <cell r="B605">
            <v>604</v>
          </cell>
          <cell r="C605" t="str">
            <v> i | 1 | 2 | 3 </v>
          </cell>
          <cell r="D605"/>
          <cell r="E605">
            <v>2.06</v>
          </cell>
          <cell r="F605">
            <v>-0.96</v>
          </cell>
          <cell r="G605">
            <v>3600600</v>
          </cell>
          <cell r="H605">
            <v>7412</v>
          </cell>
          <cell r="I605">
            <v>1401</v>
          </cell>
          <cell r="J605">
            <v>10.55</v>
          </cell>
          <cell r="K605">
            <v>1.56</v>
          </cell>
          <cell r="L605">
            <v>1.25</v>
          </cell>
          <cell r="M605">
            <v>0.11</v>
          </cell>
          <cell r="N605">
            <v>0.2</v>
          </cell>
          <cell r="O605">
            <v>8.5299999999999994</v>
          </cell>
          <cell r="P605">
            <v>14.65</v>
          </cell>
          <cell r="Q605">
            <v>7.45</v>
          </cell>
          <cell r="R605">
            <v>5.34</v>
          </cell>
          <cell r="S605">
            <v>53.79</v>
          </cell>
          <cell r="T605"/>
          <cell r="U605">
            <v>232</v>
          </cell>
          <cell r="V605">
            <v>266</v>
          </cell>
          <cell r="W605">
            <v>1.24</v>
          </cell>
          <cell r="X605"/>
          <cell r="Y605"/>
          <cell r="Z605"/>
        </row>
        <row r="606">
          <cell r="A606" t="str">
            <v>TFG</v>
          </cell>
          <cell r="B606">
            <v>605</v>
          </cell>
          <cell r="C606" t="str">
            <v> i | 1 | 2 | 3 </v>
          </cell>
          <cell r="D606"/>
          <cell r="E606">
            <v>5.3</v>
          </cell>
          <cell r="F606">
            <v>-7.02</v>
          </cell>
          <cell r="G606">
            <v>45601300</v>
          </cell>
          <cell r="H606">
            <v>251741</v>
          </cell>
          <cell r="I606">
            <v>29720</v>
          </cell>
          <cell r="J606">
            <v>13.38</v>
          </cell>
          <cell r="K606">
            <v>2.83</v>
          </cell>
          <cell r="L606">
            <v>1.37</v>
          </cell>
          <cell r="M606">
            <v>0.03</v>
          </cell>
          <cell r="N606">
            <v>0.4</v>
          </cell>
          <cell r="O606">
            <v>13.09</v>
          </cell>
          <cell r="P606">
            <v>22.14</v>
          </cell>
          <cell r="Q606">
            <v>8.9499999999999993</v>
          </cell>
          <cell r="R606">
            <v>5.09</v>
          </cell>
          <cell r="S606">
            <v>17.899999999999999</v>
          </cell>
          <cell r="T606"/>
          <cell r="U606">
            <v>215</v>
          </cell>
          <cell r="V606">
            <v>232</v>
          </cell>
          <cell r="W606">
            <v>-0.43</v>
          </cell>
          <cell r="X606"/>
          <cell r="Y606"/>
          <cell r="Z606"/>
        </row>
        <row r="607">
          <cell r="A607" t="str">
            <v>TFI</v>
          </cell>
          <cell r="B607">
            <v>606</v>
          </cell>
          <cell r="C607" t="str">
            <v> i | 1 | 3 </v>
          </cell>
          <cell r="D607" t="str">
            <v>CNP</v>
          </cell>
          <cell r="E607">
            <v>0.15</v>
          </cell>
          <cell r="F607">
            <v>0</v>
          </cell>
          <cell r="G607">
            <v>3629800</v>
          </cell>
          <cell r="H607">
            <v>544</v>
          </cell>
          <cell r="I607">
            <v>2150</v>
          </cell>
          <cell r="J607"/>
          <cell r="K607"/>
          <cell r="L607">
            <v>-11.65</v>
          </cell>
          <cell r="M607"/>
          <cell r="N607">
            <v>0</v>
          </cell>
          <cell r="O607">
            <v>-13.43</v>
          </cell>
          <cell r="P607">
            <v>-980.09</v>
          </cell>
          <cell r="Q607">
            <v>-4650.75</v>
          </cell>
          <cell r="R607"/>
          <cell r="S607">
            <v>15.86</v>
          </cell>
          <cell r="T607"/>
          <cell r="U607"/>
          <cell r="V607"/>
          <cell r="W607"/>
          <cell r="X607"/>
          <cell r="Y607"/>
          <cell r="Z607"/>
        </row>
        <row r="608">
          <cell r="A608" t="str">
            <v>TFMAMA</v>
          </cell>
          <cell r="B608">
            <v>607</v>
          </cell>
          <cell r="C608" t="str">
            <v> i | 1 | 2 | 3 </v>
          </cell>
          <cell r="D608"/>
          <cell r="E608">
            <v>192</v>
          </cell>
          <cell r="F608">
            <v>0</v>
          </cell>
          <cell r="G608">
            <v>7900</v>
          </cell>
          <cell r="H608">
            <v>1517</v>
          </cell>
          <cell r="I608">
            <v>63303</v>
          </cell>
          <cell r="J608">
            <v>15.2</v>
          </cell>
          <cell r="K608">
            <v>2.54</v>
          </cell>
          <cell r="L608">
            <v>0.19</v>
          </cell>
          <cell r="M608">
            <v>2.7</v>
          </cell>
          <cell r="N608">
            <v>12.66</v>
          </cell>
          <cell r="O608">
            <v>17.399999999999999</v>
          </cell>
          <cell r="P608">
            <v>17.63</v>
          </cell>
          <cell r="Q608">
            <v>16.95</v>
          </cell>
          <cell r="R608">
            <v>2.3199999999999998</v>
          </cell>
          <cell r="S608">
            <v>24.73</v>
          </cell>
          <cell r="T608"/>
          <cell r="U608">
            <v>316</v>
          </cell>
          <cell r="V608">
            <v>251</v>
          </cell>
          <cell r="W608">
            <v>0.86</v>
          </cell>
          <cell r="X608"/>
          <cell r="Y608"/>
          <cell r="Z608"/>
        </row>
        <row r="609">
          <cell r="A609" t="str">
            <v>TGH</v>
          </cell>
          <cell r="B609">
            <v>608</v>
          </cell>
          <cell r="C609" t="str">
            <v> i | 1 | 3 </v>
          </cell>
          <cell r="D609"/>
          <cell r="E609">
            <v>35.5</v>
          </cell>
          <cell r="F609">
            <v>0</v>
          </cell>
          <cell r="G609">
            <v>200</v>
          </cell>
          <cell r="H609">
            <v>7</v>
          </cell>
          <cell r="I609">
            <v>26699</v>
          </cell>
          <cell r="J609"/>
          <cell r="K609">
            <v>1.97</v>
          </cell>
          <cell r="L609">
            <v>5.86</v>
          </cell>
          <cell r="M609">
            <v>0.6</v>
          </cell>
          <cell r="N609">
            <v>0</v>
          </cell>
          <cell r="O609">
            <v>-0.43</v>
          </cell>
          <cell r="P609">
            <v>-2.33</v>
          </cell>
          <cell r="Q609">
            <v>4.43</v>
          </cell>
          <cell r="R609"/>
          <cell r="S609">
            <v>19.16</v>
          </cell>
          <cell r="T609"/>
          <cell r="U609"/>
          <cell r="V609"/>
          <cell r="W609"/>
          <cell r="X609"/>
          <cell r="Y609"/>
          <cell r="Z609"/>
        </row>
        <row r="610">
          <cell r="A610" t="str">
            <v>TGPRO</v>
          </cell>
          <cell r="B610">
            <v>609</v>
          </cell>
          <cell r="C610" t="str">
            <v> i | 1 | 2 | 3 </v>
          </cell>
          <cell r="D610"/>
          <cell r="E610">
            <v>0.11</v>
          </cell>
          <cell r="F610">
            <v>-8.33</v>
          </cell>
          <cell r="G610">
            <v>3971300</v>
          </cell>
          <cell r="H610">
            <v>439</v>
          </cell>
          <cell r="I610">
            <v>519</v>
          </cell>
          <cell r="J610"/>
          <cell r="K610">
            <v>0.23</v>
          </cell>
          <cell r="L610">
            <v>0.62</v>
          </cell>
          <cell r="M610"/>
          <cell r="N610">
            <v>0</v>
          </cell>
          <cell r="O610">
            <v>-2.59</v>
          </cell>
          <cell r="P610">
            <v>-5.9</v>
          </cell>
          <cell r="Q610">
            <v>-5.92</v>
          </cell>
          <cell r="R610"/>
          <cell r="S610">
            <v>60.53</v>
          </cell>
          <cell r="T610"/>
          <cell r="U610"/>
          <cell r="V610"/>
          <cell r="W610"/>
          <cell r="X610"/>
          <cell r="Y610"/>
          <cell r="Z610"/>
        </row>
        <row r="611">
          <cell r="A611" t="str">
            <v>TH</v>
          </cell>
          <cell r="B611">
            <v>610</v>
          </cell>
          <cell r="C611" t="str">
            <v> i | 1 | 2 | 3 </v>
          </cell>
          <cell r="D611"/>
          <cell r="E611">
            <v>0.48</v>
          </cell>
          <cell r="F611">
            <v>0</v>
          </cell>
          <cell r="G611">
            <v>300400</v>
          </cell>
          <cell r="H611">
            <v>144</v>
          </cell>
          <cell r="I611">
            <v>463</v>
          </cell>
          <cell r="J611">
            <v>15.61</v>
          </cell>
          <cell r="K611">
            <v>0.39</v>
          </cell>
          <cell r="L611">
            <v>0.04</v>
          </cell>
          <cell r="M611"/>
          <cell r="N611">
            <v>0.03</v>
          </cell>
          <cell r="O611">
            <v>2.5299999999999998</v>
          </cell>
          <cell r="P611">
            <v>2.5099999999999998</v>
          </cell>
          <cell r="Q611">
            <v>35.200000000000003</v>
          </cell>
          <cell r="R611"/>
          <cell r="S611">
            <v>49.89</v>
          </cell>
          <cell r="T611"/>
          <cell r="U611">
            <v>642</v>
          </cell>
          <cell r="V611">
            <v>629</v>
          </cell>
          <cell r="W611">
            <v>-0.13</v>
          </cell>
          <cell r="X611"/>
          <cell r="Y611"/>
          <cell r="Z611"/>
        </row>
        <row r="612">
          <cell r="A612" t="str">
            <v>THAI</v>
          </cell>
          <cell r="B612">
            <v>611</v>
          </cell>
          <cell r="C612" t="str">
            <v> i | 1 | 2 | 3 </v>
          </cell>
          <cell r="D612" t="str">
            <v>CNP</v>
          </cell>
          <cell r="E612">
            <v>3.38</v>
          </cell>
          <cell r="F612">
            <v>-2.31</v>
          </cell>
          <cell r="G612">
            <v>4096200</v>
          </cell>
          <cell r="H612">
            <v>14033</v>
          </cell>
          <cell r="I612">
            <v>7378</v>
          </cell>
          <cell r="J612"/>
          <cell r="K612"/>
          <cell r="L612">
            <v>-8.4700000000000006</v>
          </cell>
          <cell r="M612"/>
          <cell r="N612">
            <v>0</v>
          </cell>
          <cell r="O612">
            <v>-14.18</v>
          </cell>
          <cell r="P612"/>
          <cell r="Q612">
            <v>-111.27</v>
          </cell>
          <cell r="R612"/>
          <cell r="S612">
            <v>52.14</v>
          </cell>
          <cell r="T612"/>
          <cell r="U612"/>
          <cell r="V612"/>
          <cell r="W612"/>
          <cell r="X612"/>
          <cell r="Y612"/>
          <cell r="Z612"/>
        </row>
        <row r="613">
          <cell r="A613" t="str">
            <v>THANA</v>
          </cell>
          <cell r="B613">
            <v>612</v>
          </cell>
          <cell r="C613" t="str">
            <v> i | 1 | 2 | 3 </v>
          </cell>
          <cell r="D613"/>
          <cell r="E613">
            <v>0.88</v>
          </cell>
          <cell r="F613">
            <v>-1.1200000000000001</v>
          </cell>
          <cell r="G613">
            <v>900</v>
          </cell>
          <cell r="H613">
            <v>1</v>
          </cell>
          <cell r="I613">
            <v>223</v>
          </cell>
          <cell r="J613"/>
          <cell r="K613">
            <v>0.59</v>
          </cell>
          <cell r="L613">
            <v>0.72</v>
          </cell>
          <cell r="M613"/>
          <cell r="N613">
            <v>0</v>
          </cell>
          <cell r="O613">
            <v>-1.84</v>
          </cell>
          <cell r="P613">
            <v>-9.11</v>
          </cell>
          <cell r="Q613">
            <v>-2.85</v>
          </cell>
          <cell r="R613"/>
          <cell r="S613">
            <v>31.09</v>
          </cell>
          <cell r="T613"/>
          <cell r="U613"/>
          <cell r="V613"/>
          <cell r="W613"/>
          <cell r="X613"/>
          <cell r="Y613"/>
          <cell r="Z613"/>
        </row>
        <row r="614">
          <cell r="A614" t="str">
            <v>THANI</v>
          </cell>
          <cell r="B614">
            <v>613</v>
          </cell>
          <cell r="C614" t="str">
            <v> i | 1 | 2 | 3 </v>
          </cell>
          <cell r="D614"/>
          <cell r="E614">
            <v>4</v>
          </cell>
          <cell r="F614">
            <v>0</v>
          </cell>
          <cell r="G614">
            <v>42945100</v>
          </cell>
          <cell r="H614">
            <v>171887</v>
          </cell>
          <cell r="I614">
            <v>22652</v>
          </cell>
          <cell r="J614">
            <v>12.17</v>
          </cell>
          <cell r="K614">
            <v>1.79</v>
          </cell>
          <cell r="L614">
            <v>4.78</v>
          </cell>
          <cell r="M614">
            <v>0.16</v>
          </cell>
          <cell r="N614">
            <v>0.33</v>
          </cell>
          <cell r="O614">
            <v>4.6900000000000004</v>
          </cell>
          <cell r="P614">
            <v>23.82</v>
          </cell>
          <cell r="Q614">
            <v>43.23</v>
          </cell>
          <cell r="R614">
            <v>5.33</v>
          </cell>
          <cell r="S614">
            <v>34.130000000000003</v>
          </cell>
          <cell r="T614"/>
          <cell r="U614">
            <v>180</v>
          </cell>
          <cell r="V614">
            <v>450</v>
          </cell>
          <cell r="W614">
            <v>0.44</v>
          </cell>
          <cell r="X614"/>
          <cell r="Y614"/>
          <cell r="Z614"/>
        </row>
        <row r="615">
          <cell r="A615" t="str">
            <v>THCOM</v>
          </cell>
          <cell r="B615">
            <v>614</v>
          </cell>
          <cell r="C615" t="str">
            <v> i | 1 | 2 | 3 </v>
          </cell>
          <cell r="D615"/>
          <cell r="E615">
            <v>9.1</v>
          </cell>
          <cell r="F615">
            <v>3.41</v>
          </cell>
          <cell r="G615">
            <v>9860300</v>
          </cell>
          <cell r="H615">
            <v>88499</v>
          </cell>
          <cell r="I615">
            <v>9975</v>
          </cell>
          <cell r="J615"/>
          <cell r="K615">
            <v>0.9</v>
          </cell>
          <cell r="L615">
            <v>0.48</v>
          </cell>
          <cell r="M615">
            <v>0.2</v>
          </cell>
          <cell r="N615">
            <v>0</v>
          </cell>
          <cell r="O615">
            <v>-4.22</v>
          </cell>
          <cell r="P615">
            <v>-9.83</v>
          </cell>
          <cell r="Q615">
            <v>21.02</v>
          </cell>
          <cell r="R615">
            <v>2.2000000000000002</v>
          </cell>
          <cell r="S615">
            <v>58.86</v>
          </cell>
          <cell r="T615"/>
          <cell r="U615"/>
          <cell r="V615"/>
          <cell r="W615"/>
          <cell r="X615"/>
          <cell r="Y615"/>
          <cell r="Z615"/>
        </row>
        <row r="616">
          <cell r="A616" t="str">
            <v>THE</v>
          </cell>
          <cell r="B616">
            <v>615</v>
          </cell>
          <cell r="C616" t="str">
            <v> i | 1 | 2 | 3 </v>
          </cell>
          <cell r="D616"/>
          <cell r="E616">
            <v>1.46</v>
          </cell>
          <cell r="F616">
            <v>-3.95</v>
          </cell>
          <cell r="G616">
            <v>100</v>
          </cell>
          <cell r="H616">
            <v>0</v>
          </cell>
          <cell r="I616">
            <v>1609</v>
          </cell>
          <cell r="J616"/>
          <cell r="K616">
            <v>1.01</v>
          </cell>
          <cell r="L616">
            <v>1.87</v>
          </cell>
          <cell r="M616">
            <v>0.03</v>
          </cell>
          <cell r="N616">
            <v>0</v>
          </cell>
          <cell r="O616">
            <v>-1.48</v>
          </cell>
          <cell r="P616">
            <v>-9.3800000000000008</v>
          </cell>
          <cell r="Q616">
            <v>-2.99</v>
          </cell>
          <cell r="R616">
            <v>1.97</v>
          </cell>
          <cell r="S616">
            <v>28.99</v>
          </cell>
          <cell r="T616"/>
          <cell r="U616"/>
          <cell r="V616"/>
          <cell r="W616"/>
          <cell r="X616"/>
          <cell r="Y616"/>
          <cell r="Z616"/>
        </row>
        <row r="617">
          <cell r="A617" t="str">
            <v>THG</v>
          </cell>
          <cell r="B617">
            <v>616</v>
          </cell>
          <cell r="C617" t="str">
            <v> i | 1 | 2 | 3 </v>
          </cell>
          <cell r="D617"/>
          <cell r="E617">
            <v>26.75</v>
          </cell>
          <cell r="F617">
            <v>0</v>
          </cell>
          <cell r="G617">
            <v>353200</v>
          </cell>
          <cell r="H617">
            <v>9409</v>
          </cell>
          <cell r="I617">
            <v>22713</v>
          </cell>
          <cell r="J617">
            <v>195.88</v>
          </cell>
          <cell r="K617">
            <v>2.85</v>
          </cell>
          <cell r="L617">
            <v>1.6</v>
          </cell>
          <cell r="M617">
            <v>0.3</v>
          </cell>
          <cell r="N617">
            <v>0.14000000000000001</v>
          </cell>
          <cell r="O617">
            <v>1.84</v>
          </cell>
          <cell r="P617">
            <v>1.42</v>
          </cell>
          <cell r="Q617">
            <v>0.56999999999999995</v>
          </cell>
          <cell r="R617">
            <v>1.5</v>
          </cell>
          <cell r="S617">
            <v>53.3</v>
          </cell>
          <cell r="T617"/>
          <cell r="U617">
            <v>932</v>
          </cell>
          <cell r="V617">
            <v>918</v>
          </cell>
          <cell r="W617">
            <v>-93.71</v>
          </cell>
          <cell r="X617"/>
          <cell r="Y617"/>
          <cell r="Z617"/>
        </row>
        <row r="618">
          <cell r="A618" t="str">
            <v>THIP</v>
          </cell>
          <cell r="B618">
            <v>617</v>
          </cell>
          <cell r="C618" t="str">
            <v> i | 1 | 3 </v>
          </cell>
          <cell r="D618"/>
          <cell r="E618">
            <v>32.75</v>
          </cell>
          <cell r="F618">
            <v>-0.76</v>
          </cell>
          <cell r="G618">
            <v>87400</v>
          </cell>
          <cell r="H618">
            <v>2852</v>
          </cell>
          <cell r="I618">
            <v>2620</v>
          </cell>
          <cell r="J618">
            <v>8.02</v>
          </cell>
          <cell r="K618">
            <v>1.38</v>
          </cell>
          <cell r="L618">
            <v>0.26</v>
          </cell>
          <cell r="M618">
            <v>0.5</v>
          </cell>
          <cell r="N618">
            <v>4.1100000000000003</v>
          </cell>
          <cell r="O618">
            <v>16.88</v>
          </cell>
          <cell r="P618">
            <v>18.079999999999998</v>
          </cell>
          <cell r="Q618">
            <v>10.44</v>
          </cell>
          <cell r="R618">
            <v>3.82</v>
          </cell>
          <cell r="S618">
            <v>30.85</v>
          </cell>
          <cell r="T618"/>
          <cell r="U618">
            <v>135</v>
          </cell>
          <cell r="V618">
            <v>79</v>
          </cell>
          <cell r="W618">
            <v>4.18</v>
          </cell>
          <cell r="X618"/>
          <cell r="Y618"/>
          <cell r="Z618"/>
        </row>
        <row r="619">
          <cell r="A619" t="str">
            <v>THL</v>
          </cell>
          <cell r="B619">
            <v>618</v>
          </cell>
          <cell r="C619" t="str">
            <v> i | 1 | 2 | 3 </v>
          </cell>
          <cell r="D619" t="str">
            <v>SPNC</v>
          </cell>
          <cell r="E619">
            <v>0.46</v>
          </cell>
          <cell r="F619">
            <v>0</v>
          </cell>
          <cell r="G619">
            <v>0</v>
          </cell>
          <cell r="H619">
            <v>0</v>
          </cell>
          <cell r="I619">
            <v>348</v>
          </cell>
          <cell r="J619"/>
          <cell r="K619"/>
          <cell r="L619">
            <v>0.18</v>
          </cell>
          <cell r="M619"/>
          <cell r="N619">
            <v>0</v>
          </cell>
          <cell r="O619">
            <v>7.79</v>
          </cell>
          <cell r="P619">
            <v>6.42</v>
          </cell>
          <cell r="Q619">
            <v>18.940000000000001</v>
          </cell>
          <cell r="R619"/>
          <cell r="S619">
            <v>43.46</v>
          </cell>
          <cell r="T619"/>
          <cell r="U619"/>
          <cell r="V619"/>
          <cell r="W619"/>
          <cell r="X619"/>
          <cell r="Y619"/>
          <cell r="Z619"/>
        </row>
        <row r="620">
          <cell r="A620" t="str">
            <v>THMUI</v>
          </cell>
          <cell r="B620">
            <v>619</v>
          </cell>
          <cell r="C620" t="str">
            <v> i | 1 | 3 </v>
          </cell>
          <cell r="D620"/>
          <cell r="E620">
            <v>0.79</v>
          </cell>
          <cell r="F620">
            <v>-1.25</v>
          </cell>
          <cell r="G620">
            <v>805900</v>
          </cell>
          <cell r="H620">
            <v>622</v>
          </cell>
          <cell r="I620">
            <v>269</v>
          </cell>
          <cell r="J620"/>
          <cell r="K620">
            <v>0.71</v>
          </cell>
          <cell r="L620">
            <v>0.71</v>
          </cell>
          <cell r="M620"/>
          <cell r="N620">
            <v>0</v>
          </cell>
          <cell r="O620">
            <v>-1.23</v>
          </cell>
          <cell r="P620">
            <v>-3.96</v>
          </cell>
          <cell r="Q620">
            <v>-5.25</v>
          </cell>
          <cell r="R620">
            <v>5.7</v>
          </cell>
          <cell r="S620">
            <v>37.01</v>
          </cell>
          <cell r="T620"/>
          <cell r="U620"/>
          <cell r="V620"/>
          <cell r="W620"/>
          <cell r="X620"/>
          <cell r="Y620"/>
          <cell r="Z620"/>
        </row>
        <row r="621">
          <cell r="A621" t="str">
            <v>THRE</v>
          </cell>
          <cell r="B621">
            <v>620</v>
          </cell>
          <cell r="C621" t="str">
            <v> i | 1 | 2 | 3 </v>
          </cell>
          <cell r="D621"/>
          <cell r="E621">
            <v>1.55</v>
          </cell>
          <cell r="F621">
            <v>-2.52</v>
          </cell>
          <cell r="G621">
            <v>10950300</v>
          </cell>
          <cell r="H621">
            <v>17177</v>
          </cell>
          <cell r="I621">
            <v>6533</v>
          </cell>
          <cell r="J621">
            <v>36.33</v>
          </cell>
          <cell r="K621">
            <v>1.82</v>
          </cell>
          <cell r="L621">
            <v>1.07</v>
          </cell>
          <cell r="M621"/>
          <cell r="N621">
            <v>0.04</v>
          </cell>
          <cell r="O621">
            <v>2.7</v>
          </cell>
          <cell r="P621">
            <v>4.93</v>
          </cell>
          <cell r="Q621">
            <v>5.17</v>
          </cell>
          <cell r="R621"/>
          <cell r="S621">
            <v>50.6</v>
          </cell>
          <cell r="T621"/>
          <cell r="U621">
            <v>751</v>
          </cell>
          <cell r="V621">
            <v>799</v>
          </cell>
          <cell r="W621">
            <v>0.31</v>
          </cell>
          <cell r="X621"/>
          <cell r="Y621"/>
          <cell r="Z621"/>
        </row>
        <row r="622">
          <cell r="A622" t="str">
            <v>THREL</v>
          </cell>
          <cell r="B622">
            <v>621</v>
          </cell>
          <cell r="C622" t="str">
            <v> i | 1 | 2 | 3 </v>
          </cell>
          <cell r="D622"/>
          <cell r="E622">
            <v>3.3</v>
          </cell>
          <cell r="F622">
            <v>-1.79</v>
          </cell>
          <cell r="G622">
            <v>1550500</v>
          </cell>
          <cell r="H622">
            <v>5112</v>
          </cell>
          <cell r="I622">
            <v>1980</v>
          </cell>
          <cell r="J622">
            <v>21.76</v>
          </cell>
          <cell r="K622">
            <v>1.46</v>
          </cell>
          <cell r="L622">
            <v>0.8</v>
          </cell>
          <cell r="M622"/>
          <cell r="N622">
            <v>0.15</v>
          </cell>
          <cell r="O622">
            <v>4.13</v>
          </cell>
          <cell r="P622">
            <v>6.31</v>
          </cell>
          <cell r="Q622">
            <v>3.91</v>
          </cell>
          <cell r="R622">
            <v>7.88</v>
          </cell>
          <cell r="S622">
            <v>88.47</v>
          </cell>
          <cell r="T622"/>
          <cell r="U622">
            <v>621</v>
          </cell>
          <cell r="V622">
            <v>645</v>
          </cell>
          <cell r="W622">
            <v>-1.9</v>
          </cell>
          <cell r="X622"/>
          <cell r="Y622"/>
          <cell r="Z622"/>
        </row>
        <row r="623">
          <cell r="A623" t="str">
            <v>TIGER</v>
          </cell>
          <cell r="B623">
            <v>622</v>
          </cell>
          <cell r="C623" t="str">
            <v> i | 1 | 3 </v>
          </cell>
          <cell r="D623"/>
          <cell r="E623">
            <v>1.7</v>
          </cell>
          <cell r="F623">
            <v>0</v>
          </cell>
          <cell r="G623">
            <v>16900</v>
          </cell>
          <cell r="H623">
            <v>29</v>
          </cell>
          <cell r="I623">
            <v>782</v>
          </cell>
          <cell r="J623">
            <v>10.85</v>
          </cell>
          <cell r="K623">
            <v>1.29</v>
          </cell>
          <cell r="L623">
            <v>0.28999999999999998</v>
          </cell>
          <cell r="M623">
            <v>0.18</v>
          </cell>
          <cell r="N623">
            <v>0.16</v>
          </cell>
          <cell r="O623">
            <v>11.35</v>
          </cell>
          <cell r="P623">
            <v>11.81</v>
          </cell>
          <cell r="Q623">
            <v>6.73</v>
          </cell>
          <cell r="R623">
            <v>10.59</v>
          </cell>
          <cell r="S623">
            <v>27.56</v>
          </cell>
          <cell r="T623"/>
          <cell r="U623">
            <v>283</v>
          </cell>
          <cell r="V623">
            <v>213</v>
          </cell>
          <cell r="W623">
            <v>-0.97</v>
          </cell>
          <cell r="X623"/>
          <cell r="Y623"/>
          <cell r="Z623"/>
        </row>
        <row r="624">
          <cell r="A624" t="str">
            <v>TIP</v>
          </cell>
          <cell r="B624">
            <v>623</v>
          </cell>
          <cell r="C624" t="str">
            <v> i | 1 | 3 </v>
          </cell>
          <cell r="D624"/>
          <cell r="E624">
            <v>27.25</v>
          </cell>
          <cell r="F624">
            <v>-0.91</v>
          </cell>
          <cell r="G624">
            <v>1772600</v>
          </cell>
          <cell r="H624">
            <v>48411</v>
          </cell>
          <cell r="I624">
            <v>16350</v>
          </cell>
          <cell r="J624">
            <v>7.94</v>
          </cell>
          <cell r="K624">
            <v>2.16</v>
          </cell>
          <cell r="L624">
            <v>4.46</v>
          </cell>
          <cell r="M624">
            <v>0.5</v>
          </cell>
          <cell r="N624">
            <v>3.43</v>
          </cell>
          <cell r="O624">
            <v>6.3</v>
          </cell>
          <cell r="P624">
            <v>26.16</v>
          </cell>
          <cell r="Q624">
            <v>25.66</v>
          </cell>
          <cell r="R624">
            <v>5.87</v>
          </cell>
          <cell r="S624">
            <v>54.5</v>
          </cell>
          <cell r="T624"/>
          <cell r="U624">
            <v>72</v>
          </cell>
          <cell r="V624">
            <v>285</v>
          </cell>
          <cell r="W624">
            <v>1.26</v>
          </cell>
          <cell r="X624"/>
          <cell r="Y624"/>
          <cell r="Z624"/>
        </row>
        <row r="625">
          <cell r="A625" t="str">
            <v>TIPCO</v>
          </cell>
          <cell r="B625">
            <v>624</v>
          </cell>
          <cell r="C625" t="str">
            <v> i | 1 | 2 | 3 </v>
          </cell>
          <cell r="D625"/>
          <cell r="E625">
            <v>8.15</v>
          </cell>
          <cell r="F625">
            <v>10.88</v>
          </cell>
          <cell r="G625">
            <v>26756500</v>
          </cell>
          <cell r="H625">
            <v>213590</v>
          </cell>
          <cell r="I625">
            <v>3933</v>
          </cell>
          <cell r="J625">
            <v>10.97</v>
          </cell>
          <cell r="K625">
            <v>0.88</v>
          </cell>
          <cell r="L625">
            <v>0.52</v>
          </cell>
          <cell r="M625">
            <v>0.25</v>
          </cell>
          <cell r="N625">
            <v>0.7</v>
          </cell>
          <cell r="O625">
            <v>5.95</v>
          </cell>
          <cell r="P625">
            <v>8.2200000000000006</v>
          </cell>
          <cell r="Q625">
            <v>13.47</v>
          </cell>
          <cell r="R625">
            <v>4.17</v>
          </cell>
          <cell r="S625">
            <v>49.36</v>
          </cell>
          <cell r="T625"/>
          <cell r="U625">
            <v>388</v>
          </cell>
          <cell r="V625">
            <v>386</v>
          </cell>
          <cell r="W625">
            <v>-0.05</v>
          </cell>
          <cell r="X625"/>
          <cell r="Y625"/>
          <cell r="Z625"/>
        </row>
        <row r="626">
          <cell r="A626" t="str">
            <v>TISCO</v>
          </cell>
          <cell r="B626">
            <v>625</v>
          </cell>
          <cell r="C626" t="str">
            <v> i | 1 | 2 | 3 </v>
          </cell>
          <cell r="D626"/>
          <cell r="E626">
            <v>92.5</v>
          </cell>
          <cell r="F626">
            <v>-1.6</v>
          </cell>
          <cell r="G626">
            <v>5861500</v>
          </cell>
          <cell r="H626">
            <v>546265</v>
          </cell>
          <cell r="I626">
            <v>74060</v>
          </cell>
          <cell r="J626">
            <v>11.74</v>
          </cell>
          <cell r="K626">
            <v>1.95</v>
          </cell>
          <cell r="L626">
            <v>6.29</v>
          </cell>
          <cell r="M626"/>
          <cell r="N626">
            <v>7.86</v>
          </cell>
          <cell r="O626">
            <v>2.8</v>
          </cell>
          <cell r="P626">
            <v>16.73</v>
          </cell>
          <cell r="Q626">
            <v>25.94</v>
          </cell>
          <cell r="R626">
            <v>8.3800000000000008</v>
          </cell>
          <cell r="S626">
            <v>82.04</v>
          </cell>
          <cell r="T626"/>
          <cell r="U626">
            <v>239</v>
          </cell>
          <cell r="V626">
            <v>523</v>
          </cell>
          <cell r="W626">
            <v>0.81</v>
          </cell>
          <cell r="X626"/>
          <cell r="Y626"/>
          <cell r="Z626"/>
        </row>
        <row r="627">
          <cell r="A627" t="str">
            <v>TITLE</v>
          </cell>
          <cell r="B627">
            <v>626</v>
          </cell>
          <cell r="C627" t="str">
            <v> i | 1 | 2 | 3 </v>
          </cell>
          <cell r="D627"/>
          <cell r="E627">
            <v>2.48</v>
          </cell>
          <cell r="F627">
            <v>0</v>
          </cell>
          <cell r="G627">
            <v>163700</v>
          </cell>
          <cell r="H627">
            <v>401</v>
          </cell>
          <cell r="I627">
            <v>1800</v>
          </cell>
          <cell r="J627"/>
          <cell r="K627">
            <v>2.44</v>
          </cell>
          <cell r="L627">
            <v>0.78</v>
          </cell>
          <cell r="M627">
            <v>0.01</v>
          </cell>
          <cell r="N627">
            <v>0</v>
          </cell>
          <cell r="O627">
            <v>-1.59</v>
          </cell>
          <cell r="P627">
            <v>-2.77</v>
          </cell>
          <cell r="Q627">
            <v>-42.91</v>
          </cell>
          <cell r="R627">
            <v>0.2</v>
          </cell>
          <cell r="S627">
            <v>30.4</v>
          </cell>
          <cell r="T627"/>
          <cell r="U627"/>
          <cell r="V627"/>
          <cell r="W627"/>
          <cell r="X627"/>
          <cell r="Y627"/>
          <cell r="Z627"/>
        </row>
        <row r="628">
          <cell r="A628" t="str">
            <v>TIW</v>
          </cell>
          <cell r="B628">
            <v>627</v>
          </cell>
          <cell r="C628" t="str">
            <v> i | 1 | 2 | 3 </v>
          </cell>
          <cell r="D628"/>
          <cell r="E628">
            <v>272</v>
          </cell>
          <cell r="F628">
            <v>-2.86</v>
          </cell>
          <cell r="G628">
            <v>13400</v>
          </cell>
          <cell r="H628">
            <v>3596</v>
          </cell>
          <cell r="I628">
            <v>1632</v>
          </cell>
          <cell r="J628"/>
          <cell r="K628">
            <v>2.23</v>
          </cell>
          <cell r="L628">
            <v>1.33</v>
          </cell>
          <cell r="M628"/>
          <cell r="N628">
            <v>0</v>
          </cell>
          <cell r="O628">
            <v>-6.35</v>
          </cell>
          <cell r="P628">
            <v>-13.68</v>
          </cell>
          <cell r="Q628">
            <v>-26.01</v>
          </cell>
          <cell r="R628"/>
          <cell r="S628">
            <v>17.02</v>
          </cell>
          <cell r="T628"/>
          <cell r="U628"/>
          <cell r="V628"/>
          <cell r="W628"/>
          <cell r="X628"/>
          <cell r="Y628"/>
          <cell r="Z628"/>
        </row>
        <row r="629">
          <cell r="A629" t="str">
            <v>TK</v>
          </cell>
          <cell r="B629">
            <v>628</v>
          </cell>
          <cell r="C629" t="str">
            <v> i | 1 | 2 | 3 </v>
          </cell>
          <cell r="D629"/>
          <cell r="E629">
            <v>7.9</v>
          </cell>
          <cell r="F629">
            <v>-0.63</v>
          </cell>
          <cell r="G629">
            <v>268500</v>
          </cell>
          <cell r="H629">
            <v>2118</v>
          </cell>
          <cell r="I629">
            <v>3950</v>
          </cell>
          <cell r="J629">
            <v>10.32</v>
          </cell>
          <cell r="K629">
            <v>0.76</v>
          </cell>
          <cell r="L629">
            <v>0.39</v>
          </cell>
          <cell r="M629">
            <v>0.55000000000000004</v>
          </cell>
          <cell r="N629">
            <v>0.77</v>
          </cell>
          <cell r="O629">
            <v>5.81</v>
          </cell>
          <cell r="P629">
            <v>7.48</v>
          </cell>
          <cell r="Q629">
            <v>12.64</v>
          </cell>
          <cell r="R629">
            <v>6.96</v>
          </cell>
          <cell r="S629">
            <v>25.88</v>
          </cell>
          <cell r="T629"/>
          <cell r="U629">
            <v>371</v>
          </cell>
          <cell r="V629">
            <v>359</v>
          </cell>
          <cell r="W629">
            <v>1.64</v>
          </cell>
          <cell r="X629"/>
          <cell r="Y629"/>
          <cell r="Z629"/>
        </row>
        <row r="630">
          <cell r="A630" t="str">
            <v>TKN</v>
          </cell>
          <cell r="B630">
            <v>629</v>
          </cell>
          <cell r="C630" t="str">
            <v> i | 1 | 2 | 3 </v>
          </cell>
          <cell r="D630"/>
          <cell r="E630">
            <v>10.6</v>
          </cell>
          <cell r="F630">
            <v>2.91</v>
          </cell>
          <cell r="G630">
            <v>17230000</v>
          </cell>
          <cell r="H630">
            <v>180017</v>
          </cell>
          <cell r="I630">
            <v>14628</v>
          </cell>
          <cell r="J630">
            <v>38.36</v>
          </cell>
          <cell r="K630">
            <v>7.16</v>
          </cell>
          <cell r="L630">
            <v>0.74</v>
          </cell>
          <cell r="M630">
            <v>0.11</v>
          </cell>
          <cell r="N630">
            <v>0.28000000000000003</v>
          </cell>
          <cell r="O630">
            <v>11.65</v>
          </cell>
          <cell r="P630">
            <v>18.739999999999998</v>
          </cell>
          <cell r="Q630">
            <v>8.4600000000000009</v>
          </cell>
          <cell r="R630">
            <v>2.4500000000000002</v>
          </cell>
          <cell r="S630">
            <v>41.16</v>
          </cell>
          <cell r="T630"/>
          <cell r="U630">
            <v>493</v>
          </cell>
          <cell r="V630">
            <v>509</v>
          </cell>
          <cell r="W630">
            <v>5.1100000000000003</v>
          </cell>
          <cell r="X630"/>
          <cell r="Y630"/>
          <cell r="Z630"/>
        </row>
        <row r="631">
          <cell r="A631" t="str">
            <v>TKS</v>
          </cell>
          <cell r="B631">
            <v>630</v>
          </cell>
          <cell r="C631" t="str">
            <v> i | 1 | 2 | 3 </v>
          </cell>
          <cell r="D631"/>
          <cell r="E631">
            <v>6.1</v>
          </cell>
          <cell r="F631">
            <v>-0.81</v>
          </cell>
          <cell r="G631">
            <v>2320000</v>
          </cell>
          <cell r="H631">
            <v>14278</v>
          </cell>
          <cell r="I631">
            <v>2820</v>
          </cell>
          <cell r="J631">
            <v>14.11</v>
          </cell>
          <cell r="K631">
            <v>1.25</v>
          </cell>
          <cell r="L631">
            <v>0.73</v>
          </cell>
          <cell r="M631">
            <v>0.06</v>
          </cell>
          <cell r="N631">
            <v>0.46</v>
          </cell>
          <cell r="O631">
            <v>6.29</v>
          </cell>
          <cell r="P631">
            <v>8.64</v>
          </cell>
          <cell r="Q631">
            <v>9.5500000000000007</v>
          </cell>
          <cell r="R631">
            <v>9.84</v>
          </cell>
          <cell r="S631">
            <v>59.05</v>
          </cell>
          <cell r="T631"/>
          <cell r="U631">
            <v>409</v>
          </cell>
          <cell r="V631">
            <v>408</v>
          </cell>
          <cell r="W631">
            <v>1.57</v>
          </cell>
          <cell r="X631"/>
          <cell r="Y631"/>
          <cell r="Z631"/>
        </row>
        <row r="632">
          <cell r="A632" t="str">
            <v>TKT</v>
          </cell>
          <cell r="B632">
            <v>631</v>
          </cell>
          <cell r="C632" t="str">
            <v> i | 1 | 2 | 3 </v>
          </cell>
          <cell r="D632"/>
          <cell r="E632">
            <v>0.99</v>
          </cell>
          <cell r="F632">
            <v>-1</v>
          </cell>
          <cell r="G632">
            <v>127700</v>
          </cell>
          <cell r="H632">
            <v>127</v>
          </cell>
          <cell r="I632">
            <v>235</v>
          </cell>
          <cell r="J632"/>
          <cell r="K632">
            <v>0.52</v>
          </cell>
          <cell r="L632">
            <v>1.74</v>
          </cell>
          <cell r="M632"/>
          <cell r="N632">
            <v>0</v>
          </cell>
          <cell r="O632">
            <v>-2.54</v>
          </cell>
          <cell r="P632">
            <v>-7.55</v>
          </cell>
          <cell r="Q632">
            <v>-4.6900000000000004</v>
          </cell>
          <cell r="R632"/>
          <cell r="S632">
            <v>47.91</v>
          </cell>
          <cell r="T632"/>
          <cell r="U632"/>
          <cell r="V632"/>
          <cell r="W632"/>
          <cell r="X632"/>
          <cell r="Y632"/>
          <cell r="Z632"/>
        </row>
        <row r="633">
          <cell r="A633" t="str">
            <v>TM</v>
          </cell>
          <cell r="B633">
            <v>632</v>
          </cell>
          <cell r="C633" t="str">
            <v> i | 1 | 2 | 3 </v>
          </cell>
          <cell r="D633"/>
          <cell r="E633">
            <v>2.66</v>
          </cell>
          <cell r="F633">
            <v>-0.75</v>
          </cell>
          <cell r="G633">
            <v>1070300</v>
          </cell>
          <cell r="H633">
            <v>2874</v>
          </cell>
          <cell r="I633">
            <v>819</v>
          </cell>
          <cell r="J633">
            <v>20.07</v>
          </cell>
          <cell r="K633">
            <v>1.9</v>
          </cell>
          <cell r="L633">
            <v>0.74</v>
          </cell>
          <cell r="M633"/>
          <cell r="N633">
            <v>0.13</v>
          </cell>
          <cell r="O633">
            <v>8.0500000000000007</v>
          </cell>
          <cell r="P633">
            <v>9.5</v>
          </cell>
          <cell r="Q633">
            <v>6.27</v>
          </cell>
          <cell r="R633">
            <v>4.8899999999999997</v>
          </cell>
          <cell r="S633">
            <v>39.229999999999997</v>
          </cell>
          <cell r="T633"/>
          <cell r="U633">
            <v>507</v>
          </cell>
          <cell r="V633">
            <v>460</v>
          </cell>
          <cell r="W633">
            <v>0.9</v>
          </cell>
          <cell r="X633"/>
          <cell r="Y633"/>
          <cell r="Z633"/>
        </row>
        <row r="634">
          <cell r="A634" t="str">
            <v>TMB</v>
          </cell>
          <cell r="B634">
            <v>633</v>
          </cell>
          <cell r="C634" t="str">
            <v> i | 1 | 2 | 3 </v>
          </cell>
          <cell r="D634"/>
          <cell r="E634">
            <v>1.1100000000000001</v>
          </cell>
          <cell r="F634">
            <v>-2.63</v>
          </cell>
          <cell r="G634">
            <v>679316300</v>
          </cell>
          <cell r="H634">
            <v>761646</v>
          </cell>
          <cell r="I634">
            <v>107014</v>
          </cell>
          <cell r="J634">
            <v>10.11</v>
          </cell>
          <cell r="K634">
            <v>0.52</v>
          </cell>
          <cell r="L634">
            <v>8.07</v>
          </cell>
          <cell r="M634">
            <v>0.01</v>
          </cell>
          <cell r="N634">
            <v>0.11</v>
          </cell>
          <cell r="O634">
            <v>0.94</v>
          </cell>
          <cell r="P634">
            <v>6.87</v>
          </cell>
          <cell r="Q634">
            <v>13.08</v>
          </cell>
          <cell r="R634">
            <v>2.9</v>
          </cell>
          <cell r="S634">
            <v>29.59</v>
          </cell>
          <cell r="T634"/>
          <cell r="U634">
            <v>387</v>
          </cell>
          <cell r="V634">
            <v>561</v>
          </cell>
          <cell r="W634">
            <v>-3.9</v>
          </cell>
          <cell r="X634"/>
          <cell r="Y634"/>
          <cell r="Z634"/>
        </row>
        <row r="635">
          <cell r="A635" t="str">
            <v>TMC</v>
          </cell>
          <cell r="B635">
            <v>634</v>
          </cell>
          <cell r="C635" t="str">
            <v> i | 1 | 2 | 3 </v>
          </cell>
          <cell r="D635"/>
          <cell r="E635">
            <v>0.76</v>
          </cell>
          <cell r="F635">
            <v>0</v>
          </cell>
          <cell r="G635">
            <v>20600</v>
          </cell>
          <cell r="H635">
            <v>16</v>
          </cell>
          <cell r="I635">
            <v>349</v>
          </cell>
          <cell r="J635"/>
          <cell r="K635">
            <v>0.9</v>
          </cell>
          <cell r="L635">
            <v>1.2</v>
          </cell>
          <cell r="M635"/>
          <cell r="N635">
            <v>0</v>
          </cell>
          <cell r="O635">
            <v>-8.75</v>
          </cell>
          <cell r="P635">
            <v>-21.18</v>
          </cell>
          <cell r="Q635">
            <v>-33.75</v>
          </cell>
          <cell r="R635"/>
          <cell r="S635">
            <v>69.28</v>
          </cell>
          <cell r="T635"/>
          <cell r="U635"/>
          <cell r="V635"/>
          <cell r="W635"/>
          <cell r="X635"/>
          <cell r="Y635"/>
          <cell r="Z635"/>
        </row>
        <row r="636">
          <cell r="A636" t="str">
            <v>TMD</v>
          </cell>
          <cell r="B636">
            <v>635</v>
          </cell>
          <cell r="C636" t="str">
            <v> i | 1 | 2 | 3 </v>
          </cell>
          <cell r="D636"/>
          <cell r="E636">
            <v>22.9</v>
          </cell>
          <cell r="F636">
            <v>0</v>
          </cell>
          <cell r="G636">
            <v>0</v>
          </cell>
          <cell r="H636">
            <v>0</v>
          </cell>
          <cell r="I636">
            <v>3435</v>
          </cell>
          <cell r="J636">
            <v>10.81</v>
          </cell>
          <cell r="K636">
            <v>1.22</v>
          </cell>
          <cell r="L636">
            <v>0.08</v>
          </cell>
          <cell r="M636">
            <v>0.55000000000000004</v>
          </cell>
          <cell r="N636">
            <v>2.12</v>
          </cell>
          <cell r="O636">
            <v>12.74</v>
          </cell>
          <cell r="P636">
            <v>11.77</v>
          </cell>
          <cell r="Q636">
            <v>17.78</v>
          </cell>
          <cell r="R636">
            <v>6.11</v>
          </cell>
          <cell r="S636">
            <v>34.31</v>
          </cell>
          <cell r="T636"/>
          <cell r="U636">
            <v>289</v>
          </cell>
          <cell r="V636">
            <v>184</v>
          </cell>
          <cell r="W636">
            <v>3.16</v>
          </cell>
          <cell r="X636"/>
          <cell r="Y636"/>
          <cell r="Z636"/>
        </row>
        <row r="637">
          <cell r="A637" t="str">
            <v>TMI</v>
          </cell>
          <cell r="B637">
            <v>636</v>
          </cell>
          <cell r="C637" t="str">
            <v> i | 1 | 3 </v>
          </cell>
          <cell r="D637"/>
          <cell r="E637">
            <v>0.77</v>
          </cell>
          <cell r="F637">
            <v>-3.75</v>
          </cell>
          <cell r="G637">
            <v>1021200</v>
          </cell>
          <cell r="H637">
            <v>803</v>
          </cell>
          <cell r="I637">
            <v>517</v>
          </cell>
          <cell r="J637">
            <v>55.7</v>
          </cell>
          <cell r="K637">
            <v>2.82</v>
          </cell>
          <cell r="L637">
            <v>1.4</v>
          </cell>
          <cell r="M637"/>
          <cell r="N637">
            <v>0.01</v>
          </cell>
          <cell r="O637">
            <v>3.6</v>
          </cell>
          <cell r="P637">
            <v>5.17</v>
          </cell>
          <cell r="Q637">
            <v>2.39</v>
          </cell>
          <cell r="R637"/>
          <cell r="S637">
            <v>28.08</v>
          </cell>
          <cell r="T637"/>
          <cell r="U637">
            <v>785</v>
          </cell>
          <cell r="V637">
            <v>801</v>
          </cell>
          <cell r="W637">
            <v>-3.2</v>
          </cell>
          <cell r="X637"/>
          <cell r="Y637"/>
          <cell r="Z637"/>
        </row>
        <row r="638">
          <cell r="A638" t="str">
            <v>TMILL</v>
          </cell>
          <cell r="B638">
            <v>637</v>
          </cell>
          <cell r="C638" t="str">
            <v> i | 1 | 2 | 3 </v>
          </cell>
          <cell r="D638"/>
          <cell r="E638">
            <v>3.22</v>
          </cell>
          <cell r="F638">
            <v>-1.23</v>
          </cell>
          <cell r="G638">
            <v>264100</v>
          </cell>
          <cell r="H638">
            <v>861</v>
          </cell>
          <cell r="I638">
            <v>1284</v>
          </cell>
          <cell r="J638">
            <v>10.199999999999999</v>
          </cell>
          <cell r="K638">
            <v>1.22</v>
          </cell>
          <cell r="L638">
            <v>0.56000000000000005</v>
          </cell>
          <cell r="M638">
            <v>0.08</v>
          </cell>
          <cell r="N638">
            <v>0.31</v>
          </cell>
          <cell r="O638">
            <v>10.74</v>
          </cell>
          <cell r="P638">
            <v>12.25</v>
          </cell>
          <cell r="Q638">
            <v>8.68</v>
          </cell>
          <cell r="R638">
            <v>5.9</v>
          </cell>
          <cell r="S638">
            <v>29.54</v>
          </cell>
          <cell r="T638"/>
          <cell r="U638">
            <v>259</v>
          </cell>
          <cell r="V638">
            <v>208</v>
          </cell>
          <cell r="W638">
            <v>0.59</v>
          </cell>
          <cell r="X638"/>
          <cell r="Y638"/>
          <cell r="Z638"/>
        </row>
        <row r="639">
          <cell r="A639" t="str">
            <v>TMT</v>
          </cell>
          <cell r="B639">
            <v>638</v>
          </cell>
          <cell r="C639" t="str">
            <v> i | 1 | 2 | 3 </v>
          </cell>
          <cell r="D639"/>
          <cell r="E639">
            <v>7</v>
          </cell>
          <cell r="F639">
            <v>-0.71</v>
          </cell>
          <cell r="G639">
            <v>31500</v>
          </cell>
          <cell r="H639">
            <v>220</v>
          </cell>
          <cell r="I639">
            <v>6095</v>
          </cell>
          <cell r="J639">
            <v>15.6</v>
          </cell>
          <cell r="K639">
            <v>2</v>
          </cell>
          <cell r="L639">
            <v>1.35</v>
          </cell>
          <cell r="M639">
            <v>0.3</v>
          </cell>
          <cell r="N639">
            <v>0.44</v>
          </cell>
          <cell r="O639">
            <v>7.13</v>
          </cell>
          <cell r="P639">
            <v>13.07</v>
          </cell>
          <cell r="Q639">
            <v>3.35</v>
          </cell>
          <cell r="R639">
            <v>4.29</v>
          </cell>
          <cell r="S639">
            <v>26.84</v>
          </cell>
          <cell r="T639"/>
          <cell r="U639">
            <v>381</v>
          </cell>
          <cell r="V639">
            <v>441</v>
          </cell>
          <cell r="W639">
            <v>0.85</v>
          </cell>
          <cell r="X639"/>
          <cell r="Y639"/>
          <cell r="Z639"/>
        </row>
        <row r="640">
          <cell r="A640" t="str">
            <v>TMW</v>
          </cell>
          <cell r="B640">
            <v>639</v>
          </cell>
          <cell r="C640" t="str">
            <v> i | 1 | 2 | 3 </v>
          </cell>
          <cell r="D640"/>
          <cell r="E640">
            <v>35.25</v>
          </cell>
          <cell r="F640">
            <v>0</v>
          </cell>
          <cell r="G640">
            <v>4600</v>
          </cell>
          <cell r="H640">
            <v>160</v>
          </cell>
          <cell r="I640">
            <v>1406</v>
          </cell>
          <cell r="J640">
            <v>11.17</v>
          </cell>
          <cell r="K640">
            <v>0.59</v>
          </cell>
          <cell r="L640">
            <v>0.32</v>
          </cell>
          <cell r="M640">
            <v>1.78</v>
          </cell>
          <cell r="N640">
            <v>3.16</v>
          </cell>
          <cell r="O640">
            <v>5.0199999999999996</v>
          </cell>
          <cell r="P640">
            <v>5.32</v>
          </cell>
          <cell r="Q640">
            <v>0.28000000000000003</v>
          </cell>
          <cell r="R640">
            <v>5.05</v>
          </cell>
          <cell r="S640">
            <v>21.37</v>
          </cell>
          <cell r="T640"/>
          <cell r="U640">
            <v>457</v>
          </cell>
          <cell r="V640">
            <v>413</v>
          </cell>
          <cell r="W640">
            <v>0.26</v>
          </cell>
          <cell r="X640"/>
          <cell r="Y640"/>
          <cell r="Z640"/>
        </row>
        <row r="641">
          <cell r="A641" t="str">
            <v>TNDT</v>
          </cell>
          <cell r="B641">
            <v>640</v>
          </cell>
          <cell r="C641" t="str">
            <v> i | 1 | 2 | 3 </v>
          </cell>
          <cell r="D641"/>
          <cell r="E641">
            <v>3.02</v>
          </cell>
          <cell r="F641">
            <v>0.67</v>
          </cell>
          <cell r="G641">
            <v>5700</v>
          </cell>
          <cell r="H641">
            <v>17</v>
          </cell>
          <cell r="I641">
            <v>302</v>
          </cell>
          <cell r="J641">
            <v>22.08</v>
          </cell>
          <cell r="K641">
            <v>0.67</v>
          </cell>
          <cell r="L641">
            <v>1.35</v>
          </cell>
          <cell r="M641"/>
          <cell r="N641">
            <v>0.14000000000000001</v>
          </cell>
          <cell r="O641">
            <v>4.4000000000000004</v>
          </cell>
          <cell r="P641">
            <v>3.08</v>
          </cell>
          <cell r="Q641">
            <v>1.02</v>
          </cell>
          <cell r="R641"/>
          <cell r="S641">
            <v>51.41</v>
          </cell>
          <cell r="T641"/>
          <cell r="U641">
            <v>707</v>
          </cell>
          <cell r="V641">
            <v>625</v>
          </cell>
          <cell r="W641">
            <v>-0.12</v>
          </cell>
          <cell r="X641"/>
          <cell r="Y641"/>
          <cell r="Z641"/>
        </row>
        <row r="642">
          <cell r="A642" t="str">
            <v>TNH</v>
          </cell>
          <cell r="B642">
            <v>641</v>
          </cell>
          <cell r="C642" t="str">
            <v> i | 1 | 3 </v>
          </cell>
          <cell r="D642"/>
          <cell r="E642">
            <v>31.5</v>
          </cell>
          <cell r="F642">
            <v>-1.56</v>
          </cell>
          <cell r="G642">
            <v>4600</v>
          </cell>
          <cell r="H642">
            <v>147</v>
          </cell>
          <cell r="I642">
            <v>5670</v>
          </cell>
          <cell r="J642">
            <v>25.81</v>
          </cell>
          <cell r="K642">
            <v>2.88</v>
          </cell>
          <cell r="L642">
            <v>0.17</v>
          </cell>
          <cell r="M642">
            <v>0.45</v>
          </cell>
          <cell r="N642">
            <v>1.24</v>
          </cell>
          <cell r="O642">
            <v>11.94</v>
          </cell>
          <cell r="P642">
            <v>11.51</v>
          </cell>
          <cell r="Q642">
            <v>14.07</v>
          </cell>
          <cell r="R642">
            <v>1.43</v>
          </cell>
          <cell r="S642">
            <v>41.12</v>
          </cell>
          <cell r="T642"/>
          <cell r="U642">
            <v>519</v>
          </cell>
          <cell r="V642">
            <v>427</v>
          </cell>
          <cell r="W642">
            <v>5.17</v>
          </cell>
          <cell r="X642"/>
          <cell r="Y642"/>
          <cell r="Z642"/>
        </row>
        <row r="643">
          <cell r="A643" t="str">
            <v>TNITY</v>
          </cell>
          <cell r="B643">
            <v>642</v>
          </cell>
          <cell r="C643" t="str">
            <v> i | 1 | 3 </v>
          </cell>
          <cell r="D643"/>
          <cell r="E643">
            <v>4.2</v>
          </cell>
          <cell r="F643">
            <v>-0.47</v>
          </cell>
          <cell r="G643">
            <v>21000</v>
          </cell>
          <cell r="H643">
            <v>88</v>
          </cell>
          <cell r="I643">
            <v>837</v>
          </cell>
          <cell r="J643">
            <v>13.23</v>
          </cell>
          <cell r="K643">
            <v>0.57999999999999996</v>
          </cell>
          <cell r="L643">
            <v>2.14</v>
          </cell>
          <cell r="M643">
            <v>0.44</v>
          </cell>
          <cell r="N643">
            <v>0.32</v>
          </cell>
          <cell r="O643">
            <v>1.8</v>
          </cell>
          <cell r="P643">
            <v>4.3</v>
          </cell>
          <cell r="Q643">
            <v>-1.74</v>
          </cell>
          <cell r="R643">
            <v>10.48</v>
          </cell>
          <cell r="S643">
            <v>52.53</v>
          </cell>
          <cell r="T643"/>
          <cell r="U643">
            <v>533</v>
          </cell>
          <cell r="V643">
            <v>600</v>
          </cell>
          <cell r="W643">
            <v>0.49</v>
          </cell>
          <cell r="X643"/>
          <cell r="Y643"/>
          <cell r="Z643"/>
        </row>
        <row r="644">
          <cell r="A644" t="str">
            <v>TNL</v>
          </cell>
          <cell r="B644">
            <v>643</v>
          </cell>
          <cell r="C644" t="str">
            <v> i | 1 | 2 | 3 </v>
          </cell>
          <cell r="D644"/>
          <cell r="E644">
            <v>17.100000000000001</v>
          </cell>
          <cell r="F644">
            <v>0</v>
          </cell>
          <cell r="G644">
            <v>1000</v>
          </cell>
          <cell r="H644">
            <v>17</v>
          </cell>
          <cell r="I644">
            <v>2052</v>
          </cell>
          <cell r="J644"/>
          <cell r="K644">
            <v>0.56000000000000005</v>
          </cell>
          <cell r="L644">
            <v>0.12</v>
          </cell>
          <cell r="M644"/>
          <cell r="N644">
            <v>0</v>
          </cell>
          <cell r="O644">
            <v>0.01</v>
          </cell>
          <cell r="P644"/>
          <cell r="Q644">
            <v>1.76</v>
          </cell>
          <cell r="R644">
            <v>3.22</v>
          </cell>
          <cell r="S644">
            <v>25.04</v>
          </cell>
          <cell r="T644"/>
          <cell r="U644"/>
          <cell r="V644"/>
          <cell r="W644"/>
          <cell r="X644"/>
          <cell r="Y644"/>
          <cell r="Z644"/>
        </row>
        <row r="645">
          <cell r="A645" t="str">
            <v>TNP</v>
          </cell>
          <cell r="B645">
            <v>644</v>
          </cell>
          <cell r="C645" t="str">
            <v> i | 1 | 2 | 3 </v>
          </cell>
          <cell r="D645"/>
          <cell r="E645">
            <v>4.12</v>
          </cell>
          <cell r="F645">
            <v>-0.48</v>
          </cell>
          <cell r="G645">
            <v>2778800</v>
          </cell>
          <cell r="H645">
            <v>11491</v>
          </cell>
          <cell r="I645">
            <v>3296</v>
          </cell>
          <cell r="J645">
            <v>26.99</v>
          </cell>
          <cell r="K645">
            <v>4.43</v>
          </cell>
          <cell r="L645">
            <v>0.34</v>
          </cell>
          <cell r="M645">
            <v>0.03</v>
          </cell>
          <cell r="N645">
            <v>0.15</v>
          </cell>
          <cell r="O645">
            <v>16.2</v>
          </cell>
          <cell r="P645">
            <v>17.21</v>
          </cell>
          <cell r="Q645">
            <v>5.65</v>
          </cell>
          <cell r="R645">
            <v>1.21</v>
          </cell>
          <cell r="S645">
            <v>27.6</v>
          </cell>
          <cell r="T645"/>
          <cell r="U645">
            <v>449</v>
          </cell>
          <cell r="V645">
            <v>390</v>
          </cell>
          <cell r="W645">
            <v>1.1399999999999999</v>
          </cell>
          <cell r="X645"/>
          <cell r="Y645"/>
          <cell r="Z645"/>
        </row>
        <row r="646">
          <cell r="A646" t="str">
            <v>TNPC</v>
          </cell>
          <cell r="B646">
            <v>645</v>
          </cell>
          <cell r="C646" t="str">
            <v> i | 1 | 3 </v>
          </cell>
          <cell r="D646"/>
          <cell r="E646">
            <v>0.79</v>
          </cell>
          <cell r="F646">
            <v>1.28</v>
          </cell>
          <cell r="G646">
            <v>11500</v>
          </cell>
          <cell r="H646">
            <v>9</v>
          </cell>
          <cell r="I646">
            <v>252</v>
          </cell>
          <cell r="J646"/>
          <cell r="K646">
            <v>0.6</v>
          </cell>
          <cell r="L646">
            <v>1.21</v>
          </cell>
          <cell r="M646"/>
          <cell r="N646">
            <v>0</v>
          </cell>
          <cell r="O646">
            <v>-7.03</v>
          </cell>
          <cell r="P646">
            <v>-20.239999999999998</v>
          </cell>
          <cell r="Q646">
            <v>-13.73</v>
          </cell>
          <cell r="R646"/>
          <cell r="S646">
            <v>64.52</v>
          </cell>
          <cell r="T646"/>
          <cell r="U646"/>
          <cell r="V646"/>
          <cell r="W646"/>
          <cell r="X646"/>
          <cell r="Y646"/>
          <cell r="Z646"/>
        </row>
        <row r="647">
          <cell r="A647" t="str">
            <v>TNR</v>
          </cell>
          <cell r="B647">
            <v>646</v>
          </cell>
          <cell r="C647" t="str">
            <v> i | 1 | 2 | 3 </v>
          </cell>
          <cell r="D647"/>
          <cell r="E647">
            <v>12.7</v>
          </cell>
          <cell r="F647">
            <v>-1.55</v>
          </cell>
          <cell r="G647">
            <v>184600</v>
          </cell>
          <cell r="H647">
            <v>2323</v>
          </cell>
          <cell r="I647">
            <v>3810</v>
          </cell>
          <cell r="J647">
            <v>30.39</v>
          </cell>
          <cell r="K647">
            <v>3.19</v>
          </cell>
          <cell r="L647">
            <v>0.67</v>
          </cell>
          <cell r="M647">
            <v>0.24</v>
          </cell>
          <cell r="N647">
            <v>0.43</v>
          </cell>
          <cell r="O647">
            <v>7.32</v>
          </cell>
          <cell r="P647">
            <v>10.74</v>
          </cell>
          <cell r="Q647">
            <v>5.57</v>
          </cell>
          <cell r="R647">
            <v>1.89</v>
          </cell>
          <cell r="S647">
            <v>22.53</v>
          </cell>
          <cell r="T647"/>
          <cell r="U647">
            <v>565</v>
          </cell>
          <cell r="V647">
            <v>570</v>
          </cell>
          <cell r="W647">
            <v>3.54</v>
          </cell>
          <cell r="X647"/>
          <cell r="Y647"/>
          <cell r="Z647"/>
        </row>
        <row r="648">
          <cell r="A648" t="str">
            <v>TOA</v>
          </cell>
          <cell r="B648">
            <v>647</v>
          </cell>
          <cell r="C648" t="str">
            <v> i | 1 | 3 </v>
          </cell>
          <cell r="D648"/>
          <cell r="E648">
            <v>32.25</v>
          </cell>
          <cell r="F648">
            <v>-2.27</v>
          </cell>
          <cell r="G648">
            <v>2127800</v>
          </cell>
          <cell r="H648">
            <v>69368</v>
          </cell>
          <cell r="I648">
            <v>65435</v>
          </cell>
          <cell r="J648">
            <v>31.73</v>
          </cell>
          <cell r="K648">
            <v>5.88</v>
          </cell>
          <cell r="L648">
            <v>0.48</v>
          </cell>
          <cell r="M648">
            <v>0.27</v>
          </cell>
          <cell r="N648">
            <v>1.01</v>
          </cell>
          <cell r="O648">
            <v>16.8</v>
          </cell>
          <cell r="P648">
            <v>19.28</v>
          </cell>
          <cell r="Q648">
            <v>12.47</v>
          </cell>
          <cell r="R648">
            <v>1.55</v>
          </cell>
          <cell r="S648">
            <v>25.02</v>
          </cell>
          <cell r="T648"/>
          <cell r="U648">
            <v>454</v>
          </cell>
          <cell r="V648">
            <v>414</v>
          </cell>
          <cell r="W648">
            <v>2.54</v>
          </cell>
          <cell r="X648"/>
          <cell r="Y648"/>
          <cell r="Z648"/>
        </row>
        <row r="649">
          <cell r="A649" t="str">
            <v>TOG</v>
          </cell>
          <cell r="B649">
            <v>648</v>
          </cell>
          <cell r="C649" t="str">
            <v> i | 1 | 2 | 3 </v>
          </cell>
          <cell r="D649"/>
          <cell r="E649">
            <v>3.58</v>
          </cell>
          <cell r="F649">
            <v>-1.65</v>
          </cell>
          <cell r="G649">
            <v>59900</v>
          </cell>
          <cell r="H649">
            <v>216</v>
          </cell>
          <cell r="I649">
            <v>1698</v>
          </cell>
          <cell r="J649">
            <v>92.27</v>
          </cell>
          <cell r="K649">
            <v>0.97</v>
          </cell>
          <cell r="L649">
            <v>0.59</v>
          </cell>
          <cell r="M649"/>
          <cell r="N649">
            <v>0.04</v>
          </cell>
          <cell r="O649">
            <v>-0.13</v>
          </cell>
          <cell r="P649">
            <v>1.03</v>
          </cell>
          <cell r="Q649">
            <v>0.46</v>
          </cell>
          <cell r="R649">
            <v>6.98</v>
          </cell>
          <cell r="S649">
            <v>47.24</v>
          </cell>
          <cell r="T649"/>
          <cell r="U649">
            <v>924</v>
          </cell>
          <cell r="V649"/>
          <cell r="W649">
            <v>-7.8</v>
          </cell>
          <cell r="X649"/>
          <cell r="Y649"/>
          <cell r="Z649"/>
        </row>
        <row r="650">
          <cell r="A650" t="str">
            <v>TOP</v>
          </cell>
          <cell r="B650">
            <v>649</v>
          </cell>
          <cell r="C650" t="str">
            <v> i | 1 | 2 | 3 </v>
          </cell>
          <cell r="D650"/>
          <cell r="E650">
            <v>55</v>
          </cell>
          <cell r="F650">
            <v>-2.2200000000000002</v>
          </cell>
          <cell r="G650">
            <v>7140700</v>
          </cell>
          <cell r="H650">
            <v>394038</v>
          </cell>
          <cell r="I650">
            <v>112202</v>
          </cell>
          <cell r="J650"/>
          <cell r="K650">
            <v>1.04</v>
          </cell>
          <cell r="L650">
            <v>1.76</v>
          </cell>
          <cell r="M650"/>
          <cell r="N650">
            <v>0</v>
          </cell>
          <cell r="O650">
            <v>-2.79</v>
          </cell>
          <cell r="P650">
            <v>-7.58</v>
          </cell>
          <cell r="Q650">
            <v>-5.56</v>
          </cell>
          <cell r="R650">
            <v>2.73</v>
          </cell>
          <cell r="S650">
            <v>51.96</v>
          </cell>
          <cell r="T650"/>
          <cell r="U650"/>
          <cell r="V650"/>
          <cell r="W650"/>
          <cell r="X650"/>
          <cell r="Y650"/>
          <cell r="Z650"/>
        </row>
        <row r="651">
          <cell r="A651" t="str">
            <v>TOPP</v>
          </cell>
          <cell r="B651">
            <v>650</v>
          </cell>
          <cell r="C651" t="str">
            <v> i | 1 | 3 </v>
          </cell>
          <cell r="D651"/>
          <cell r="E651">
            <v>193</v>
          </cell>
          <cell r="F651">
            <v>1.05</v>
          </cell>
          <cell r="G651">
            <v>400</v>
          </cell>
          <cell r="H651">
            <v>77</v>
          </cell>
          <cell r="I651">
            <v>1158</v>
          </cell>
          <cell r="J651">
            <v>8.31</v>
          </cell>
          <cell r="K651">
            <v>0.82</v>
          </cell>
          <cell r="L651">
            <v>0.2</v>
          </cell>
          <cell r="M651">
            <v>5.5</v>
          </cell>
          <cell r="N651">
            <v>23.24</v>
          </cell>
          <cell r="O651">
            <v>9.58</v>
          </cell>
          <cell r="P651">
            <v>10.24</v>
          </cell>
          <cell r="Q651">
            <v>9.34</v>
          </cell>
          <cell r="R651">
            <v>2.88</v>
          </cell>
          <cell r="S651">
            <v>25.25</v>
          </cell>
          <cell r="T651"/>
          <cell r="U651">
            <v>257</v>
          </cell>
          <cell r="V651">
            <v>185</v>
          </cell>
          <cell r="W651">
            <v>1.54</v>
          </cell>
          <cell r="X651"/>
          <cell r="Y651"/>
          <cell r="Z651"/>
        </row>
        <row r="652">
          <cell r="A652" t="str">
            <v>TPA</v>
          </cell>
          <cell r="B652">
            <v>651</v>
          </cell>
          <cell r="C652" t="str">
            <v> i | 1 | 2 | 3 </v>
          </cell>
          <cell r="D652"/>
          <cell r="E652">
            <v>5.55</v>
          </cell>
          <cell r="F652">
            <v>-3.48</v>
          </cell>
          <cell r="G652">
            <v>10900</v>
          </cell>
          <cell r="H652">
            <v>62</v>
          </cell>
          <cell r="I652">
            <v>674</v>
          </cell>
          <cell r="J652">
            <v>11.33</v>
          </cell>
          <cell r="K652">
            <v>1.36</v>
          </cell>
          <cell r="L652">
            <v>0.64</v>
          </cell>
          <cell r="M652"/>
          <cell r="N652">
            <v>0.49</v>
          </cell>
          <cell r="O652">
            <v>9.57</v>
          </cell>
          <cell r="P652">
            <v>12.04</v>
          </cell>
          <cell r="Q652">
            <v>6.29</v>
          </cell>
          <cell r="R652">
            <v>8.11</v>
          </cell>
          <cell r="S652">
            <v>23.55</v>
          </cell>
          <cell r="T652"/>
          <cell r="U652">
            <v>294</v>
          </cell>
          <cell r="V652">
            <v>260</v>
          </cell>
          <cell r="W652">
            <v>-0.13</v>
          </cell>
          <cell r="X652"/>
          <cell r="Y652"/>
          <cell r="Z652"/>
        </row>
        <row r="653">
          <cell r="A653" t="str">
            <v>TPAC</v>
          </cell>
          <cell r="B653">
            <v>652</v>
          </cell>
          <cell r="C653" t="str">
            <v> i | 1 | 2 | 3 </v>
          </cell>
          <cell r="D653"/>
          <cell r="E653">
            <v>12.7</v>
          </cell>
          <cell r="F653">
            <v>-2.31</v>
          </cell>
          <cell r="G653">
            <v>254600</v>
          </cell>
          <cell r="H653">
            <v>3245</v>
          </cell>
          <cell r="I653">
            <v>4147</v>
          </cell>
          <cell r="J653">
            <v>13.63</v>
          </cell>
          <cell r="K653">
            <v>2.0099999999999998</v>
          </cell>
          <cell r="L653">
            <v>1.26</v>
          </cell>
          <cell r="M653">
            <v>0.13</v>
          </cell>
          <cell r="N653">
            <v>0.93</v>
          </cell>
          <cell r="O653">
            <v>11.04</v>
          </cell>
          <cell r="P653">
            <v>20.14</v>
          </cell>
          <cell r="Q653">
            <v>8.5</v>
          </cell>
          <cell r="R653">
            <v>0.98</v>
          </cell>
          <cell r="S653">
            <v>20.5</v>
          </cell>
          <cell r="T653"/>
          <cell r="U653">
            <v>246</v>
          </cell>
          <cell r="V653">
            <v>285</v>
          </cell>
          <cell r="W653">
            <v>0.2</v>
          </cell>
          <cell r="X653"/>
          <cell r="Y653"/>
          <cell r="Z653"/>
        </row>
        <row r="654">
          <cell r="A654" t="str">
            <v>TPBI</v>
          </cell>
          <cell r="B654">
            <v>653</v>
          </cell>
          <cell r="C654" t="str">
            <v> i | 1 | 2 | 3 </v>
          </cell>
          <cell r="D654"/>
          <cell r="E654">
            <v>8.85</v>
          </cell>
          <cell r="F654">
            <v>-3.8</v>
          </cell>
          <cell r="G654">
            <v>701000</v>
          </cell>
          <cell r="H654">
            <v>6248</v>
          </cell>
          <cell r="I654">
            <v>3689</v>
          </cell>
          <cell r="J654">
            <v>23.32</v>
          </cell>
          <cell r="K654">
            <v>1.48</v>
          </cell>
          <cell r="L654">
            <v>0.95</v>
          </cell>
          <cell r="M654"/>
          <cell r="N654">
            <v>0.37</v>
          </cell>
          <cell r="O654">
            <v>4.3899999999999997</v>
          </cell>
          <cell r="P654">
            <v>6.63</v>
          </cell>
          <cell r="Q654">
            <v>3.91</v>
          </cell>
          <cell r="R654"/>
          <cell r="S654">
            <v>36.6</v>
          </cell>
          <cell r="T654"/>
          <cell r="U654">
            <v>626</v>
          </cell>
          <cell r="V654">
            <v>645</v>
          </cell>
          <cell r="W654">
            <v>-0.32</v>
          </cell>
          <cell r="X654"/>
          <cell r="Y654"/>
          <cell r="Z654"/>
        </row>
        <row r="655">
          <cell r="A655" t="str">
            <v>TPCH</v>
          </cell>
          <cell r="B655">
            <v>654</v>
          </cell>
          <cell r="C655" t="str">
            <v> i | 1 | 2 | 3 </v>
          </cell>
          <cell r="D655"/>
          <cell r="E655">
            <v>11.7</v>
          </cell>
          <cell r="F655">
            <v>-1.68</v>
          </cell>
          <cell r="G655">
            <v>682800</v>
          </cell>
          <cell r="H655">
            <v>7970</v>
          </cell>
          <cell r="I655">
            <v>4694</v>
          </cell>
          <cell r="J655">
            <v>14.47</v>
          </cell>
          <cell r="K655">
            <v>1.57</v>
          </cell>
          <cell r="L655">
            <v>1.55</v>
          </cell>
          <cell r="M655">
            <v>0.09</v>
          </cell>
          <cell r="N655">
            <v>0.8</v>
          </cell>
          <cell r="O655">
            <v>7.47</v>
          </cell>
          <cell r="P655">
            <v>11.34</v>
          </cell>
          <cell r="Q655">
            <v>18.09</v>
          </cell>
          <cell r="R655">
            <v>1.77</v>
          </cell>
          <cell r="S655">
            <v>57.44</v>
          </cell>
          <cell r="T655"/>
          <cell r="U655">
            <v>396</v>
          </cell>
          <cell r="V655">
            <v>407</v>
          </cell>
          <cell r="W655">
            <v>0.14000000000000001</v>
          </cell>
          <cell r="X655"/>
          <cell r="Y655"/>
          <cell r="Z655"/>
        </row>
        <row r="656">
          <cell r="A656" t="str">
            <v>TPCORP</v>
          </cell>
          <cell r="B656">
            <v>655</v>
          </cell>
          <cell r="C656" t="str">
            <v> i | 1 | 2 | 3 </v>
          </cell>
          <cell r="D656"/>
          <cell r="E656">
            <v>9.75</v>
          </cell>
          <cell r="F656">
            <v>0.52</v>
          </cell>
          <cell r="G656">
            <v>600</v>
          </cell>
          <cell r="H656">
            <v>6</v>
          </cell>
          <cell r="I656">
            <v>1053</v>
          </cell>
          <cell r="J656"/>
          <cell r="K656">
            <v>0.46</v>
          </cell>
          <cell r="L656">
            <v>0.11</v>
          </cell>
          <cell r="M656"/>
          <cell r="N656">
            <v>0</v>
          </cell>
          <cell r="O656">
            <v>-2.2999999999999998</v>
          </cell>
          <cell r="P656">
            <v>-1.85</v>
          </cell>
          <cell r="Q656">
            <v>-11.38</v>
          </cell>
          <cell r="R656">
            <v>6.19</v>
          </cell>
          <cell r="S656">
            <v>25.64</v>
          </cell>
          <cell r="T656"/>
          <cell r="U656"/>
          <cell r="V656"/>
          <cell r="W656"/>
          <cell r="X656"/>
          <cell r="Y656"/>
          <cell r="Z656"/>
        </row>
        <row r="657">
          <cell r="A657" t="str">
            <v>TPIPL</v>
          </cell>
          <cell r="B657">
            <v>656</v>
          </cell>
          <cell r="C657" t="str">
            <v> i | 1 | 2 | 3 </v>
          </cell>
          <cell r="D657"/>
          <cell r="E657">
            <v>1.69</v>
          </cell>
          <cell r="F657">
            <v>-1.17</v>
          </cell>
          <cell r="G657">
            <v>5052000</v>
          </cell>
          <cell r="H657">
            <v>8612</v>
          </cell>
          <cell r="I657">
            <v>32415</v>
          </cell>
          <cell r="J657">
            <v>15.72</v>
          </cell>
          <cell r="K657">
            <v>0.71</v>
          </cell>
          <cell r="L657">
            <v>1.54</v>
          </cell>
          <cell r="M657">
            <v>0.03</v>
          </cell>
          <cell r="N657">
            <v>0.1</v>
          </cell>
          <cell r="O657">
            <v>4.79</v>
          </cell>
          <cell r="P657">
            <v>4.55</v>
          </cell>
          <cell r="Q657">
            <v>6.37</v>
          </cell>
          <cell r="R657">
            <v>3.59</v>
          </cell>
          <cell r="S657">
            <v>39.71</v>
          </cell>
          <cell r="T657"/>
          <cell r="U657">
            <v>592</v>
          </cell>
          <cell r="V657">
            <v>538</v>
          </cell>
          <cell r="W657">
            <v>0.63</v>
          </cell>
          <cell r="X657"/>
          <cell r="Y657"/>
          <cell r="Z657"/>
        </row>
        <row r="658">
          <cell r="A658" t="str">
            <v>TPIPP</v>
          </cell>
          <cell r="B658">
            <v>657</v>
          </cell>
          <cell r="C658" t="str">
            <v> i | 1 | 2 | 3 </v>
          </cell>
          <cell r="D658"/>
          <cell r="E658">
            <v>4.34</v>
          </cell>
          <cell r="F658">
            <v>-1.36</v>
          </cell>
          <cell r="G658">
            <v>14111700</v>
          </cell>
          <cell r="H658">
            <v>61369</v>
          </cell>
          <cell r="I658">
            <v>36456</v>
          </cell>
          <cell r="J658">
            <v>7.93</v>
          </cell>
          <cell r="K658">
            <v>1.32</v>
          </cell>
          <cell r="L658">
            <v>0.54</v>
          </cell>
          <cell r="M658">
            <v>0.12</v>
          </cell>
          <cell r="N658">
            <v>0.55000000000000004</v>
          </cell>
          <cell r="O658">
            <v>12.4</v>
          </cell>
          <cell r="P658">
            <v>16.96</v>
          </cell>
          <cell r="Q658">
            <v>38.89</v>
          </cell>
          <cell r="R658">
            <v>9.2200000000000006</v>
          </cell>
          <cell r="S658">
            <v>28.71</v>
          </cell>
          <cell r="T658"/>
          <cell r="U658">
            <v>143</v>
          </cell>
          <cell r="V658">
            <v>122</v>
          </cell>
          <cell r="W658">
            <v>0.22</v>
          </cell>
          <cell r="X658"/>
          <cell r="Y658"/>
          <cell r="Z658"/>
        </row>
        <row r="659">
          <cell r="A659" t="str">
            <v>TPLAS</v>
          </cell>
          <cell r="B659">
            <v>658</v>
          </cell>
          <cell r="C659" t="str">
            <v> i | 1 | 3 </v>
          </cell>
          <cell r="D659"/>
          <cell r="E659">
            <v>1.68</v>
          </cell>
          <cell r="F659">
            <v>-0.59</v>
          </cell>
          <cell r="G659">
            <v>1719600</v>
          </cell>
          <cell r="H659">
            <v>2848</v>
          </cell>
          <cell r="I659">
            <v>454</v>
          </cell>
          <cell r="J659">
            <v>13.62</v>
          </cell>
          <cell r="K659">
            <v>1.5</v>
          </cell>
          <cell r="L659">
            <v>0.19</v>
          </cell>
          <cell r="M659"/>
          <cell r="N659">
            <v>0.12</v>
          </cell>
          <cell r="O659">
            <v>11.64</v>
          </cell>
          <cell r="P659">
            <v>11.16</v>
          </cell>
          <cell r="Q659">
            <v>6.89</v>
          </cell>
          <cell r="R659">
            <v>5.95</v>
          </cell>
          <cell r="S659">
            <v>25.74</v>
          </cell>
          <cell r="T659"/>
          <cell r="U659">
            <v>368</v>
          </cell>
          <cell r="V659">
            <v>278</v>
          </cell>
          <cell r="W659">
            <v>0.56999999999999995</v>
          </cell>
          <cell r="X659"/>
          <cell r="Y659"/>
          <cell r="Z659"/>
        </row>
        <row r="660">
          <cell r="A660" t="str">
            <v>TPOLY</v>
          </cell>
          <cell r="B660">
            <v>659</v>
          </cell>
          <cell r="C660" t="str">
            <v> i | 1 | 2 | 3 </v>
          </cell>
          <cell r="D660"/>
          <cell r="E660">
            <v>2.4</v>
          </cell>
          <cell r="F660">
            <v>-2.44</v>
          </cell>
          <cell r="G660">
            <v>806300</v>
          </cell>
          <cell r="H660">
            <v>1961</v>
          </cell>
          <cell r="I660">
            <v>1375</v>
          </cell>
          <cell r="J660">
            <v>25.09</v>
          </cell>
          <cell r="K660">
            <v>0.83</v>
          </cell>
          <cell r="L660">
            <v>3.52</v>
          </cell>
          <cell r="M660">
            <v>7.0000000000000007E-2</v>
          </cell>
          <cell r="N660">
            <v>0.09</v>
          </cell>
          <cell r="O660">
            <v>5.49</v>
          </cell>
          <cell r="P660">
            <v>3.31</v>
          </cell>
          <cell r="Q660">
            <v>1.47</v>
          </cell>
          <cell r="R660">
            <v>2.87</v>
          </cell>
          <cell r="S660">
            <v>56.05</v>
          </cell>
          <cell r="T660"/>
          <cell r="U660">
            <v>733</v>
          </cell>
          <cell r="V660">
            <v>608</v>
          </cell>
          <cell r="W660">
            <v>-0.68</v>
          </cell>
          <cell r="X660"/>
          <cell r="Y660"/>
          <cell r="Z660"/>
        </row>
        <row r="661">
          <cell r="A661" t="str">
            <v>TPP</v>
          </cell>
          <cell r="B661">
            <v>660</v>
          </cell>
          <cell r="C661" t="str">
            <v> i | 1 | 3 </v>
          </cell>
          <cell r="D661"/>
          <cell r="E661">
            <v>14.6</v>
          </cell>
          <cell r="F661">
            <v>-0.68</v>
          </cell>
          <cell r="G661">
            <v>10300</v>
          </cell>
          <cell r="H661">
            <v>150</v>
          </cell>
          <cell r="I661">
            <v>548</v>
          </cell>
          <cell r="J661"/>
          <cell r="K661">
            <v>0.63</v>
          </cell>
          <cell r="L661">
            <v>0.15</v>
          </cell>
          <cell r="M661">
            <v>0.6</v>
          </cell>
          <cell r="N661">
            <v>0</v>
          </cell>
          <cell r="O661">
            <v>-0.56999999999999995</v>
          </cell>
          <cell r="P661">
            <v>-0.68</v>
          </cell>
          <cell r="Q661">
            <v>-4.5999999999999996</v>
          </cell>
          <cell r="R661">
            <v>4.1100000000000003</v>
          </cell>
          <cell r="S661">
            <v>28.55</v>
          </cell>
          <cell r="T661"/>
          <cell r="U661"/>
          <cell r="V661"/>
          <cell r="W661"/>
          <cell r="X661"/>
          <cell r="Y661"/>
          <cell r="Z661"/>
        </row>
        <row r="662">
          <cell r="A662" t="str">
            <v>TPS</v>
          </cell>
          <cell r="B662">
            <v>661</v>
          </cell>
          <cell r="C662" t="str">
            <v> i | 1 | 3 </v>
          </cell>
          <cell r="D662"/>
          <cell r="E662">
            <v>2.5</v>
          </cell>
          <cell r="F662">
            <v>-0.79</v>
          </cell>
          <cell r="G662">
            <v>4667200</v>
          </cell>
          <cell r="H662">
            <v>11765</v>
          </cell>
          <cell r="I662">
            <v>700</v>
          </cell>
          <cell r="J662">
            <v>14.31</v>
          </cell>
          <cell r="K662">
            <v>1.95</v>
          </cell>
          <cell r="L662">
            <v>0.8</v>
          </cell>
          <cell r="M662"/>
          <cell r="N662">
            <v>0.18</v>
          </cell>
          <cell r="O662">
            <v>11.67</v>
          </cell>
          <cell r="P662">
            <v>18.309999999999999</v>
          </cell>
          <cell r="Q662">
            <v>7.28</v>
          </cell>
          <cell r="R662">
            <v>8</v>
          </cell>
          <cell r="S662">
            <v>31.67</v>
          </cell>
          <cell r="T662"/>
          <cell r="U662">
            <v>289</v>
          </cell>
          <cell r="V662">
            <v>300</v>
          </cell>
          <cell r="W662"/>
          <cell r="X662"/>
          <cell r="Y662"/>
          <cell r="Z662"/>
        </row>
        <row r="663">
          <cell r="A663" t="str">
            <v>TQM</v>
          </cell>
          <cell r="B663">
            <v>662</v>
          </cell>
          <cell r="C663" t="str">
            <v> i | 1 | 3 </v>
          </cell>
          <cell r="D663"/>
          <cell r="E663">
            <v>120.5</v>
          </cell>
          <cell r="F663">
            <v>-2.0299999999999998</v>
          </cell>
          <cell r="G663">
            <v>760900</v>
          </cell>
          <cell r="H663">
            <v>92839</v>
          </cell>
          <cell r="I663">
            <v>36150</v>
          </cell>
          <cell r="J663">
            <v>54.54</v>
          </cell>
          <cell r="K663">
            <v>16.48</v>
          </cell>
          <cell r="L663">
            <v>1.05</v>
          </cell>
          <cell r="M663">
            <v>1</v>
          </cell>
          <cell r="N663">
            <v>2.21</v>
          </cell>
          <cell r="O663">
            <v>19.7</v>
          </cell>
          <cell r="P663">
            <v>30.03</v>
          </cell>
          <cell r="Q663">
            <v>21.84</v>
          </cell>
          <cell r="R663">
            <v>1.45</v>
          </cell>
          <cell r="S663">
            <v>40.58</v>
          </cell>
          <cell r="T663"/>
          <cell r="U663">
            <v>459</v>
          </cell>
          <cell r="V663">
            <v>463</v>
          </cell>
          <cell r="W663">
            <v>2.14</v>
          </cell>
          <cell r="X663"/>
          <cell r="Y663"/>
          <cell r="Z663"/>
        </row>
        <row r="664">
          <cell r="A664" t="str">
            <v>TR</v>
          </cell>
          <cell r="B664">
            <v>663</v>
          </cell>
          <cell r="C664" t="str">
            <v> i | 1 | 3 </v>
          </cell>
          <cell r="D664"/>
          <cell r="E664">
            <v>28.75</v>
          </cell>
          <cell r="F664">
            <v>-3.36</v>
          </cell>
          <cell r="G664">
            <v>15900</v>
          </cell>
          <cell r="H664">
            <v>459</v>
          </cell>
          <cell r="I664">
            <v>5796</v>
          </cell>
          <cell r="J664">
            <v>72.099999999999994</v>
          </cell>
          <cell r="K664">
            <v>0.24</v>
          </cell>
          <cell r="L664">
            <v>0.06</v>
          </cell>
          <cell r="M664">
            <v>0.05</v>
          </cell>
          <cell r="N664">
            <v>0.39</v>
          </cell>
          <cell r="O664">
            <v>0.02</v>
          </cell>
          <cell r="P664">
            <v>0.34</v>
          </cell>
          <cell r="Q664">
            <v>-16.420000000000002</v>
          </cell>
          <cell r="R664">
            <v>0.17</v>
          </cell>
          <cell r="S664">
            <v>43.63</v>
          </cell>
          <cell r="T664"/>
          <cell r="U664">
            <v>928</v>
          </cell>
          <cell r="V664">
            <v>974</v>
          </cell>
          <cell r="W664">
            <v>6.58</v>
          </cell>
          <cell r="X664"/>
          <cell r="Y664"/>
          <cell r="Z664"/>
        </row>
        <row r="665">
          <cell r="A665" t="str">
            <v>TRC</v>
          </cell>
          <cell r="B665">
            <v>664</v>
          </cell>
          <cell r="C665" t="str">
            <v> i | 1 | 2 | 3 </v>
          </cell>
          <cell r="D665" t="str">
            <v>C</v>
          </cell>
          <cell r="E665">
            <v>0.09</v>
          </cell>
          <cell r="F665">
            <v>0</v>
          </cell>
          <cell r="G665">
            <v>9916800</v>
          </cell>
          <cell r="H665">
            <v>894</v>
          </cell>
          <cell r="I665">
            <v>863</v>
          </cell>
          <cell r="J665"/>
          <cell r="K665">
            <v>2.5</v>
          </cell>
          <cell r="L665">
            <v>8.1300000000000008</v>
          </cell>
          <cell r="M665"/>
          <cell r="N665">
            <v>0</v>
          </cell>
          <cell r="O665">
            <v>-17.100000000000001</v>
          </cell>
          <cell r="P665">
            <v>-85.83</v>
          </cell>
          <cell r="Q665">
            <v>-19.37</v>
          </cell>
          <cell r="R665"/>
          <cell r="S665">
            <v>69.67</v>
          </cell>
          <cell r="T665"/>
          <cell r="U665"/>
          <cell r="V665"/>
          <cell r="W665"/>
          <cell r="X665"/>
          <cell r="Y665"/>
          <cell r="Z665"/>
        </row>
        <row r="666">
          <cell r="A666" t="str">
            <v>TRITN</v>
          </cell>
          <cell r="B666">
            <v>665</v>
          </cell>
          <cell r="C666" t="str">
            <v> i | 1 | 2 | 3 </v>
          </cell>
          <cell r="D666"/>
          <cell r="E666">
            <v>0.33</v>
          </cell>
          <cell r="F666">
            <v>3.13</v>
          </cell>
          <cell r="G666">
            <v>20717300</v>
          </cell>
          <cell r="H666">
            <v>6638</v>
          </cell>
          <cell r="I666">
            <v>3179</v>
          </cell>
          <cell r="J666">
            <v>32.369999999999997</v>
          </cell>
          <cell r="K666">
            <v>1.83</v>
          </cell>
          <cell r="L666">
            <v>0.76</v>
          </cell>
          <cell r="M666"/>
          <cell r="N666">
            <v>0.01</v>
          </cell>
          <cell r="O666">
            <v>4.29</v>
          </cell>
          <cell r="P666">
            <v>6.07</v>
          </cell>
          <cell r="Q666">
            <v>4.82</v>
          </cell>
          <cell r="R666"/>
          <cell r="S666">
            <v>65.819999999999993</v>
          </cell>
          <cell r="T666"/>
          <cell r="U666">
            <v>700</v>
          </cell>
          <cell r="V666">
            <v>710</v>
          </cell>
          <cell r="W666">
            <v>-0.05</v>
          </cell>
          <cell r="X666"/>
          <cell r="Y666"/>
          <cell r="Z666"/>
        </row>
        <row r="667">
          <cell r="A667" t="str">
            <v>TRT</v>
          </cell>
          <cell r="B667">
            <v>666</v>
          </cell>
          <cell r="C667" t="str">
            <v> i | 1 | 2 | 3 </v>
          </cell>
          <cell r="D667"/>
          <cell r="E667">
            <v>1.75</v>
          </cell>
          <cell r="F667">
            <v>-0.56999999999999995</v>
          </cell>
          <cell r="G667">
            <v>35600</v>
          </cell>
          <cell r="H667">
            <v>62</v>
          </cell>
          <cell r="I667">
            <v>539</v>
          </cell>
          <cell r="J667">
            <v>18.489999999999998</v>
          </cell>
          <cell r="K667">
            <v>0.54</v>
          </cell>
          <cell r="L667">
            <v>2.41</v>
          </cell>
          <cell r="M667">
            <v>0.12</v>
          </cell>
          <cell r="N667">
            <v>0.09</v>
          </cell>
          <cell r="O667">
            <v>4.32</v>
          </cell>
          <cell r="P667">
            <v>2.93</v>
          </cell>
          <cell r="Q667">
            <v>-5.81</v>
          </cell>
          <cell r="R667">
            <v>6.86</v>
          </cell>
          <cell r="S667">
            <v>67.09</v>
          </cell>
          <cell r="T667"/>
          <cell r="U667">
            <v>676</v>
          </cell>
          <cell r="V667">
            <v>595</v>
          </cell>
          <cell r="W667">
            <v>-0.09</v>
          </cell>
          <cell r="X667"/>
          <cell r="Y667"/>
          <cell r="Z667"/>
        </row>
        <row r="668">
          <cell r="A668" t="str">
            <v>TRU</v>
          </cell>
          <cell r="B668">
            <v>667</v>
          </cell>
          <cell r="C668" t="str">
            <v> i | 1 | 2 | 3 </v>
          </cell>
          <cell r="D668"/>
          <cell r="E668">
            <v>3.66</v>
          </cell>
          <cell r="F668">
            <v>0</v>
          </cell>
          <cell r="G668">
            <v>44300</v>
          </cell>
          <cell r="H668">
            <v>162</v>
          </cell>
          <cell r="I668">
            <v>2162</v>
          </cell>
          <cell r="J668"/>
          <cell r="K668">
            <v>0.66</v>
          </cell>
          <cell r="L668">
            <v>0.13</v>
          </cell>
          <cell r="M668">
            <v>0.12</v>
          </cell>
          <cell r="N668">
            <v>0</v>
          </cell>
          <cell r="O668">
            <v>-1.94</v>
          </cell>
          <cell r="P668">
            <v>-2.56</v>
          </cell>
          <cell r="Q668">
            <v>-7.69</v>
          </cell>
          <cell r="R668">
            <v>3.28</v>
          </cell>
          <cell r="S668">
            <v>26.37</v>
          </cell>
          <cell r="T668"/>
          <cell r="U668"/>
          <cell r="V668"/>
          <cell r="W668"/>
          <cell r="X668"/>
          <cell r="Y668"/>
          <cell r="Z668"/>
        </row>
        <row r="669">
          <cell r="A669" t="str">
            <v>TRUBB</v>
          </cell>
          <cell r="B669">
            <v>668</v>
          </cell>
          <cell r="C669" t="str">
            <v> i | 1 | 2 | 3 </v>
          </cell>
          <cell r="D669"/>
          <cell r="E669">
            <v>1.93</v>
          </cell>
          <cell r="F669">
            <v>-3.02</v>
          </cell>
          <cell r="G669">
            <v>4689500</v>
          </cell>
          <cell r="H669">
            <v>9163</v>
          </cell>
          <cell r="I669">
            <v>1315</v>
          </cell>
          <cell r="J669"/>
          <cell r="K669">
            <v>0.69</v>
          </cell>
          <cell r="L669">
            <v>2.98</v>
          </cell>
          <cell r="M669"/>
          <cell r="N669">
            <v>0</v>
          </cell>
          <cell r="O669">
            <v>-1.93</v>
          </cell>
          <cell r="P669">
            <v>-10.58</v>
          </cell>
          <cell r="Q669">
            <v>-0.23</v>
          </cell>
          <cell r="R669"/>
          <cell r="S669">
            <v>59.67</v>
          </cell>
          <cell r="T669"/>
          <cell r="U669"/>
          <cell r="V669"/>
          <cell r="W669"/>
          <cell r="X669"/>
          <cell r="Y669"/>
          <cell r="Z669"/>
        </row>
        <row r="670">
          <cell r="A670" t="b">
            <v>1</v>
          </cell>
          <cell r="B670">
            <v>669</v>
          </cell>
          <cell r="C670" t="str">
            <v> i | 1 | 2 | 3 </v>
          </cell>
          <cell r="D670"/>
          <cell r="E670">
            <v>3.22</v>
          </cell>
          <cell r="F670">
            <v>-1.23</v>
          </cell>
          <cell r="G670">
            <v>65016600</v>
          </cell>
          <cell r="H670">
            <v>210453</v>
          </cell>
          <cell r="I670">
            <v>107446</v>
          </cell>
          <cell r="J670">
            <v>75.849999999999994</v>
          </cell>
          <cell r="K670">
            <v>1.26</v>
          </cell>
          <cell r="L670">
            <v>6.21</v>
          </cell>
          <cell r="M670">
            <v>0.09</v>
          </cell>
          <cell r="N670">
            <v>0.04</v>
          </cell>
          <cell r="O670">
            <v>3.14</v>
          </cell>
          <cell r="P670">
            <v>1.34</v>
          </cell>
          <cell r="Q670">
            <v>1.1000000000000001</v>
          </cell>
          <cell r="R670">
            <v>2.8</v>
          </cell>
          <cell r="S670">
            <v>31.86</v>
          </cell>
          <cell r="T670"/>
          <cell r="U670">
            <v>915</v>
          </cell>
          <cell r="V670">
            <v>849</v>
          </cell>
          <cell r="W670">
            <v>-1.86</v>
          </cell>
          <cell r="X670"/>
          <cell r="Y670"/>
          <cell r="Z670"/>
        </row>
        <row r="671">
          <cell r="A671" t="str">
            <v>TSC</v>
          </cell>
          <cell r="B671">
            <v>670</v>
          </cell>
          <cell r="C671" t="str">
            <v> i | 1 | 2 | 3 </v>
          </cell>
          <cell r="D671" t="str">
            <v>XD</v>
          </cell>
          <cell r="E671">
            <v>11</v>
          </cell>
          <cell r="F671">
            <v>-11.29</v>
          </cell>
          <cell r="G671">
            <v>106400</v>
          </cell>
          <cell r="H671">
            <v>1216</v>
          </cell>
          <cell r="I671">
            <v>2858</v>
          </cell>
          <cell r="J671">
            <v>34.07</v>
          </cell>
          <cell r="K671">
            <v>1.78</v>
          </cell>
          <cell r="L671">
            <v>0.38</v>
          </cell>
          <cell r="M671">
            <v>0.5</v>
          </cell>
          <cell r="N671">
            <v>0.32</v>
          </cell>
          <cell r="O671">
            <v>3.87</v>
          </cell>
          <cell r="P671">
            <v>5.12</v>
          </cell>
          <cell r="Q671">
            <v>4.0199999999999996</v>
          </cell>
          <cell r="R671">
            <v>4.55</v>
          </cell>
          <cell r="S671">
            <v>19.21</v>
          </cell>
          <cell r="T671"/>
          <cell r="U671">
            <v>735</v>
          </cell>
          <cell r="V671">
            <v>735</v>
          </cell>
          <cell r="W671">
            <v>2.59</v>
          </cell>
          <cell r="X671"/>
          <cell r="Y671"/>
          <cell r="Z671"/>
        </row>
        <row r="672">
          <cell r="A672" t="str">
            <v>TSE</v>
          </cell>
          <cell r="B672">
            <v>671</v>
          </cell>
          <cell r="C672" t="str">
            <v> i | 1 | 2 | 3 </v>
          </cell>
          <cell r="D672"/>
          <cell r="E672">
            <v>2.56</v>
          </cell>
          <cell r="F672">
            <v>0</v>
          </cell>
          <cell r="G672">
            <v>15115400</v>
          </cell>
          <cell r="H672">
            <v>38481</v>
          </cell>
          <cell r="I672">
            <v>5421</v>
          </cell>
          <cell r="J672">
            <v>9.74</v>
          </cell>
          <cell r="K672">
            <v>0.85</v>
          </cell>
          <cell r="L672">
            <v>2.15</v>
          </cell>
          <cell r="M672">
            <v>0.05</v>
          </cell>
          <cell r="N672">
            <v>0.25</v>
          </cell>
          <cell r="O672">
            <v>4.6100000000000003</v>
          </cell>
          <cell r="P672">
            <v>9.6</v>
          </cell>
          <cell r="Q672">
            <v>18.73</v>
          </cell>
          <cell r="R672">
            <v>4.6900000000000004</v>
          </cell>
          <cell r="S672">
            <v>38.94</v>
          </cell>
          <cell r="T672"/>
          <cell r="U672">
            <v>313</v>
          </cell>
          <cell r="V672">
            <v>404</v>
          </cell>
          <cell r="W672">
            <v>0.15</v>
          </cell>
          <cell r="X672"/>
          <cell r="Y672"/>
          <cell r="Z672"/>
        </row>
        <row r="673">
          <cell r="A673" t="str">
            <v>TSF</v>
          </cell>
          <cell r="B673">
            <v>672</v>
          </cell>
          <cell r="C673" t="str">
            <v> i | 1 | 2 | 3 </v>
          </cell>
          <cell r="D673" t="str">
            <v>SPNC</v>
          </cell>
          <cell r="E673">
            <v>0.01</v>
          </cell>
          <cell r="F673">
            <v>0</v>
          </cell>
          <cell r="G673">
            <v>0</v>
          </cell>
          <cell r="H673">
            <v>0</v>
          </cell>
          <cell r="I673">
            <v>68</v>
          </cell>
          <cell r="J673"/>
          <cell r="K673"/>
          <cell r="L673">
            <v>-1.19</v>
          </cell>
          <cell r="M673"/>
          <cell r="N673">
            <v>0</v>
          </cell>
          <cell r="O673">
            <v>-52.85</v>
          </cell>
          <cell r="P673"/>
          <cell r="Q673">
            <v>-184.78</v>
          </cell>
          <cell r="R673"/>
          <cell r="S673">
            <v>99.85</v>
          </cell>
          <cell r="T673"/>
          <cell r="U673"/>
          <cell r="V673"/>
          <cell r="W673"/>
          <cell r="X673"/>
          <cell r="Y673"/>
          <cell r="Z673"/>
        </row>
        <row r="674">
          <cell r="A674" t="str">
            <v>TSI</v>
          </cell>
          <cell r="B674">
            <v>673</v>
          </cell>
          <cell r="C674" t="str">
            <v> i | 1 | 2 | 3 </v>
          </cell>
          <cell r="D674" t="str">
            <v>C</v>
          </cell>
          <cell r="E674">
            <v>0.28000000000000003</v>
          </cell>
          <cell r="F674">
            <v>3.7</v>
          </cell>
          <cell r="G674">
            <v>528800</v>
          </cell>
          <cell r="H674">
            <v>143</v>
          </cell>
          <cell r="I674">
            <v>533</v>
          </cell>
          <cell r="J674"/>
          <cell r="K674">
            <v>1.1299999999999999</v>
          </cell>
          <cell r="L674">
            <v>2.0099999999999998</v>
          </cell>
          <cell r="M674"/>
          <cell r="N674">
            <v>0</v>
          </cell>
          <cell r="O674">
            <v>-9.0500000000000007</v>
          </cell>
          <cell r="P674">
            <v>-43.5</v>
          </cell>
          <cell r="Q674">
            <v>-23.31</v>
          </cell>
          <cell r="R674"/>
          <cell r="S674">
            <v>32.65</v>
          </cell>
          <cell r="T674"/>
          <cell r="U674"/>
          <cell r="V674"/>
          <cell r="W674"/>
          <cell r="X674"/>
          <cell r="Y674"/>
          <cell r="Z674"/>
        </row>
        <row r="675">
          <cell r="A675" t="str">
            <v>TSR</v>
          </cell>
          <cell r="B675">
            <v>674</v>
          </cell>
          <cell r="C675" t="str">
            <v> i | 1 | 2 | 3 </v>
          </cell>
          <cell r="D675"/>
          <cell r="E675">
            <v>3.68</v>
          </cell>
          <cell r="F675">
            <v>-3.66</v>
          </cell>
          <cell r="G675">
            <v>2917800</v>
          </cell>
          <cell r="H675">
            <v>10957</v>
          </cell>
          <cell r="I675">
            <v>2023</v>
          </cell>
          <cell r="J675">
            <v>13.67</v>
          </cell>
          <cell r="K675">
            <v>1.61</v>
          </cell>
          <cell r="L675">
            <v>0.34</v>
          </cell>
          <cell r="M675">
            <v>0.09</v>
          </cell>
          <cell r="N675">
            <v>0.27</v>
          </cell>
          <cell r="O675">
            <v>11.97</v>
          </cell>
          <cell r="P675">
            <v>12.02</v>
          </cell>
          <cell r="Q675">
            <v>7.6</v>
          </cell>
          <cell r="R675">
            <v>3.82</v>
          </cell>
          <cell r="S675">
            <v>37.29</v>
          </cell>
          <cell r="T675"/>
          <cell r="U675">
            <v>354</v>
          </cell>
          <cell r="V675">
            <v>268</v>
          </cell>
          <cell r="W675">
            <v>-6.79</v>
          </cell>
          <cell r="X675"/>
          <cell r="Y675"/>
          <cell r="Z675"/>
        </row>
        <row r="676">
          <cell r="A676" t="str">
            <v>TSTE</v>
          </cell>
          <cell r="B676">
            <v>675</v>
          </cell>
          <cell r="C676" t="str">
            <v> i | 1 | 2 | 3 </v>
          </cell>
          <cell r="D676"/>
          <cell r="E676">
            <v>6.7</v>
          </cell>
          <cell r="F676">
            <v>-0.74</v>
          </cell>
          <cell r="G676">
            <v>100</v>
          </cell>
          <cell r="H676">
            <v>1</v>
          </cell>
          <cell r="I676">
            <v>2568</v>
          </cell>
          <cell r="J676">
            <v>20.05</v>
          </cell>
          <cell r="K676">
            <v>0.78</v>
          </cell>
          <cell r="L676">
            <v>0.42</v>
          </cell>
          <cell r="M676">
            <v>0.06</v>
          </cell>
          <cell r="N676">
            <v>0.33</v>
          </cell>
          <cell r="O676">
            <v>4.1399999999999997</v>
          </cell>
          <cell r="P676">
            <v>3.92</v>
          </cell>
          <cell r="Q676">
            <v>6.03</v>
          </cell>
          <cell r="R676">
            <v>2.96</v>
          </cell>
          <cell r="S676">
            <v>25.88</v>
          </cell>
          <cell r="T676"/>
          <cell r="U676">
            <v>665</v>
          </cell>
          <cell r="V676">
            <v>620</v>
          </cell>
          <cell r="W676">
            <v>2.9</v>
          </cell>
          <cell r="X676"/>
          <cell r="Y676"/>
          <cell r="Z676"/>
        </row>
        <row r="677">
          <cell r="A677" t="str">
            <v>TSTH</v>
          </cell>
          <cell r="B677">
            <v>676</v>
          </cell>
          <cell r="C677" t="str">
            <v> i | 1 | 3 </v>
          </cell>
          <cell r="D677"/>
          <cell r="E677">
            <v>0.63</v>
          </cell>
          <cell r="F677">
            <v>0</v>
          </cell>
          <cell r="G677">
            <v>3027900</v>
          </cell>
          <cell r="H677">
            <v>1920</v>
          </cell>
          <cell r="I677">
            <v>5306</v>
          </cell>
          <cell r="J677">
            <v>16.36</v>
          </cell>
          <cell r="K677">
            <v>0.56000000000000005</v>
          </cell>
          <cell r="L677">
            <v>0.24</v>
          </cell>
          <cell r="M677"/>
          <cell r="N677">
            <v>0.04</v>
          </cell>
          <cell r="O677">
            <v>3.93</v>
          </cell>
          <cell r="P677">
            <v>3.53</v>
          </cell>
          <cell r="Q677">
            <v>1.5</v>
          </cell>
          <cell r="R677"/>
          <cell r="S677">
            <v>32.090000000000003</v>
          </cell>
          <cell r="T677"/>
          <cell r="U677">
            <v>629</v>
          </cell>
          <cell r="V677">
            <v>581</v>
          </cell>
          <cell r="W677">
            <v>5.1100000000000003</v>
          </cell>
          <cell r="X677"/>
          <cell r="Y677"/>
          <cell r="Z677"/>
        </row>
        <row r="678">
          <cell r="A678" t="str">
            <v>TTA</v>
          </cell>
          <cell r="B678">
            <v>677</v>
          </cell>
          <cell r="C678" t="str">
            <v> i | 1 | 2 | 3 </v>
          </cell>
          <cell r="D678"/>
          <cell r="E678">
            <v>5.5</v>
          </cell>
          <cell r="F678">
            <v>-5.17</v>
          </cell>
          <cell r="G678">
            <v>15252600</v>
          </cell>
          <cell r="H678">
            <v>85212</v>
          </cell>
          <cell r="I678">
            <v>10024</v>
          </cell>
          <cell r="J678"/>
          <cell r="K678">
            <v>0.62</v>
          </cell>
          <cell r="L678">
            <v>0.64</v>
          </cell>
          <cell r="M678">
            <v>0.06</v>
          </cell>
          <cell r="N678">
            <v>0</v>
          </cell>
          <cell r="O678">
            <v>-8.8000000000000007</v>
          </cell>
          <cell r="P678">
            <v>-10.58</v>
          </cell>
          <cell r="Q678">
            <v>-21.19</v>
          </cell>
          <cell r="R678">
            <v>1.0900000000000001</v>
          </cell>
          <cell r="S678">
            <v>67.48</v>
          </cell>
          <cell r="T678"/>
          <cell r="U678"/>
          <cell r="V678"/>
          <cell r="W678"/>
          <cell r="X678"/>
          <cell r="Y678"/>
          <cell r="Z678"/>
        </row>
        <row r="679">
          <cell r="A679" t="str">
            <v>TTCL</v>
          </cell>
          <cell r="B679">
            <v>678</v>
          </cell>
          <cell r="C679" t="str">
            <v> i | 1 | 2 | 3 </v>
          </cell>
          <cell r="D679"/>
          <cell r="E679">
            <v>6.05</v>
          </cell>
          <cell r="F679">
            <v>-3.97</v>
          </cell>
          <cell r="G679">
            <v>3838600</v>
          </cell>
          <cell r="H679">
            <v>23804</v>
          </cell>
          <cell r="I679">
            <v>3727</v>
          </cell>
          <cell r="J679"/>
          <cell r="K679">
            <v>1.39</v>
          </cell>
          <cell r="L679">
            <v>4.28</v>
          </cell>
          <cell r="M679"/>
          <cell r="N679">
            <v>0</v>
          </cell>
          <cell r="O679">
            <v>-0.3</v>
          </cell>
          <cell r="P679">
            <v>-13.5</v>
          </cell>
          <cell r="Q679">
            <v>4.37</v>
          </cell>
          <cell r="R679">
            <v>2.98</v>
          </cell>
          <cell r="S679">
            <v>63</v>
          </cell>
          <cell r="T679"/>
          <cell r="U679"/>
          <cell r="V679"/>
          <cell r="W679"/>
          <cell r="X679"/>
          <cell r="Y679"/>
          <cell r="Z679"/>
        </row>
        <row r="680">
          <cell r="A680" t="str">
            <v>TTI</v>
          </cell>
          <cell r="B680">
            <v>679</v>
          </cell>
          <cell r="C680" t="str">
            <v> i | 1 | 2 | 3 </v>
          </cell>
          <cell r="D680"/>
          <cell r="E680">
            <v>19</v>
          </cell>
          <cell r="F680">
            <v>0</v>
          </cell>
          <cell r="G680">
            <v>0</v>
          </cell>
          <cell r="H680">
            <v>0</v>
          </cell>
          <cell r="I680">
            <v>950</v>
          </cell>
          <cell r="J680"/>
          <cell r="K680">
            <v>0.4</v>
          </cell>
          <cell r="L680">
            <v>0.78</v>
          </cell>
          <cell r="M680"/>
          <cell r="N680">
            <v>0</v>
          </cell>
          <cell r="O680">
            <v>-0.32</v>
          </cell>
          <cell r="P680">
            <v>-2.14</v>
          </cell>
          <cell r="Q680">
            <v>-4.17</v>
          </cell>
          <cell r="R680"/>
          <cell r="S680">
            <v>33.65</v>
          </cell>
          <cell r="T680"/>
          <cell r="U680"/>
          <cell r="V680"/>
          <cell r="W680"/>
          <cell r="X680"/>
          <cell r="Y680"/>
          <cell r="Z680"/>
        </row>
        <row r="681">
          <cell r="A681" t="str">
            <v>TTT</v>
          </cell>
          <cell r="B681">
            <v>680</v>
          </cell>
          <cell r="C681" t="str">
            <v> i | 1 | 3 </v>
          </cell>
          <cell r="D681"/>
          <cell r="E681">
            <v>52.5</v>
          </cell>
          <cell r="F681">
            <v>-0.47</v>
          </cell>
          <cell r="G681">
            <v>200</v>
          </cell>
          <cell r="H681">
            <v>11</v>
          </cell>
          <cell r="I681">
            <v>3037</v>
          </cell>
          <cell r="J681"/>
          <cell r="K681">
            <v>0.42</v>
          </cell>
          <cell r="L681">
            <v>0.34</v>
          </cell>
          <cell r="M681">
            <v>0.5</v>
          </cell>
          <cell r="N681">
            <v>3.96</v>
          </cell>
          <cell r="O681">
            <v>-2.87</v>
          </cell>
          <cell r="P681">
            <v>-3.27</v>
          </cell>
          <cell r="Q681">
            <v>-12.24</v>
          </cell>
          <cell r="R681">
            <v>6.45</v>
          </cell>
          <cell r="S681">
            <v>30.64</v>
          </cell>
          <cell r="T681"/>
          <cell r="U681"/>
          <cell r="V681"/>
          <cell r="W681"/>
          <cell r="X681"/>
          <cell r="Y681"/>
          <cell r="Z681"/>
        </row>
        <row r="682">
          <cell r="A682" t="str">
            <v>TTW</v>
          </cell>
          <cell r="B682">
            <v>681</v>
          </cell>
          <cell r="C682" t="str">
            <v> i | 1 | 2 | 3 </v>
          </cell>
          <cell r="D682"/>
          <cell r="E682">
            <v>12</v>
          </cell>
          <cell r="F682">
            <v>0</v>
          </cell>
          <cell r="G682">
            <v>3746700</v>
          </cell>
          <cell r="H682">
            <v>45043</v>
          </cell>
          <cell r="I682">
            <v>47880</v>
          </cell>
          <cell r="J682">
            <v>15.1</v>
          </cell>
          <cell r="K682">
            <v>3.76</v>
          </cell>
          <cell r="L682">
            <v>0.71</v>
          </cell>
          <cell r="M682">
            <v>0.3</v>
          </cell>
          <cell r="N682">
            <v>0.8</v>
          </cell>
          <cell r="O682">
            <v>18.93</v>
          </cell>
          <cell r="P682">
            <v>25.58</v>
          </cell>
          <cell r="Q682">
            <v>47.56</v>
          </cell>
          <cell r="R682">
            <v>5</v>
          </cell>
          <cell r="S682">
            <v>36.11</v>
          </cell>
          <cell r="T682"/>
          <cell r="U682">
            <v>249</v>
          </cell>
          <cell r="V682">
            <v>240</v>
          </cell>
          <cell r="W682">
            <v>3.59</v>
          </cell>
          <cell r="X682"/>
          <cell r="Y682"/>
          <cell r="Z682"/>
        </row>
        <row r="683">
          <cell r="A683" t="str">
            <v>TU</v>
          </cell>
          <cell r="B683">
            <v>682</v>
          </cell>
          <cell r="C683" t="str">
            <v> i | 1 | 2 | 3 </v>
          </cell>
          <cell r="D683"/>
          <cell r="E683">
            <v>14</v>
          </cell>
          <cell r="F683">
            <v>-2.78</v>
          </cell>
          <cell r="G683">
            <v>35717500</v>
          </cell>
          <cell r="H683">
            <v>502041</v>
          </cell>
          <cell r="I683">
            <v>66805</v>
          </cell>
          <cell r="J683">
            <v>10.99</v>
          </cell>
          <cell r="K683">
            <v>1.27</v>
          </cell>
          <cell r="L683">
            <v>1.79</v>
          </cell>
          <cell r="M683">
            <v>0.32</v>
          </cell>
          <cell r="N683">
            <v>1.26</v>
          </cell>
          <cell r="O683">
            <v>6.13</v>
          </cell>
          <cell r="P683">
            <v>12.65</v>
          </cell>
          <cell r="Q683">
            <v>4.7699999999999996</v>
          </cell>
          <cell r="R683">
            <v>3.44</v>
          </cell>
          <cell r="S683">
            <v>64.989999999999995</v>
          </cell>
          <cell r="T683"/>
          <cell r="U683">
            <v>276</v>
          </cell>
          <cell r="V683">
            <v>361</v>
          </cell>
          <cell r="W683">
            <v>-2.96</v>
          </cell>
          <cell r="X683"/>
          <cell r="Y683"/>
          <cell r="Z683"/>
        </row>
        <row r="684">
          <cell r="A684" t="str">
            <v>TVD</v>
          </cell>
          <cell r="B684">
            <v>683</v>
          </cell>
          <cell r="C684" t="str">
            <v> i | 1 | 2 | 3 </v>
          </cell>
          <cell r="D684"/>
          <cell r="E684">
            <v>1.36</v>
          </cell>
          <cell r="F684">
            <v>2.2599999999999998</v>
          </cell>
          <cell r="G684">
            <v>29145000</v>
          </cell>
          <cell r="H684">
            <v>39743</v>
          </cell>
          <cell r="I684">
            <v>1043</v>
          </cell>
          <cell r="J684">
            <v>31.72</v>
          </cell>
          <cell r="K684">
            <v>1.42</v>
          </cell>
          <cell r="L684">
            <v>1.02</v>
          </cell>
          <cell r="M684">
            <v>0.05</v>
          </cell>
          <cell r="N684">
            <v>0.04</v>
          </cell>
          <cell r="O684">
            <v>4.54</v>
          </cell>
          <cell r="P684">
            <v>4.78</v>
          </cell>
          <cell r="Q684">
            <v>1.32</v>
          </cell>
          <cell r="R684"/>
          <cell r="S684">
            <v>59.41</v>
          </cell>
          <cell r="T684"/>
          <cell r="U684">
            <v>740</v>
          </cell>
          <cell r="V684">
            <v>699</v>
          </cell>
          <cell r="W684">
            <v>-0.14000000000000001</v>
          </cell>
          <cell r="X684"/>
          <cell r="Y684"/>
          <cell r="Z684"/>
        </row>
        <row r="685">
          <cell r="A685" t="str">
            <v>TVI</v>
          </cell>
          <cell r="B685">
            <v>684</v>
          </cell>
          <cell r="C685" t="str">
            <v> i | 1 | 3 </v>
          </cell>
          <cell r="D685"/>
          <cell r="E685">
            <v>4.1399999999999997</v>
          </cell>
          <cell r="F685">
            <v>-0.96</v>
          </cell>
          <cell r="G685">
            <v>20800</v>
          </cell>
          <cell r="H685">
            <v>86</v>
          </cell>
          <cell r="I685">
            <v>1254</v>
          </cell>
          <cell r="J685">
            <v>39.46</v>
          </cell>
          <cell r="K685">
            <v>0.93</v>
          </cell>
          <cell r="L685">
            <v>4.66</v>
          </cell>
          <cell r="M685">
            <v>0.2</v>
          </cell>
          <cell r="N685">
            <v>0.1</v>
          </cell>
          <cell r="O685">
            <v>0.47</v>
          </cell>
          <cell r="P685">
            <v>2.36</v>
          </cell>
          <cell r="Q685">
            <v>0.21</v>
          </cell>
          <cell r="R685">
            <v>4.83</v>
          </cell>
          <cell r="S685">
            <v>30.24</v>
          </cell>
          <cell r="T685"/>
          <cell r="U685">
            <v>845</v>
          </cell>
          <cell r="V685">
            <v>910</v>
          </cell>
          <cell r="W685">
            <v>0.56000000000000005</v>
          </cell>
          <cell r="X685"/>
          <cell r="Y685"/>
          <cell r="Z685"/>
        </row>
        <row r="686">
          <cell r="A686" t="str">
            <v>TVO</v>
          </cell>
          <cell r="B686">
            <v>685</v>
          </cell>
          <cell r="C686" t="str">
            <v> i | 1 | 2 | 3 </v>
          </cell>
          <cell r="D686"/>
          <cell r="E686">
            <v>33.25</v>
          </cell>
          <cell r="F686">
            <v>-1.48</v>
          </cell>
          <cell r="G686">
            <v>4783200</v>
          </cell>
          <cell r="H686">
            <v>159035</v>
          </cell>
          <cell r="I686">
            <v>26886</v>
          </cell>
          <cell r="J686">
            <v>16.829999999999998</v>
          </cell>
          <cell r="K686">
            <v>3.08</v>
          </cell>
          <cell r="L686">
            <v>0.23</v>
          </cell>
          <cell r="M686">
            <v>0.9</v>
          </cell>
          <cell r="N686">
            <v>1.96</v>
          </cell>
          <cell r="O686">
            <v>18.329999999999998</v>
          </cell>
          <cell r="P686">
            <v>18.739999999999998</v>
          </cell>
          <cell r="Q686">
            <v>6.46</v>
          </cell>
          <cell r="R686">
            <v>4.3600000000000003</v>
          </cell>
          <cell r="S686">
            <v>61.94</v>
          </cell>
          <cell r="T686"/>
          <cell r="U686">
            <v>331</v>
          </cell>
          <cell r="V686">
            <v>274</v>
          </cell>
          <cell r="W686">
            <v>7.36</v>
          </cell>
          <cell r="X686"/>
          <cell r="Y686"/>
          <cell r="Z686"/>
        </row>
        <row r="687">
          <cell r="A687" t="str">
            <v>TVT</v>
          </cell>
          <cell r="B687">
            <v>686</v>
          </cell>
          <cell r="C687" t="str">
            <v> i | 1 | 2 | 3 </v>
          </cell>
          <cell r="D687"/>
          <cell r="E687">
            <v>0.62</v>
          </cell>
          <cell r="F687">
            <v>-3.13</v>
          </cell>
          <cell r="G687">
            <v>277400</v>
          </cell>
          <cell r="H687">
            <v>174</v>
          </cell>
          <cell r="I687">
            <v>496</v>
          </cell>
          <cell r="J687"/>
          <cell r="K687">
            <v>0.83</v>
          </cell>
          <cell r="L687">
            <v>0.17</v>
          </cell>
          <cell r="M687"/>
          <cell r="N687">
            <v>0</v>
          </cell>
          <cell r="O687">
            <v>0.31</v>
          </cell>
          <cell r="P687">
            <v>-0.32</v>
          </cell>
          <cell r="Q687">
            <v>-0.72</v>
          </cell>
          <cell r="R687"/>
          <cell r="S687">
            <v>38.21</v>
          </cell>
          <cell r="T687"/>
          <cell r="U687"/>
          <cell r="V687"/>
          <cell r="W687"/>
          <cell r="X687"/>
          <cell r="Y687"/>
          <cell r="Z687"/>
        </row>
        <row r="688">
          <cell r="A688" t="str">
            <v>TWP</v>
          </cell>
          <cell r="B688">
            <v>687</v>
          </cell>
          <cell r="C688" t="str">
            <v> i | 1 | 2 | 3 </v>
          </cell>
          <cell r="D688"/>
          <cell r="E688">
            <v>2</v>
          </cell>
          <cell r="F688">
            <v>0</v>
          </cell>
          <cell r="G688">
            <v>107400</v>
          </cell>
          <cell r="H688">
            <v>216</v>
          </cell>
          <cell r="I688">
            <v>540</v>
          </cell>
          <cell r="J688"/>
          <cell r="K688">
            <v>0.36</v>
          </cell>
          <cell r="L688">
            <v>0.23</v>
          </cell>
          <cell r="M688">
            <v>7.0000000000000007E-2</v>
          </cell>
          <cell r="N688">
            <v>0</v>
          </cell>
          <cell r="O688">
            <v>-0.24</v>
          </cell>
          <cell r="P688">
            <v>-0.52</v>
          </cell>
          <cell r="Q688">
            <v>-0.14000000000000001</v>
          </cell>
          <cell r="R688">
            <v>11.11</v>
          </cell>
          <cell r="S688">
            <v>53.05</v>
          </cell>
          <cell r="T688"/>
          <cell r="U688"/>
          <cell r="V688"/>
          <cell r="W688"/>
          <cell r="X688"/>
          <cell r="Y688"/>
          <cell r="Z688"/>
        </row>
        <row r="689">
          <cell r="A689" t="str">
            <v>TWPC</v>
          </cell>
          <cell r="B689">
            <v>688</v>
          </cell>
          <cell r="C689" t="str">
            <v> i | 1 | 2 | 3 </v>
          </cell>
          <cell r="D689"/>
          <cell r="E689">
            <v>4.78</v>
          </cell>
          <cell r="F689">
            <v>-2.4500000000000002</v>
          </cell>
          <cell r="G689">
            <v>2243200</v>
          </cell>
          <cell r="H689">
            <v>10769</v>
          </cell>
          <cell r="I689">
            <v>4208</v>
          </cell>
          <cell r="J689">
            <v>65.84</v>
          </cell>
          <cell r="K689">
            <v>0.85</v>
          </cell>
          <cell r="L689">
            <v>0.53</v>
          </cell>
          <cell r="M689">
            <v>0.13</v>
          </cell>
          <cell r="N689">
            <v>7.0000000000000007E-2</v>
          </cell>
          <cell r="O689">
            <v>1.79</v>
          </cell>
          <cell r="P689">
            <v>1.27</v>
          </cell>
          <cell r="Q689">
            <v>0.56999999999999995</v>
          </cell>
          <cell r="R689">
            <v>2.8</v>
          </cell>
          <cell r="S689">
            <v>50.26</v>
          </cell>
          <cell r="T689"/>
          <cell r="U689">
            <v>907</v>
          </cell>
          <cell r="V689">
            <v>893</v>
          </cell>
          <cell r="W689">
            <v>0.46</v>
          </cell>
          <cell r="X689"/>
          <cell r="Y689"/>
          <cell r="Z689"/>
        </row>
        <row r="690">
          <cell r="A690" t="str">
            <v>TWZ</v>
          </cell>
          <cell r="B690">
            <v>689</v>
          </cell>
          <cell r="C690" t="str">
            <v> i | 1 | 3 </v>
          </cell>
          <cell r="D690"/>
          <cell r="E690">
            <v>0.08</v>
          </cell>
          <cell r="F690">
            <v>0</v>
          </cell>
          <cell r="G690">
            <v>57458300</v>
          </cell>
          <cell r="H690">
            <v>4072</v>
          </cell>
          <cell r="I690">
            <v>793</v>
          </cell>
          <cell r="J690">
            <v>416.79</v>
          </cell>
          <cell r="K690">
            <v>0.28999999999999998</v>
          </cell>
          <cell r="L690">
            <v>0.88</v>
          </cell>
          <cell r="M690"/>
          <cell r="N690">
            <v>0</v>
          </cell>
          <cell r="O690">
            <v>2.42</v>
          </cell>
          <cell r="P690">
            <v>7.0000000000000007E-2</v>
          </cell>
          <cell r="Q690">
            <v>-0.21</v>
          </cell>
          <cell r="R690"/>
          <cell r="S690">
            <v>83.23</v>
          </cell>
          <cell r="T690"/>
          <cell r="U690">
            <v>966</v>
          </cell>
          <cell r="V690">
            <v>906</v>
          </cell>
          <cell r="W690">
            <v>-0.92</v>
          </cell>
          <cell r="X690"/>
          <cell r="Y690"/>
          <cell r="Z690"/>
        </row>
        <row r="691">
          <cell r="A691" t="str">
            <v>TYCN</v>
          </cell>
          <cell r="B691">
            <v>690</v>
          </cell>
          <cell r="C691" t="str">
            <v> i | 1 | 3 </v>
          </cell>
          <cell r="D691"/>
          <cell r="E691">
            <v>2.2799999999999998</v>
          </cell>
          <cell r="F691">
            <v>0</v>
          </cell>
          <cell r="G691">
            <v>0</v>
          </cell>
          <cell r="H691">
            <v>0</v>
          </cell>
          <cell r="I691">
            <v>1361</v>
          </cell>
          <cell r="J691"/>
          <cell r="K691">
            <v>0.32</v>
          </cell>
          <cell r="L691">
            <v>0.61</v>
          </cell>
          <cell r="M691"/>
          <cell r="N691">
            <v>0</v>
          </cell>
          <cell r="O691">
            <v>-12.02</v>
          </cell>
          <cell r="P691">
            <v>-21.41</v>
          </cell>
          <cell r="Q691">
            <v>-4.5999999999999996</v>
          </cell>
          <cell r="R691"/>
          <cell r="S691">
            <v>29.56</v>
          </cell>
          <cell r="T691"/>
          <cell r="U691"/>
          <cell r="V691"/>
          <cell r="W691"/>
          <cell r="X691"/>
          <cell r="Y691"/>
          <cell r="Z691"/>
        </row>
        <row r="692">
          <cell r="A692" t="str">
            <v>U</v>
          </cell>
          <cell r="B692">
            <v>691</v>
          </cell>
          <cell r="C692" t="str">
            <v> i | 1 | 3 </v>
          </cell>
          <cell r="D692"/>
          <cell r="E692">
            <v>1.39</v>
          </cell>
          <cell r="F692">
            <v>-1.42</v>
          </cell>
          <cell r="G692">
            <v>5853900</v>
          </cell>
          <cell r="H692">
            <v>8233</v>
          </cell>
          <cell r="I692">
            <v>7803</v>
          </cell>
          <cell r="J692"/>
          <cell r="K692">
            <v>0.46</v>
          </cell>
          <cell r="L692">
            <v>1.37</v>
          </cell>
          <cell r="M692"/>
          <cell r="N692">
            <v>0</v>
          </cell>
          <cell r="O692">
            <v>0.19</v>
          </cell>
          <cell r="P692">
            <v>-3.62</v>
          </cell>
          <cell r="Q692">
            <v>-75.13</v>
          </cell>
          <cell r="R692"/>
          <cell r="S692">
            <v>52.99</v>
          </cell>
          <cell r="T692"/>
          <cell r="U692"/>
          <cell r="V692"/>
          <cell r="W692"/>
          <cell r="X692"/>
          <cell r="Y692"/>
          <cell r="Z692"/>
        </row>
        <row r="693">
          <cell r="A693" t="str">
            <v>UAC</v>
          </cell>
          <cell r="B693">
            <v>692</v>
          </cell>
          <cell r="C693" t="str">
            <v> i | 1 | 2 | 3 </v>
          </cell>
          <cell r="D693"/>
          <cell r="E693">
            <v>4.0999999999999996</v>
          </cell>
          <cell r="F693">
            <v>-3.3</v>
          </cell>
          <cell r="G693">
            <v>371700</v>
          </cell>
          <cell r="H693">
            <v>1545</v>
          </cell>
          <cell r="I693">
            <v>2737</v>
          </cell>
          <cell r="J693">
            <v>12.57</v>
          </cell>
          <cell r="K693">
            <v>1.84</v>
          </cell>
          <cell r="L693">
            <v>1.06</v>
          </cell>
          <cell r="M693">
            <v>0.06</v>
          </cell>
          <cell r="N693">
            <v>0.32</v>
          </cell>
          <cell r="O693">
            <v>8.67</v>
          </cell>
          <cell r="P693">
            <v>15.29</v>
          </cell>
          <cell r="Q693">
            <v>14.16</v>
          </cell>
          <cell r="R693">
            <v>3.29</v>
          </cell>
          <cell r="S693">
            <v>31.76</v>
          </cell>
          <cell r="T693"/>
          <cell r="U693">
            <v>278</v>
          </cell>
          <cell r="V693">
            <v>314</v>
          </cell>
          <cell r="W693">
            <v>0.23</v>
          </cell>
          <cell r="X693"/>
          <cell r="Y693"/>
          <cell r="Z693"/>
        </row>
        <row r="694">
          <cell r="A694" t="str">
            <v>UBIS</v>
          </cell>
          <cell r="B694">
            <v>693</v>
          </cell>
          <cell r="C694" t="str">
            <v> i | 1 | 2 | 3 </v>
          </cell>
          <cell r="D694"/>
          <cell r="E694">
            <v>5.95</v>
          </cell>
          <cell r="F694">
            <v>-2.46</v>
          </cell>
          <cell r="G694">
            <v>25100</v>
          </cell>
          <cell r="H694">
            <v>149</v>
          </cell>
          <cell r="I694">
            <v>1357</v>
          </cell>
          <cell r="J694">
            <v>10.53</v>
          </cell>
          <cell r="K694">
            <v>2.89</v>
          </cell>
          <cell r="L694">
            <v>0.65</v>
          </cell>
          <cell r="M694">
            <v>0.15</v>
          </cell>
          <cell r="N694">
            <v>0.56999999999999995</v>
          </cell>
          <cell r="O694">
            <v>21.16</v>
          </cell>
          <cell r="P694">
            <v>28.36</v>
          </cell>
          <cell r="Q694">
            <v>15.21</v>
          </cell>
          <cell r="R694">
            <v>4.2</v>
          </cell>
          <cell r="S694">
            <v>31.4</v>
          </cell>
          <cell r="T694"/>
          <cell r="U694">
            <v>121</v>
          </cell>
          <cell r="V694">
            <v>113</v>
          </cell>
          <cell r="W694">
            <v>-0.08</v>
          </cell>
          <cell r="X694"/>
          <cell r="Y694"/>
          <cell r="Z694"/>
        </row>
        <row r="695">
          <cell r="A695" t="str">
            <v>UEC</v>
          </cell>
          <cell r="B695">
            <v>694</v>
          </cell>
          <cell r="C695" t="str">
            <v> i | 1 | 2 | 3 </v>
          </cell>
          <cell r="D695"/>
          <cell r="E695">
            <v>1.1599999999999999</v>
          </cell>
          <cell r="F695">
            <v>0.87</v>
          </cell>
          <cell r="G695">
            <v>849700</v>
          </cell>
          <cell r="H695">
            <v>978</v>
          </cell>
          <cell r="I695">
            <v>662</v>
          </cell>
          <cell r="J695">
            <v>8.85</v>
          </cell>
          <cell r="K695">
            <v>0.5</v>
          </cell>
          <cell r="L695">
            <v>0.16</v>
          </cell>
          <cell r="M695">
            <v>0.05</v>
          </cell>
          <cell r="N695">
            <v>0.13</v>
          </cell>
          <cell r="O695">
            <v>4.7</v>
          </cell>
          <cell r="P695">
            <v>5.77</v>
          </cell>
          <cell r="Q695">
            <v>5.45</v>
          </cell>
          <cell r="R695"/>
          <cell r="S695">
            <v>71.010000000000005</v>
          </cell>
          <cell r="T695"/>
          <cell r="U695">
            <v>393</v>
          </cell>
          <cell r="V695">
            <v>370</v>
          </cell>
          <cell r="W695">
            <v>-0.17</v>
          </cell>
          <cell r="X695"/>
          <cell r="Y695"/>
          <cell r="Z695"/>
        </row>
        <row r="696">
          <cell r="A696" t="str">
            <v>UKEM</v>
          </cell>
          <cell r="B696">
            <v>695</v>
          </cell>
          <cell r="C696" t="str">
            <v> i | 1 | 3 </v>
          </cell>
          <cell r="D696"/>
          <cell r="E696">
            <v>0.87</v>
          </cell>
          <cell r="F696">
            <v>0</v>
          </cell>
          <cell r="G696">
            <v>15381400</v>
          </cell>
          <cell r="H696">
            <v>13546</v>
          </cell>
          <cell r="I696">
            <v>1076</v>
          </cell>
          <cell r="J696">
            <v>12.14</v>
          </cell>
          <cell r="K696">
            <v>1.06</v>
          </cell>
          <cell r="L696">
            <v>0.7</v>
          </cell>
          <cell r="M696"/>
          <cell r="N696">
            <v>7.0000000000000007E-2</v>
          </cell>
          <cell r="O696">
            <v>7.34</v>
          </cell>
          <cell r="P696">
            <v>8.51</v>
          </cell>
          <cell r="Q696">
            <v>3.23</v>
          </cell>
          <cell r="R696">
            <v>1.92</v>
          </cell>
          <cell r="S696">
            <v>55.44</v>
          </cell>
          <cell r="T696"/>
          <cell r="U696">
            <v>392</v>
          </cell>
          <cell r="V696">
            <v>345</v>
          </cell>
          <cell r="W696">
            <v>0.5</v>
          </cell>
          <cell r="X696"/>
          <cell r="Y696"/>
          <cell r="Z696"/>
        </row>
        <row r="697">
          <cell r="A697" t="str">
            <v>UMI</v>
          </cell>
          <cell r="B697">
            <v>696</v>
          </cell>
          <cell r="C697" t="str">
            <v> i | 1 | 3 </v>
          </cell>
          <cell r="D697"/>
          <cell r="E697">
            <v>0.96</v>
          </cell>
          <cell r="F697">
            <v>-5.88</v>
          </cell>
          <cell r="G697">
            <v>5292700</v>
          </cell>
          <cell r="H697">
            <v>5246</v>
          </cell>
          <cell r="I697">
            <v>803</v>
          </cell>
          <cell r="J697"/>
          <cell r="K697">
            <v>0.63</v>
          </cell>
          <cell r="L697">
            <v>1.41</v>
          </cell>
          <cell r="M697"/>
          <cell r="N697">
            <v>0</v>
          </cell>
          <cell r="O697">
            <v>-3.7</v>
          </cell>
          <cell r="P697">
            <v>-10.16</v>
          </cell>
          <cell r="Q697">
            <v>-4.76</v>
          </cell>
          <cell r="R697"/>
          <cell r="S697">
            <v>58.51</v>
          </cell>
          <cell r="T697"/>
          <cell r="U697"/>
          <cell r="V697"/>
          <cell r="W697"/>
          <cell r="X697"/>
          <cell r="Y697"/>
          <cell r="Z697"/>
        </row>
        <row r="698">
          <cell r="A698" t="str">
            <v>UMS</v>
          </cell>
          <cell r="B698">
            <v>697</v>
          </cell>
          <cell r="C698" t="str">
            <v> i | 1 | 3 </v>
          </cell>
          <cell r="D698" t="str">
            <v>C</v>
          </cell>
          <cell r="E698">
            <v>0.64</v>
          </cell>
          <cell r="F698">
            <v>-4.4800000000000004</v>
          </cell>
          <cell r="G698">
            <v>42200</v>
          </cell>
          <cell r="H698">
            <v>27</v>
          </cell>
          <cell r="I698">
            <v>733</v>
          </cell>
          <cell r="J698"/>
          <cell r="K698">
            <v>21</v>
          </cell>
          <cell r="L698">
            <v>29.4</v>
          </cell>
          <cell r="M698"/>
          <cell r="N698">
            <v>0</v>
          </cell>
          <cell r="O698">
            <v>-4.07</v>
          </cell>
          <cell r="P698">
            <v>-110.67</v>
          </cell>
          <cell r="Q698">
            <v>-43.96</v>
          </cell>
          <cell r="R698"/>
          <cell r="S698">
            <v>6.14</v>
          </cell>
          <cell r="T698"/>
          <cell r="U698"/>
          <cell r="V698"/>
          <cell r="W698"/>
          <cell r="X698"/>
          <cell r="Y698"/>
          <cell r="Z698"/>
        </row>
        <row r="699">
          <cell r="A699" t="str">
            <v>UNIQ</v>
          </cell>
          <cell r="B699">
            <v>698</v>
          </cell>
          <cell r="C699" t="str">
            <v> i | 1 | 2 | 3 </v>
          </cell>
          <cell r="D699"/>
          <cell r="E699">
            <v>4.5999999999999996</v>
          </cell>
          <cell r="F699">
            <v>-0.86</v>
          </cell>
          <cell r="G699">
            <v>872900</v>
          </cell>
          <cell r="H699">
            <v>4025</v>
          </cell>
          <cell r="I699">
            <v>4973</v>
          </cell>
          <cell r="J699">
            <v>12.05</v>
          </cell>
          <cell r="K699">
            <v>0.61</v>
          </cell>
          <cell r="L699">
            <v>3.21</v>
          </cell>
          <cell r="M699">
            <v>0.27</v>
          </cell>
          <cell r="N699">
            <v>0.38</v>
          </cell>
          <cell r="O699">
            <v>4.13</v>
          </cell>
          <cell r="P699">
            <v>5.13</v>
          </cell>
          <cell r="Q699">
            <v>2.77</v>
          </cell>
          <cell r="R699">
            <v>5.87</v>
          </cell>
          <cell r="S699">
            <v>56.52</v>
          </cell>
          <cell r="T699"/>
          <cell r="U699">
            <v>484</v>
          </cell>
          <cell r="V699">
            <v>474</v>
          </cell>
          <cell r="W699">
            <v>8.31</v>
          </cell>
          <cell r="X699"/>
          <cell r="Y699"/>
          <cell r="Z699"/>
        </row>
        <row r="700">
          <cell r="A700" t="str">
            <v>UOBKH</v>
          </cell>
          <cell r="B700">
            <v>699</v>
          </cell>
          <cell r="C700" t="str">
            <v> i | 1 | 3 </v>
          </cell>
          <cell r="D700"/>
          <cell r="E700">
            <v>3.66</v>
          </cell>
          <cell r="F700">
            <v>0</v>
          </cell>
          <cell r="G700">
            <v>500</v>
          </cell>
          <cell r="H700">
            <v>2</v>
          </cell>
          <cell r="I700">
            <v>1839</v>
          </cell>
          <cell r="J700">
            <v>9.99</v>
          </cell>
          <cell r="K700">
            <v>0.51</v>
          </cell>
          <cell r="L700">
            <v>0.37</v>
          </cell>
          <cell r="M700">
            <v>0.01</v>
          </cell>
          <cell r="N700">
            <v>0.37</v>
          </cell>
          <cell r="O700">
            <v>4.24</v>
          </cell>
          <cell r="P700">
            <v>5.2</v>
          </cell>
          <cell r="Q700">
            <v>17.96</v>
          </cell>
          <cell r="R700">
            <v>0.19</v>
          </cell>
          <cell r="S700">
            <v>12.81</v>
          </cell>
          <cell r="T700"/>
          <cell r="U700">
            <v>429</v>
          </cell>
          <cell r="V700">
            <v>418</v>
          </cell>
          <cell r="W700">
            <v>-0.33</v>
          </cell>
          <cell r="X700"/>
          <cell r="Y700"/>
          <cell r="Z700"/>
        </row>
        <row r="701">
          <cell r="A701" t="str">
            <v>UP</v>
          </cell>
          <cell r="B701">
            <v>700</v>
          </cell>
          <cell r="C701" t="str">
            <v> i | 1 | 3 </v>
          </cell>
          <cell r="D701"/>
          <cell r="E701">
            <v>16.600000000000001</v>
          </cell>
          <cell r="F701">
            <v>0</v>
          </cell>
          <cell r="G701">
            <v>0</v>
          </cell>
          <cell r="H701">
            <v>0</v>
          </cell>
          <cell r="I701">
            <v>415</v>
          </cell>
          <cell r="J701"/>
          <cell r="K701">
            <v>0.88</v>
          </cell>
          <cell r="L701">
            <v>0.26</v>
          </cell>
          <cell r="M701"/>
          <cell r="N701">
            <v>0</v>
          </cell>
          <cell r="O701">
            <v>-6.97</v>
          </cell>
          <cell r="P701">
            <v>-9.1199999999999992</v>
          </cell>
          <cell r="Q701">
            <v>-6.86</v>
          </cell>
          <cell r="R701"/>
          <cell r="S701">
            <v>30.17</v>
          </cell>
          <cell r="T701"/>
          <cell r="U701"/>
          <cell r="V701"/>
          <cell r="W701"/>
          <cell r="X701"/>
          <cell r="Y701"/>
          <cell r="Z701"/>
        </row>
        <row r="702">
          <cell r="A702" t="str">
            <v>UPA</v>
          </cell>
          <cell r="B702">
            <v>701</v>
          </cell>
          <cell r="C702" t="str">
            <v> i | 1 | 2 | 3 </v>
          </cell>
          <cell r="D702"/>
          <cell r="E702">
            <v>0.24</v>
          </cell>
          <cell r="F702">
            <v>0</v>
          </cell>
          <cell r="G702">
            <v>61092100</v>
          </cell>
          <cell r="H702">
            <v>14664</v>
          </cell>
          <cell r="I702">
            <v>2431</v>
          </cell>
          <cell r="J702"/>
          <cell r="K702">
            <v>0.65</v>
          </cell>
          <cell r="L702">
            <v>0.06</v>
          </cell>
          <cell r="M702"/>
          <cell r="N702">
            <v>0</v>
          </cell>
          <cell r="O702">
            <v>-1.83</v>
          </cell>
          <cell r="P702">
            <v>-1.95</v>
          </cell>
          <cell r="Q702">
            <v>-34.67</v>
          </cell>
          <cell r="R702"/>
          <cell r="S702">
            <v>63.57</v>
          </cell>
          <cell r="T702"/>
          <cell r="U702"/>
          <cell r="V702"/>
          <cell r="W702"/>
          <cell r="X702"/>
          <cell r="Y702"/>
          <cell r="Z702"/>
        </row>
        <row r="703">
          <cell r="A703" t="str">
            <v>UPF</v>
          </cell>
          <cell r="B703">
            <v>702</v>
          </cell>
          <cell r="C703" t="str">
            <v> i | 1 | 2 | 3 </v>
          </cell>
          <cell r="D703"/>
          <cell r="E703">
            <v>68</v>
          </cell>
          <cell r="F703">
            <v>-1.0900000000000001</v>
          </cell>
          <cell r="G703">
            <v>5100</v>
          </cell>
          <cell r="H703">
            <v>347</v>
          </cell>
          <cell r="I703">
            <v>510</v>
          </cell>
          <cell r="J703">
            <v>9.0399999999999991</v>
          </cell>
          <cell r="K703">
            <v>1.28</v>
          </cell>
          <cell r="L703">
            <v>0.36</v>
          </cell>
          <cell r="M703">
            <v>0.13</v>
          </cell>
          <cell r="N703">
            <v>7.52</v>
          </cell>
          <cell r="O703">
            <v>13.99</v>
          </cell>
          <cell r="P703">
            <v>15.16</v>
          </cell>
          <cell r="Q703">
            <v>10.130000000000001</v>
          </cell>
          <cell r="R703">
            <v>0.19</v>
          </cell>
          <cell r="S703">
            <v>18.190000000000001</v>
          </cell>
          <cell r="T703"/>
          <cell r="U703">
            <v>188</v>
          </cell>
          <cell r="V703">
            <v>122</v>
          </cell>
          <cell r="W703">
            <v>-0.27</v>
          </cell>
          <cell r="X703"/>
          <cell r="Y703"/>
          <cell r="Z703"/>
        </row>
        <row r="704">
          <cell r="A704" t="str">
            <v>UPOIC</v>
          </cell>
          <cell r="B704">
            <v>703</v>
          </cell>
          <cell r="C704" t="str">
            <v> i | 1 | 3 </v>
          </cell>
          <cell r="D704"/>
          <cell r="E704">
            <v>4.72</v>
          </cell>
          <cell r="F704">
            <v>-2.48</v>
          </cell>
          <cell r="G704">
            <v>10400</v>
          </cell>
          <cell r="H704">
            <v>49</v>
          </cell>
          <cell r="I704">
            <v>1530</v>
          </cell>
          <cell r="J704">
            <v>24.93</v>
          </cell>
          <cell r="K704">
            <v>1.47</v>
          </cell>
          <cell r="L704">
            <v>0.45</v>
          </cell>
          <cell r="M704">
            <v>0.03</v>
          </cell>
          <cell r="N704">
            <v>0.19</v>
          </cell>
          <cell r="O704">
            <v>5.94</v>
          </cell>
          <cell r="P704">
            <v>6.04</v>
          </cell>
          <cell r="Q704">
            <v>6.68</v>
          </cell>
          <cell r="R704">
            <v>0.53</v>
          </cell>
          <cell r="S704">
            <v>24.34</v>
          </cell>
          <cell r="T704"/>
          <cell r="U704">
            <v>647</v>
          </cell>
          <cell r="V704">
            <v>581</v>
          </cell>
          <cell r="W704">
            <v>-0.09</v>
          </cell>
          <cell r="X704"/>
          <cell r="Y704"/>
          <cell r="Z704"/>
        </row>
        <row r="705">
          <cell r="A705" t="str">
            <v>UREKA</v>
          </cell>
          <cell r="B705">
            <v>704</v>
          </cell>
          <cell r="C705" t="str">
            <v> i | 1 | 2 | 3 </v>
          </cell>
          <cell r="D705"/>
          <cell r="E705">
            <v>0.8</v>
          </cell>
          <cell r="F705">
            <v>0</v>
          </cell>
          <cell r="G705">
            <v>182200</v>
          </cell>
          <cell r="H705">
            <v>145</v>
          </cell>
          <cell r="I705">
            <v>712</v>
          </cell>
          <cell r="J705"/>
          <cell r="K705">
            <v>1.98</v>
          </cell>
          <cell r="L705">
            <v>0.55000000000000004</v>
          </cell>
          <cell r="M705"/>
          <cell r="N705">
            <v>0</v>
          </cell>
          <cell r="O705">
            <v>-16.05</v>
          </cell>
          <cell r="P705">
            <v>-28.81</v>
          </cell>
          <cell r="Q705">
            <v>-202.67</v>
          </cell>
          <cell r="R705"/>
          <cell r="S705">
            <v>58.67</v>
          </cell>
          <cell r="T705"/>
          <cell r="U705"/>
          <cell r="V705"/>
          <cell r="W705"/>
          <cell r="X705"/>
          <cell r="Y705"/>
          <cell r="Z705"/>
        </row>
        <row r="706">
          <cell r="A706" t="str">
            <v>UT</v>
          </cell>
          <cell r="B706">
            <v>705</v>
          </cell>
          <cell r="C706" t="str">
            <v> i | 1 | 3 </v>
          </cell>
          <cell r="D706"/>
          <cell r="E706">
            <v>15.9</v>
          </cell>
          <cell r="F706">
            <v>0</v>
          </cell>
          <cell r="G706">
            <v>0</v>
          </cell>
          <cell r="H706">
            <v>0</v>
          </cell>
          <cell r="I706">
            <v>716</v>
          </cell>
          <cell r="J706"/>
          <cell r="K706">
            <v>0.87</v>
          </cell>
          <cell r="L706">
            <v>0.15</v>
          </cell>
          <cell r="M706"/>
          <cell r="N706">
            <v>0</v>
          </cell>
          <cell r="O706">
            <v>-0.24</v>
          </cell>
          <cell r="P706">
            <v>-0.25</v>
          </cell>
          <cell r="Q706">
            <v>0.82</v>
          </cell>
          <cell r="R706"/>
          <cell r="S706">
            <v>25.23</v>
          </cell>
          <cell r="T706"/>
          <cell r="U706"/>
          <cell r="V706"/>
          <cell r="W706"/>
          <cell r="X706"/>
          <cell r="Y706"/>
          <cell r="Z706"/>
        </row>
        <row r="707">
          <cell r="A707" t="str">
            <v>UTP</v>
          </cell>
          <cell r="B707">
            <v>706</v>
          </cell>
          <cell r="C707" t="str">
            <v> i | 1 | 2 | 3 </v>
          </cell>
          <cell r="D707"/>
          <cell r="E707">
            <v>19.399999999999999</v>
          </cell>
          <cell r="F707">
            <v>8.99</v>
          </cell>
          <cell r="G707">
            <v>32670600</v>
          </cell>
          <cell r="H707">
            <v>636025</v>
          </cell>
          <cell r="I707">
            <v>12610</v>
          </cell>
          <cell r="J707">
            <v>12.98</v>
          </cell>
          <cell r="K707">
            <v>3.68</v>
          </cell>
          <cell r="L707">
            <v>0.11</v>
          </cell>
          <cell r="M707">
            <v>0.41</v>
          </cell>
          <cell r="N707">
            <v>1.52</v>
          </cell>
          <cell r="O707">
            <v>30.94</v>
          </cell>
          <cell r="P707">
            <v>30.74</v>
          </cell>
          <cell r="Q707">
            <v>29.39</v>
          </cell>
          <cell r="R707">
            <v>3.45</v>
          </cell>
          <cell r="S707">
            <v>39.61</v>
          </cell>
          <cell r="T707"/>
          <cell r="U707">
            <v>169</v>
          </cell>
          <cell r="V707">
            <v>154</v>
          </cell>
          <cell r="W707">
            <v>0.21</v>
          </cell>
          <cell r="X707"/>
          <cell r="Y707"/>
          <cell r="Z707"/>
        </row>
        <row r="708">
          <cell r="A708" t="str">
            <v>UV</v>
          </cell>
          <cell r="B708">
            <v>707</v>
          </cell>
          <cell r="C708" t="str">
            <v> i | 1 | 3 </v>
          </cell>
          <cell r="D708"/>
          <cell r="E708">
            <v>3.56</v>
          </cell>
          <cell r="F708">
            <v>-3.78</v>
          </cell>
          <cell r="G708">
            <v>7787100</v>
          </cell>
          <cell r="H708">
            <v>28051</v>
          </cell>
          <cell r="I708">
            <v>6806</v>
          </cell>
          <cell r="J708">
            <v>107.73</v>
          </cell>
          <cell r="K708">
            <v>0.73</v>
          </cell>
          <cell r="L708">
            <v>0.92</v>
          </cell>
          <cell r="M708">
            <v>0.02</v>
          </cell>
          <cell r="N708">
            <v>0.03</v>
          </cell>
          <cell r="O708">
            <v>0.75</v>
          </cell>
          <cell r="P708">
            <v>0.62</v>
          </cell>
          <cell r="Q708">
            <v>1.42</v>
          </cell>
          <cell r="R708">
            <v>0.56000000000000005</v>
          </cell>
          <cell r="S708">
            <v>33.99</v>
          </cell>
          <cell r="T708"/>
          <cell r="U708">
            <v>935</v>
          </cell>
          <cell r="V708">
            <v>958</v>
          </cell>
          <cell r="W708">
            <v>3.43</v>
          </cell>
          <cell r="X708"/>
          <cell r="Y708"/>
          <cell r="Z708"/>
        </row>
        <row r="709">
          <cell r="A709" t="str">
            <v>UVAN</v>
          </cell>
          <cell r="B709">
            <v>708</v>
          </cell>
          <cell r="C709" t="str">
            <v> i | 1 | 2 | 3 </v>
          </cell>
          <cell r="D709"/>
          <cell r="E709">
            <v>5.4</v>
          </cell>
          <cell r="F709">
            <v>0</v>
          </cell>
          <cell r="G709">
            <v>93300</v>
          </cell>
          <cell r="H709">
            <v>499</v>
          </cell>
          <cell r="I709">
            <v>5076</v>
          </cell>
          <cell r="J709">
            <v>18.47</v>
          </cell>
          <cell r="K709">
            <v>1.56</v>
          </cell>
          <cell r="L709">
            <v>0.19</v>
          </cell>
          <cell r="M709">
            <v>0.1</v>
          </cell>
          <cell r="N709">
            <v>0.28999999999999998</v>
          </cell>
          <cell r="O709">
            <v>9.4700000000000006</v>
          </cell>
          <cell r="P709">
            <v>8.4700000000000006</v>
          </cell>
          <cell r="Q709">
            <v>6.82</v>
          </cell>
          <cell r="R709">
            <v>6.3</v>
          </cell>
          <cell r="S709">
            <v>48.28</v>
          </cell>
          <cell r="T709"/>
          <cell r="U709">
            <v>519</v>
          </cell>
          <cell r="V709">
            <v>409</v>
          </cell>
          <cell r="W709">
            <v>-11.23</v>
          </cell>
          <cell r="X709"/>
          <cell r="Y709"/>
          <cell r="Z709"/>
        </row>
        <row r="710">
          <cell r="A710" t="str">
            <v>UWC</v>
          </cell>
          <cell r="B710">
            <v>709</v>
          </cell>
          <cell r="C710" t="str">
            <v> i | 1 | 2 | 3 </v>
          </cell>
          <cell r="D710" t="str">
            <v>C</v>
          </cell>
          <cell r="E710">
            <v>0.04</v>
          </cell>
          <cell r="F710">
            <v>0</v>
          </cell>
          <cell r="G710">
            <v>12609700</v>
          </cell>
          <cell r="H710">
            <v>505</v>
          </cell>
          <cell r="I710">
            <v>527</v>
          </cell>
          <cell r="J710"/>
          <cell r="K710">
            <v>4</v>
          </cell>
          <cell r="L710">
            <v>3.17</v>
          </cell>
          <cell r="M710"/>
          <cell r="N710">
            <v>0</v>
          </cell>
          <cell r="O710">
            <v>-14.67</v>
          </cell>
          <cell r="P710">
            <v>-94.88</v>
          </cell>
          <cell r="Q710">
            <v>-73.73</v>
          </cell>
          <cell r="R710"/>
          <cell r="S710">
            <v>62.28</v>
          </cell>
          <cell r="T710"/>
          <cell r="U710"/>
          <cell r="V710"/>
          <cell r="W710"/>
          <cell r="X710"/>
          <cell r="Y710"/>
          <cell r="Z710"/>
        </row>
        <row r="711">
          <cell r="A711" t="str">
            <v>VARO</v>
          </cell>
          <cell r="B711">
            <v>710</v>
          </cell>
          <cell r="C711" t="str">
            <v> i | 1 | 2 | 3 </v>
          </cell>
          <cell r="D711"/>
          <cell r="E711">
            <v>3.66</v>
          </cell>
          <cell r="F711">
            <v>-0.54</v>
          </cell>
          <cell r="G711">
            <v>2600</v>
          </cell>
          <cell r="H711">
            <v>10</v>
          </cell>
          <cell r="I711">
            <v>366</v>
          </cell>
          <cell r="J711"/>
          <cell r="K711">
            <v>0.46</v>
          </cell>
          <cell r="L711">
            <v>0.9</v>
          </cell>
          <cell r="M711"/>
          <cell r="N711">
            <v>0</v>
          </cell>
          <cell r="O711">
            <v>-8</v>
          </cell>
          <cell r="P711">
            <v>-17.260000000000002</v>
          </cell>
          <cell r="Q711">
            <v>-17.22</v>
          </cell>
          <cell r="R711"/>
          <cell r="S711">
            <v>23.78</v>
          </cell>
          <cell r="T711"/>
          <cell r="U711"/>
          <cell r="V711"/>
          <cell r="W711"/>
          <cell r="X711"/>
          <cell r="Y711"/>
          <cell r="Z711"/>
        </row>
        <row r="712">
          <cell r="A712" t="str">
            <v>VCOM</v>
          </cell>
          <cell r="B712">
            <v>711</v>
          </cell>
          <cell r="C712" t="str">
            <v> i | 1 | 2 | 3 </v>
          </cell>
          <cell r="D712"/>
          <cell r="E712">
            <v>5.6</v>
          </cell>
          <cell r="F712">
            <v>8.74</v>
          </cell>
          <cell r="G712">
            <v>14986200</v>
          </cell>
          <cell r="H712">
            <v>82358</v>
          </cell>
          <cell r="I712">
            <v>1680</v>
          </cell>
          <cell r="J712">
            <v>17.05</v>
          </cell>
          <cell r="K712">
            <v>3.65</v>
          </cell>
          <cell r="L712">
            <v>1.85</v>
          </cell>
          <cell r="M712">
            <v>0.1</v>
          </cell>
          <cell r="N712">
            <v>0.33</v>
          </cell>
          <cell r="O712">
            <v>12.21</v>
          </cell>
          <cell r="P712">
            <v>21.92</v>
          </cell>
          <cell r="Q712">
            <v>5.0599999999999996</v>
          </cell>
          <cell r="R712">
            <v>2.86</v>
          </cell>
          <cell r="S712">
            <v>25.17</v>
          </cell>
          <cell r="T712"/>
          <cell r="U712">
            <v>303</v>
          </cell>
          <cell r="V712">
            <v>334</v>
          </cell>
          <cell r="W712">
            <v>1.58</v>
          </cell>
          <cell r="X712"/>
          <cell r="Y712"/>
          <cell r="Z712"/>
        </row>
        <row r="713">
          <cell r="A713" t="str">
            <v>VGI</v>
          </cell>
          <cell r="B713">
            <v>712</v>
          </cell>
          <cell r="C713" t="str">
            <v> i | 1 | 2 | 3 </v>
          </cell>
          <cell r="D713"/>
          <cell r="E713">
            <v>6.65</v>
          </cell>
          <cell r="F713">
            <v>-4.32</v>
          </cell>
          <cell r="G713">
            <v>23985500</v>
          </cell>
          <cell r="H713">
            <v>161229</v>
          </cell>
          <cell r="I713">
            <v>57264</v>
          </cell>
          <cell r="J713">
            <v>85.14</v>
          </cell>
          <cell r="K713">
            <v>3.96</v>
          </cell>
          <cell r="L713">
            <v>0.28999999999999998</v>
          </cell>
          <cell r="M713">
            <v>0.02</v>
          </cell>
          <cell r="N713">
            <v>0.08</v>
          </cell>
          <cell r="O713">
            <v>0.91</v>
          </cell>
          <cell r="P713">
            <v>4.46</v>
          </cell>
          <cell r="Q713">
            <v>-7.6</v>
          </cell>
          <cell r="R713">
            <v>0.92</v>
          </cell>
          <cell r="S713">
            <v>24.7</v>
          </cell>
          <cell r="T713"/>
          <cell r="U713">
            <v>836</v>
          </cell>
          <cell r="V713">
            <v>942</v>
          </cell>
          <cell r="W713">
            <v>12.52</v>
          </cell>
          <cell r="X713"/>
          <cell r="Y713"/>
          <cell r="Z713"/>
        </row>
        <row r="714">
          <cell r="A714" t="str">
            <v>VIBHA</v>
          </cell>
          <cell r="B714">
            <v>713</v>
          </cell>
          <cell r="C714" t="str">
            <v> i | 1 | 2 | 3 </v>
          </cell>
          <cell r="D714"/>
          <cell r="E714">
            <v>1.72</v>
          </cell>
          <cell r="F714">
            <v>-4.4400000000000004</v>
          </cell>
          <cell r="G714">
            <v>21255400</v>
          </cell>
          <cell r="H714">
            <v>37340</v>
          </cell>
          <cell r="I714">
            <v>23350</v>
          </cell>
          <cell r="J714">
            <v>77.849999999999994</v>
          </cell>
          <cell r="K714">
            <v>2.96</v>
          </cell>
          <cell r="L714">
            <v>1.35</v>
          </cell>
          <cell r="M714">
            <v>0.05</v>
          </cell>
          <cell r="N714">
            <v>0.02</v>
          </cell>
          <cell r="O714">
            <v>3.83</v>
          </cell>
          <cell r="P714">
            <v>3.86</v>
          </cell>
          <cell r="Q714">
            <v>2.76</v>
          </cell>
          <cell r="R714">
            <v>2.56</v>
          </cell>
          <cell r="S714">
            <v>35.44</v>
          </cell>
          <cell r="T714"/>
          <cell r="U714">
            <v>850</v>
          </cell>
          <cell r="V714">
            <v>821</v>
          </cell>
          <cell r="W714">
            <v>20.65</v>
          </cell>
          <cell r="X714"/>
          <cell r="Y714"/>
          <cell r="Z714"/>
        </row>
        <row r="715">
          <cell r="A715" t="str">
            <v>VIH</v>
          </cell>
          <cell r="B715">
            <v>714</v>
          </cell>
          <cell r="C715" t="str">
            <v> i | 1 | 2 | 3 </v>
          </cell>
          <cell r="D715"/>
          <cell r="E715">
            <v>7.15</v>
          </cell>
          <cell r="F715">
            <v>-0.69</v>
          </cell>
          <cell r="G715">
            <v>754100</v>
          </cell>
          <cell r="H715">
            <v>5411</v>
          </cell>
          <cell r="I715">
            <v>4080</v>
          </cell>
          <cell r="J715">
            <v>23.08</v>
          </cell>
          <cell r="K715">
            <v>3.06</v>
          </cell>
          <cell r="L715">
            <v>0.67</v>
          </cell>
          <cell r="M715">
            <v>0.14000000000000001</v>
          </cell>
          <cell r="N715">
            <v>0.31</v>
          </cell>
          <cell r="O715">
            <v>10.82</v>
          </cell>
          <cell r="P715">
            <v>13.72</v>
          </cell>
          <cell r="Q715">
            <v>7.12</v>
          </cell>
          <cell r="R715">
            <v>1.96</v>
          </cell>
          <cell r="S715">
            <v>29.57</v>
          </cell>
          <cell r="T715"/>
          <cell r="U715">
            <v>460</v>
          </cell>
          <cell r="V715">
            <v>429</v>
          </cell>
          <cell r="W715">
            <v>1.06</v>
          </cell>
          <cell r="X715"/>
          <cell r="Y715"/>
          <cell r="Z715"/>
        </row>
        <row r="716">
          <cell r="A716" t="str">
            <v>VL</v>
          </cell>
          <cell r="B716">
            <v>715</v>
          </cell>
          <cell r="C716" t="str">
            <v> i | 1 | 3 </v>
          </cell>
          <cell r="D716"/>
          <cell r="E716">
            <v>1.33</v>
          </cell>
          <cell r="F716">
            <v>-6.34</v>
          </cell>
          <cell r="G716">
            <v>20218100</v>
          </cell>
          <cell r="H716">
            <v>27816</v>
          </cell>
          <cell r="I716">
            <v>1064</v>
          </cell>
          <cell r="J716">
            <v>12.82</v>
          </cell>
          <cell r="K716">
            <v>1.32</v>
          </cell>
          <cell r="L716">
            <v>1.18</v>
          </cell>
          <cell r="M716">
            <v>0.02</v>
          </cell>
          <cell r="N716">
            <v>0.11</v>
          </cell>
          <cell r="O716">
            <v>7.21</v>
          </cell>
          <cell r="P716">
            <v>10.64</v>
          </cell>
          <cell r="Q716">
            <v>12.76</v>
          </cell>
          <cell r="R716">
            <v>5.26</v>
          </cell>
          <cell r="S716">
            <v>32.43</v>
          </cell>
          <cell r="T716"/>
          <cell r="U716">
            <v>351</v>
          </cell>
          <cell r="V716">
            <v>362</v>
          </cell>
          <cell r="W716">
            <v>0.39</v>
          </cell>
          <cell r="X716"/>
          <cell r="Y716"/>
          <cell r="Z716"/>
        </row>
        <row r="717">
          <cell r="A717" t="str">
            <v>VNG</v>
          </cell>
          <cell r="B717">
            <v>716</v>
          </cell>
          <cell r="C717" t="str">
            <v> i | 1 | 2 | 3 </v>
          </cell>
          <cell r="D717"/>
          <cell r="E717">
            <v>3.3</v>
          </cell>
          <cell r="F717">
            <v>0</v>
          </cell>
          <cell r="G717">
            <v>186000</v>
          </cell>
          <cell r="H717">
            <v>606</v>
          </cell>
          <cell r="I717">
            <v>5726</v>
          </cell>
          <cell r="J717"/>
          <cell r="K717">
            <v>0.88</v>
          </cell>
          <cell r="L717">
            <v>1.97</v>
          </cell>
          <cell r="M717"/>
          <cell r="N717">
            <v>0</v>
          </cell>
          <cell r="O717">
            <v>-2.77</v>
          </cell>
          <cell r="P717">
            <v>-11.96</v>
          </cell>
          <cell r="Q717">
            <v>-6.74</v>
          </cell>
          <cell r="R717"/>
          <cell r="S717">
            <v>23.87</v>
          </cell>
          <cell r="T717"/>
          <cell r="U717"/>
          <cell r="V717"/>
          <cell r="W717"/>
          <cell r="X717"/>
          <cell r="Y717"/>
          <cell r="Z717"/>
        </row>
        <row r="718">
          <cell r="A718" t="str">
            <v>VNT</v>
          </cell>
          <cell r="B718">
            <v>717</v>
          </cell>
          <cell r="C718" t="str">
            <v> i | 1 | 3 </v>
          </cell>
          <cell r="D718"/>
          <cell r="E718">
            <v>32.5</v>
          </cell>
          <cell r="F718">
            <v>-2.99</v>
          </cell>
          <cell r="G718">
            <v>1885700</v>
          </cell>
          <cell r="H718">
            <v>62097</v>
          </cell>
          <cell r="I718">
            <v>38519</v>
          </cell>
          <cell r="J718">
            <v>13.17</v>
          </cell>
          <cell r="K718">
            <v>1.7</v>
          </cell>
          <cell r="L718">
            <v>0.18</v>
          </cell>
          <cell r="M718">
            <v>1.4</v>
          </cell>
          <cell r="N718">
            <v>2.35</v>
          </cell>
          <cell r="O718">
            <v>10.59</v>
          </cell>
          <cell r="P718">
            <v>13.24</v>
          </cell>
          <cell r="Q718">
            <v>11.85</v>
          </cell>
          <cell r="R718">
            <v>4.3099999999999996</v>
          </cell>
          <cell r="S718">
            <v>16.239999999999998</v>
          </cell>
          <cell r="T718"/>
          <cell r="U718">
            <v>334</v>
          </cell>
          <cell r="V718">
            <v>300</v>
          </cell>
          <cell r="W718">
            <v>0.22</v>
          </cell>
          <cell r="X718"/>
          <cell r="Y718"/>
          <cell r="Z718"/>
        </row>
        <row r="719">
          <cell r="A719" t="str">
            <v>VPO</v>
          </cell>
          <cell r="B719">
            <v>718</v>
          </cell>
          <cell r="C719" t="str">
            <v> i | 1 | 3 </v>
          </cell>
          <cell r="D719"/>
          <cell r="E719">
            <v>0.59</v>
          </cell>
          <cell r="F719">
            <v>0</v>
          </cell>
          <cell r="G719">
            <v>521600</v>
          </cell>
          <cell r="H719">
            <v>303</v>
          </cell>
          <cell r="I719">
            <v>555</v>
          </cell>
          <cell r="J719"/>
          <cell r="K719">
            <v>1.1100000000000001</v>
          </cell>
          <cell r="L719">
            <v>1.01</v>
          </cell>
          <cell r="M719"/>
          <cell r="N719">
            <v>0</v>
          </cell>
          <cell r="O719">
            <v>-4.47</v>
          </cell>
          <cell r="P719">
            <v>-13.48</v>
          </cell>
          <cell r="Q719">
            <v>-8.66</v>
          </cell>
          <cell r="R719"/>
          <cell r="S719">
            <v>32.229999999999997</v>
          </cell>
          <cell r="T719"/>
          <cell r="U719"/>
          <cell r="V719"/>
          <cell r="W719"/>
          <cell r="X719"/>
          <cell r="Y719"/>
          <cell r="Z719"/>
        </row>
        <row r="720">
          <cell r="A720" t="str">
            <v>VRANDA</v>
          </cell>
          <cell r="B720">
            <v>719</v>
          </cell>
          <cell r="C720" t="str">
            <v> i | 1 | 3 </v>
          </cell>
          <cell r="D720"/>
          <cell r="E720">
            <v>5.95</v>
          </cell>
          <cell r="F720">
            <v>-0.83</v>
          </cell>
          <cell r="G720">
            <v>15100</v>
          </cell>
          <cell r="H720">
            <v>90</v>
          </cell>
          <cell r="I720">
            <v>1902</v>
          </cell>
          <cell r="J720">
            <v>115.92</v>
          </cell>
          <cell r="K720">
            <v>0.91</v>
          </cell>
          <cell r="L720">
            <v>1.54</v>
          </cell>
          <cell r="M720"/>
          <cell r="N720">
            <v>0.05</v>
          </cell>
          <cell r="O720">
            <v>1.96</v>
          </cell>
          <cell r="P720">
            <v>0.78</v>
          </cell>
          <cell r="Q720">
            <v>0.77</v>
          </cell>
          <cell r="R720">
            <v>1.68</v>
          </cell>
          <cell r="S720">
            <v>33.57</v>
          </cell>
          <cell r="T720"/>
          <cell r="U720">
            <v>935</v>
          </cell>
          <cell r="V720">
            <v>908</v>
          </cell>
          <cell r="W720">
            <v>-1.81</v>
          </cell>
          <cell r="X720"/>
          <cell r="Y720"/>
          <cell r="Z720"/>
        </row>
        <row r="721">
          <cell r="A721" t="str">
            <v>W</v>
          </cell>
          <cell r="B721">
            <v>720</v>
          </cell>
          <cell r="C721" t="str">
            <v> i | 1 | 2 | 3 </v>
          </cell>
          <cell r="D721"/>
          <cell r="E721">
            <v>0.27</v>
          </cell>
          <cell r="F721">
            <v>0</v>
          </cell>
          <cell r="G721">
            <v>39323500</v>
          </cell>
          <cell r="H721">
            <v>10308</v>
          </cell>
          <cell r="I721">
            <v>3296</v>
          </cell>
          <cell r="J721"/>
          <cell r="K721">
            <v>3</v>
          </cell>
          <cell r="L721">
            <v>0.48</v>
          </cell>
          <cell r="M721"/>
          <cell r="N721">
            <v>0</v>
          </cell>
          <cell r="O721">
            <v>-14.58</v>
          </cell>
          <cell r="P721">
            <v>-21.84</v>
          </cell>
          <cell r="Q721">
            <v>-21.44</v>
          </cell>
          <cell r="R721"/>
          <cell r="S721">
            <v>24.14</v>
          </cell>
          <cell r="T721"/>
          <cell r="U721"/>
          <cell r="V721"/>
          <cell r="W721"/>
          <cell r="X721"/>
          <cell r="Y721"/>
          <cell r="Z721"/>
        </row>
        <row r="722">
          <cell r="A722" t="str">
            <v>WACOAL</v>
          </cell>
          <cell r="B722">
            <v>721</v>
          </cell>
          <cell r="C722" t="str">
            <v> i | 1 | 2 | 3 </v>
          </cell>
          <cell r="D722"/>
          <cell r="E722">
            <v>44.75</v>
          </cell>
          <cell r="F722">
            <v>0</v>
          </cell>
          <cell r="G722">
            <v>0</v>
          </cell>
          <cell r="H722">
            <v>0</v>
          </cell>
          <cell r="I722">
            <v>5370</v>
          </cell>
          <cell r="J722"/>
          <cell r="K722">
            <v>0.97</v>
          </cell>
          <cell r="L722">
            <v>0.26</v>
          </cell>
          <cell r="M722">
            <v>1.9</v>
          </cell>
          <cell r="N722">
            <v>0</v>
          </cell>
          <cell r="O722">
            <v>-1.02</v>
          </cell>
          <cell r="P722">
            <v>-1.31</v>
          </cell>
          <cell r="Q722">
            <v>-6.2</v>
          </cell>
          <cell r="R722">
            <v>4.2</v>
          </cell>
          <cell r="S722">
            <v>27.89</v>
          </cell>
          <cell r="T722"/>
          <cell r="U722"/>
          <cell r="V722"/>
          <cell r="W722"/>
          <cell r="X722"/>
          <cell r="Y722"/>
          <cell r="Z722"/>
        </row>
        <row r="723">
          <cell r="A723" t="str">
            <v>WAVE</v>
          </cell>
          <cell r="B723">
            <v>722</v>
          </cell>
          <cell r="C723" t="str">
            <v> i | 1 | 2 | 3 </v>
          </cell>
          <cell r="D723"/>
          <cell r="E723">
            <v>0.63</v>
          </cell>
          <cell r="F723">
            <v>-1.56</v>
          </cell>
          <cell r="G723">
            <v>1166400</v>
          </cell>
          <cell r="H723">
            <v>744</v>
          </cell>
          <cell r="I723">
            <v>495</v>
          </cell>
          <cell r="J723"/>
          <cell r="K723">
            <v>0.4</v>
          </cell>
          <cell r="L723">
            <v>1.72</v>
          </cell>
          <cell r="M723"/>
          <cell r="N723">
            <v>0</v>
          </cell>
          <cell r="O723">
            <v>-0.51</v>
          </cell>
          <cell r="P723">
            <v>-7.39</v>
          </cell>
          <cell r="Q723">
            <v>-9.61</v>
          </cell>
          <cell r="R723"/>
          <cell r="S723">
            <v>44.57</v>
          </cell>
          <cell r="T723"/>
          <cell r="U723"/>
          <cell r="V723"/>
          <cell r="W723"/>
          <cell r="X723"/>
          <cell r="Y723"/>
          <cell r="Z723"/>
        </row>
        <row r="724">
          <cell r="A724" t="str">
            <v>WGE</v>
          </cell>
          <cell r="B724">
            <v>723</v>
          </cell>
          <cell r="C724" t="str">
            <v> i </v>
          </cell>
          <cell r="D724"/>
          <cell r="E724">
            <v>1.54</v>
          </cell>
          <cell r="F724">
            <v>-1.91</v>
          </cell>
          <cell r="G724">
            <v>1972200</v>
          </cell>
          <cell r="H724">
            <v>3059</v>
          </cell>
          <cell r="I724">
            <v>924</v>
          </cell>
          <cell r="J724">
            <v>12.82</v>
          </cell>
          <cell r="K724"/>
          <cell r="L724">
            <v>1.79</v>
          </cell>
          <cell r="M724"/>
          <cell r="N724">
            <v>0.12</v>
          </cell>
          <cell r="O724"/>
          <cell r="P724"/>
          <cell r="Q724"/>
          <cell r="R724"/>
          <cell r="S724">
            <v>26.25</v>
          </cell>
          <cell r="T724"/>
          <cell r="U724"/>
          <cell r="V724"/>
          <cell r="W724"/>
          <cell r="X724"/>
          <cell r="Y724"/>
          <cell r="Z724"/>
        </row>
        <row r="725">
          <cell r="A725" t="str">
            <v>WHA</v>
          </cell>
          <cell r="B725">
            <v>724</v>
          </cell>
          <cell r="C725" t="str">
            <v> i | 1 | 2 | 3 </v>
          </cell>
          <cell r="D725"/>
          <cell r="E725">
            <v>3.06</v>
          </cell>
          <cell r="F725">
            <v>-3.16</v>
          </cell>
          <cell r="G725">
            <v>115589300</v>
          </cell>
          <cell r="H725">
            <v>357383</v>
          </cell>
          <cell r="I725">
            <v>45737</v>
          </cell>
          <cell r="J725">
            <v>20.14</v>
          </cell>
          <cell r="K725">
            <v>1.62</v>
          </cell>
          <cell r="L725">
            <v>1.83</v>
          </cell>
          <cell r="M725">
            <v>0.04</v>
          </cell>
          <cell r="N725">
            <v>0.15</v>
          </cell>
          <cell r="O725">
            <v>4.91</v>
          </cell>
          <cell r="P725">
            <v>7.79</v>
          </cell>
          <cell r="Q725">
            <v>22.01</v>
          </cell>
          <cell r="R725">
            <v>4.37</v>
          </cell>
          <cell r="S725">
            <v>56.78</v>
          </cell>
          <cell r="T725"/>
          <cell r="U725">
            <v>555</v>
          </cell>
          <cell r="V725">
            <v>589</v>
          </cell>
          <cell r="W725">
            <v>1.32</v>
          </cell>
          <cell r="X725"/>
          <cell r="Y725"/>
          <cell r="Z725"/>
        </row>
        <row r="726">
          <cell r="A726" t="str">
            <v>WHAUP</v>
          </cell>
          <cell r="B726">
            <v>725</v>
          </cell>
          <cell r="C726" t="str">
            <v> i | 1 | 2 | 3 </v>
          </cell>
          <cell r="D726"/>
          <cell r="E726">
            <v>4.0999999999999996</v>
          </cell>
          <cell r="F726">
            <v>-1.44</v>
          </cell>
          <cell r="G726">
            <v>8203300</v>
          </cell>
          <cell r="H726">
            <v>33799</v>
          </cell>
          <cell r="I726">
            <v>15683</v>
          </cell>
          <cell r="J726">
            <v>16.47</v>
          </cell>
          <cell r="K726">
            <v>1.29</v>
          </cell>
          <cell r="L726">
            <v>1.1499999999999999</v>
          </cell>
          <cell r="M726">
            <v>0.09</v>
          </cell>
          <cell r="N726">
            <v>0.25</v>
          </cell>
          <cell r="O726">
            <v>5.64</v>
          </cell>
          <cell r="P726">
            <v>7.39</v>
          </cell>
          <cell r="Q726">
            <v>29.1</v>
          </cell>
          <cell r="R726">
            <v>6.16</v>
          </cell>
          <cell r="S726">
            <v>26.8</v>
          </cell>
          <cell r="T726"/>
          <cell r="U726">
            <v>521</v>
          </cell>
          <cell r="V726">
            <v>510</v>
          </cell>
          <cell r="W726">
            <v>0.11</v>
          </cell>
          <cell r="X726"/>
          <cell r="Y726"/>
          <cell r="Z726"/>
        </row>
        <row r="727">
          <cell r="A727" t="str">
            <v>WICE</v>
          </cell>
          <cell r="B727">
            <v>726</v>
          </cell>
          <cell r="C727" t="str">
            <v> i | 1 | 2 | 3 </v>
          </cell>
          <cell r="D727"/>
          <cell r="E727">
            <v>5.9</v>
          </cell>
          <cell r="F727">
            <v>-3.28</v>
          </cell>
          <cell r="G727">
            <v>8161900</v>
          </cell>
          <cell r="H727">
            <v>48478</v>
          </cell>
          <cell r="I727">
            <v>3846</v>
          </cell>
          <cell r="J727">
            <v>25.02</v>
          </cell>
          <cell r="K727">
            <v>4.6900000000000004</v>
          </cell>
          <cell r="L727">
            <v>1.01</v>
          </cell>
          <cell r="M727">
            <v>0.09</v>
          </cell>
          <cell r="N727">
            <v>0.24</v>
          </cell>
          <cell r="O727">
            <v>15.9</v>
          </cell>
          <cell r="P727">
            <v>19.260000000000002</v>
          </cell>
          <cell r="Q727">
            <v>5.44</v>
          </cell>
          <cell r="R727">
            <v>1.53</v>
          </cell>
          <cell r="S727">
            <v>40.53</v>
          </cell>
          <cell r="T727"/>
          <cell r="U727">
            <v>405</v>
          </cell>
          <cell r="V727">
            <v>369</v>
          </cell>
          <cell r="W727">
            <v>6.5</v>
          </cell>
          <cell r="X727"/>
          <cell r="Y727"/>
          <cell r="Z727"/>
        </row>
        <row r="728">
          <cell r="A728" t="str">
            <v>WIIK</v>
          </cell>
          <cell r="B728">
            <v>727</v>
          </cell>
          <cell r="C728" t="str">
            <v> i | 1 | 2 | 3 </v>
          </cell>
          <cell r="D728"/>
          <cell r="E728">
            <v>2.46</v>
          </cell>
          <cell r="F728">
            <v>-0.81</v>
          </cell>
          <cell r="G728">
            <v>6180800</v>
          </cell>
          <cell r="H728">
            <v>15085</v>
          </cell>
          <cell r="I728">
            <v>1420</v>
          </cell>
          <cell r="J728">
            <v>15.88</v>
          </cell>
          <cell r="K728">
            <v>0.99</v>
          </cell>
          <cell r="L728">
            <v>1.3</v>
          </cell>
          <cell r="M728">
            <v>0.1</v>
          </cell>
          <cell r="N728">
            <v>0.15</v>
          </cell>
          <cell r="O728">
            <v>6.04</v>
          </cell>
          <cell r="P728">
            <v>8.9</v>
          </cell>
          <cell r="Q728">
            <v>6.54</v>
          </cell>
          <cell r="R728">
            <v>0.92</v>
          </cell>
          <cell r="S728">
            <v>72.319999999999993</v>
          </cell>
          <cell r="T728"/>
          <cell r="U728">
            <v>465</v>
          </cell>
          <cell r="V728">
            <v>481</v>
          </cell>
          <cell r="W728">
            <v>3.79</v>
          </cell>
          <cell r="X728"/>
          <cell r="Y728"/>
          <cell r="Z728"/>
        </row>
        <row r="729">
          <cell r="A729" t="str">
            <v>WIN</v>
          </cell>
          <cell r="B729">
            <v>728</v>
          </cell>
          <cell r="C729" t="str">
            <v> i | 1 | 2 | 3 </v>
          </cell>
          <cell r="D729"/>
          <cell r="E729">
            <v>0.33</v>
          </cell>
          <cell r="F729">
            <v>-2.94</v>
          </cell>
          <cell r="G729">
            <v>447200</v>
          </cell>
          <cell r="H729">
            <v>148</v>
          </cell>
          <cell r="I729">
            <v>185</v>
          </cell>
          <cell r="J729"/>
          <cell r="K729">
            <v>0.73</v>
          </cell>
          <cell r="L729">
            <v>1.47</v>
          </cell>
          <cell r="M729"/>
          <cell r="N729">
            <v>0</v>
          </cell>
          <cell r="O729">
            <v>-5.12</v>
          </cell>
          <cell r="P729">
            <v>-18.22</v>
          </cell>
          <cell r="Q729">
            <v>-46.47</v>
          </cell>
          <cell r="R729"/>
          <cell r="S729">
            <v>32.17</v>
          </cell>
          <cell r="T729"/>
          <cell r="U729"/>
          <cell r="V729"/>
          <cell r="W729"/>
          <cell r="X729"/>
          <cell r="Y729"/>
          <cell r="Z729"/>
        </row>
        <row r="730">
          <cell r="A730" t="str">
            <v>WINNER</v>
          </cell>
          <cell r="B730">
            <v>729</v>
          </cell>
          <cell r="C730" t="str">
            <v> i | 1 | 2 | 3 </v>
          </cell>
          <cell r="D730"/>
          <cell r="E730">
            <v>2.66</v>
          </cell>
          <cell r="F730">
            <v>0.76</v>
          </cell>
          <cell r="G730">
            <v>383500</v>
          </cell>
          <cell r="H730">
            <v>1008</v>
          </cell>
          <cell r="I730">
            <v>1064</v>
          </cell>
          <cell r="J730">
            <v>10.91</v>
          </cell>
          <cell r="K730">
            <v>1.77</v>
          </cell>
          <cell r="L730">
            <v>0.97</v>
          </cell>
          <cell r="M730">
            <v>0.1</v>
          </cell>
          <cell r="N730">
            <v>0.24</v>
          </cell>
          <cell r="O730">
            <v>11.83</v>
          </cell>
          <cell r="P730">
            <v>16.45</v>
          </cell>
          <cell r="Q730">
            <v>5.19</v>
          </cell>
          <cell r="R730">
            <v>7.14</v>
          </cell>
          <cell r="S730">
            <v>38.9</v>
          </cell>
          <cell r="T730"/>
          <cell r="U730">
            <v>223</v>
          </cell>
          <cell r="V730">
            <v>208</v>
          </cell>
          <cell r="W730">
            <v>-17.510000000000002</v>
          </cell>
          <cell r="X730"/>
          <cell r="Y730"/>
          <cell r="Z730"/>
        </row>
        <row r="731">
          <cell r="A731" t="str">
            <v>WORK</v>
          </cell>
          <cell r="B731">
            <v>730</v>
          </cell>
          <cell r="C731" t="str">
            <v> i | 1 | 2 | 3 </v>
          </cell>
          <cell r="D731"/>
          <cell r="E731">
            <v>17.2</v>
          </cell>
          <cell r="F731">
            <v>-2.27</v>
          </cell>
          <cell r="G731">
            <v>1851700</v>
          </cell>
          <cell r="H731">
            <v>31944</v>
          </cell>
          <cell r="I731">
            <v>7595</v>
          </cell>
          <cell r="J731">
            <v>80.930000000000007</v>
          </cell>
          <cell r="K731">
            <v>1.68</v>
          </cell>
          <cell r="L731">
            <v>0.12</v>
          </cell>
          <cell r="M731">
            <v>0.3</v>
          </cell>
          <cell r="N731">
            <v>0.21</v>
          </cell>
          <cell r="O731">
            <v>2.16</v>
          </cell>
          <cell r="P731">
            <v>2.06</v>
          </cell>
          <cell r="Q731">
            <v>7.39</v>
          </cell>
          <cell r="R731">
            <v>1.74</v>
          </cell>
          <cell r="S731">
            <v>49.07</v>
          </cell>
          <cell r="T731"/>
          <cell r="U731">
            <v>904</v>
          </cell>
          <cell r="V731">
            <v>889</v>
          </cell>
          <cell r="W731">
            <v>1.26</v>
          </cell>
          <cell r="X731"/>
          <cell r="Y731"/>
          <cell r="Z731"/>
        </row>
        <row r="732">
          <cell r="A732" t="str">
            <v>WP</v>
          </cell>
          <cell r="B732">
            <v>731</v>
          </cell>
          <cell r="C732" t="str">
            <v> i | 1 | 2 | 3 </v>
          </cell>
          <cell r="D732"/>
          <cell r="E732">
            <v>4.3</v>
          </cell>
          <cell r="F732">
            <v>0</v>
          </cell>
          <cell r="G732">
            <v>97900</v>
          </cell>
          <cell r="H732">
            <v>420</v>
          </cell>
          <cell r="I732">
            <v>2230</v>
          </cell>
          <cell r="J732">
            <v>14.38</v>
          </cell>
          <cell r="K732">
            <v>1.8</v>
          </cell>
          <cell r="L732">
            <v>4.08</v>
          </cell>
          <cell r="M732">
            <v>0.05</v>
          </cell>
          <cell r="N732">
            <v>0.3</v>
          </cell>
          <cell r="O732">
            <v>3.32</v>
          </cell>
          <cell r="P732">
            <v>12.37</v>
          </cell>
          <cell r="Q732">
            <v>1.33</v>
          </cell>
          <cell r="R732">
            <v>5.92</v>
          </cell>
          <cell r="S732">
            <v>42.55</v>
          </cell>
          <cell r="T732"/>
          <cell r="U732">
            <v>364</v>
          </cell>
          <cell r="V732">
            <v>575</v>
          </cell>
          <cell r="W732">
            <v>0.26</v>
          </cell>
          <cell r="X732"/>
          <cell r="Y732"/>
          <cell r="Z732"/>
        </row>
        <row r="733">
          <cell r="A733" t="str">
            <v>WPH</v>
          </cell>
          <cell r="B733">
            <v>732</v>
          </cell>
          <cell r="C733" t="str">
            <v> i | 1 | 2 | 3 </v>
          </cell>
          <cell r="D733"/>
          <cell r="E733">
            <v>1.81</v>
          </cell>
          <cell r="F733">
            <v>-1.0900000000000001</v>
          </cell>
          <cell r="G733">
            <v>118000</v>
          </cell>
          <cell r="H733">
            <v>213</v>
          </cell>
          <cell r="I733">
            <v>1086</v>
          </cell>
          <cell r="J733"/>
          <cell r="K733">
            <v>1.4</v>
          </cell>
          <cell r="L733">
            <v>0.83</v>
          </cell>
          <cell r="M733">
            <v>0.06</v>
          </cell>
          <cell r="N733">
            <v>0</v>
          </cell>
          <cell r="O733">
            <v>-1.95</v>
          </cell>
          <cell r="P733">
            <v>-2.74</v>
          </cell>
          <cell r="Q733">
            <v>-4.46</v>
          </cell>
          <cell r="R733">
            <v>3.2</v>
          </cell>
          <cell r="S733">
            <v>29.12</v>
          </cell>
          <cell r="T733"/>
          <cell r="U733"/>
          <cell r="V733"/>
          <cell r="W733"/>
          <cell r="X733"/>
          <cell r="Y733"/>
          <cell r="Z733"/>
        </row>
        <row r="734">
          <cell r="A734" t="str">
            <v>WR</v>
          </cell>
          <cell r="B734">
            <v>733</v>
          </cell>
          <cell r="C734" t="str">
            <v> i | 1 | 3 </v>
          </cell>
          <cell r="D734"/>
          <cell r="E734">
            <v>0.35</v>
          </cell>
          <cell r="F734">
            <v>0</v>
          </cell>
          <cell r="G734">
            <v>0</v>
          </cell>
          <cell r="H734">
            <v>0</v>
          </cell>
          <cell r="I734">
            <v>872</v>
          </cell>
          <cell r="J734"/>
          <cell r="K734">
            <v>0.44</v>
          </cell>
          <cell r="L734">
            <v>0.82</v>
          </cell>
          <cell r="M734"/>
          <cell r="N734">
            <v>0</v>
          </cell>
          <cell r="O734">
            <v>-7.86</v>
          </cell>
          <cell r="P734">
            <v>-17.88</v>
          </cell>
          <cell r="Q734">
            <v>-409.46</v>
          </cell>
          <cell r="R734"/>
          <cell r="S734">
            <v>2.96</v>
          </cell>
          <cell r="T734"/>
          <cell r="U734"/>
          <cell r="V734"/>
          <cell r="W734"/>
          <cell r="X734"/>
          <cell r="Y734"/>
          <cell r="Z734"/>
        </row>
        <row r="735">
          <cell r="A735" t="str">
            <v>XO</v>
          </cell>
          <cell r="B735">
            <v>734</v>
          </cell>
          <cell r="C735" t="str">
            <v> i | 1 | 2 | 3 </v>
          </cell>
          <cell r="D735"/>
          <cell r="E735">
            <v>11.6</v>
          </cell>
          <cell r="F735">
            <v>3.57</v>
          </cell>
          <cell r="G735">
            <v>11531600</v>
          </cell>
          <cell r="H735">
            <v>131920</v>
          </cell>
          <cell r="I735">
            <v>4927</v>
          </cell>
          <cell r="J735">
            <v>20.27</v>
          </cell>
          <cell r="K735">
            <v>5.05</v>
          </cell>
          <cell r="L735">
            <v>0.25</v>
          </cell>
          <cell r="M735">
            <v>0.17</v>
          </cell>
          <cell r="N735">
            <v>0.55000000000000004</v>
          </cell>
          <cell r="O735">
            <v>22.85</v>
          </cell>
          <cell r="P735">
            <v>26.9</v>
          </cell>
          <cell r="Q735">
            <v>24.46</v>
          </cell>
          <cell r="R735">
            <v>1.34</v>
          </cell>
          <cell r="S735">
            <v>29.6</v>
          </cell>
          <cell r="T735"/>
          <cell r="U735">
            <v>318</v>
          </cell>
          <cell r="V735">
            <v>300</v>
          </cell>
          <cell r="W735">
            <v>0.43</v>
          </cell>
          <cell r="X735"/>
          <cell r="Y735"/>
          <cell r="Z735"/>
        </row>
        <row r="736">
          <cell r="A736" t="str">
            <v>YCI</v>
          </cell>
          <cell r="B736">
            <v>735</v>
          </cell>
          <cell r="C736" t="str">
            <v> i | 1 | 2 | 3 </v>
          </cell>
          <cell r="D736" t="str">
            <v>SPNC</v>
          </cell>
          <cell r="E736">
            <v>13.2</v>
          </cell>
          <cell r="F736">
            <v>0</v>
          </cell>
          <cell r="G736">
            <v>0</v>
          </cell>
          <cell r="H736">
            <v>0</v>
          </cell>
          <cell r="I736">
            <v>92</v>
          </cell>
          <cell r="J736"/>
          <cell r="K736"/>
          <cell r="L736">
            <v>0.47</v>
          </cell>
          <cell r="M736"/>
          <cell r="N736">
            <v>0</v>
          </cell>
          <cell r="O736">
            <v>-43.4</v>
          </cell>
          <cell r="P736">
            <v>-56.32</v>
          </cell>
          <cell r="Q736">
            <v>-92.48</v>
          </cell>
          <cell r="R736"/>
          <cell r="S736">
            <v>43.53</v>
          </cell>
          <cell r="T736"/>
          <cell r="U736"/>
          <cell r="V736"/>
          <cell r="W736"/>
          <cell r="X736"/>
          <cell r="Y736"/>
          <cell r="Z736"/>
        </row>
        <row r="737">
          <cell r="A737" t="str">
            <v>YGG</v>
          </cell>
          <cell r="B737">
            <v>736</v>
          </cell>
          <cell r="C737" t="str">
            <v> i | 1 | 3 </v>
          </cell>
          <cell r="D737"/>
          <cell r="E737">
            <v>17.399999999999999</v>
          </cell>
          <cell r="F737">
            <v>-0.56999999999999995</v>
          </cell>
          <cell r="G737">
            <v>355900</v>
          </cell>
          <cell r="H737">
            <v>6184</v>
          </cell>
          <cell r="I737">
            <v>3132</v>
          </cell>
          <cell r="J737">
            <v>70.94</v>
          </cell>
          <cell r="K737">
            <v>8.61</v>
          </cell>
          <cell r="L737">
            <v>0.13</v>
          </cell>
          <cell r="M737"/>
          <cell r="N737">
            <v>0.25</v>
          </cell>
          <cell r="O737">
            <v>14.18</v>
          </cell>
          <cell r="P737">
            <v>16.84</v>
          </cell>
          <cell r="Q737">
            <v>22.37</v>
          </cell>
          <cell r="R737">
            <v>0.7</v>
          </cell>
          <cell r="S737">
            <v>22.09</v>
          </cell>
          <cell r="T737"/>
          <cell r="U737">
            <v>567</v>
          </cell>
          <cell r="V737">
            <v>519</v>
          </cell>
          <cell r="W737"/>
          <cell r="X737"/>
          <cell r="Y737"/>
          <cell r="Z737"/>
        </row>
        <row r="738">
          <cell r="A738" t="str">
            <v>YUASA</v>
          </cell>
          <cell r="B738">
            <v>737</v>
          </cell>
          <cell r="C738" t="str">
            <v> i | 1 | 3 </v>
          </cell>
          <cell r="D738"/>
          <cell r="E738">
            <v>15.4</v>
          </cell>
          <cell r="F738">
            <v>-1.28</v>
          </cell>
          <cell r="G738">
            <v>35000</v>
          </cell>
          <cell r="H738">
            <v>536</v>
          </cell>
          <cell r="I738">
            <v>1657</v>
          </cell>
          <cell r="J738">
            <v>11.94</v>
          </cell>
          <cell r="K738">
            <v>2.0099999999999998</v>
          </cell>
          <cell r="L738">
            <v>0.65</v>
          </cell>
          <cell r="M738">
            <v>0.35</v>
          </cell>
          <cell r="N738">
            <v>1.3</v>
          </cell>
          <cell r="O738">
            <v>13.16</v>
          </cell>
          <cell r="P738">
            <v>17.78</v>
          </cell>
          <cell r="Q738">
            <v>6.77</v>
          </cell>
          <cell r="R738">
            <v>2.27</v>
          </cell>
          <cell r="S738">
            <v>15.27</v>
          </cell>
          <cell r="T738"/>
          <cell r="U738">
            <v>228</v>
          </cell>
          <cell r="V738">
            <v>201</v>
          </cell>
          <cell r="W738">
            <v>0.26</v>
          </cell>
          <cell r="X738"/>
          <cell r="Y738"/>
          <cell r="Z738"/>
        </row>
        <row r="739">
          <cell r="A739" t="str">
            <v>ZEN</v>
          </cell>
          <cell r="B739">
            <v>738</v>
          </cell>
          <cell r="C739" t="str">
            <v> i | 1 | 3 </v>
          </cell>
          <cell r="D739"/>
          <cell r="E739">
            <v>11.3</v>
          </cell>
          <cell r="F739">
            <v>-4.24</v>
          </cell>
          <cell r="G739">
            <v>198000</v>
          </cell>
          <cell r="H739">
            <v>2274</v>
          </cell>
          <cell r="I739">
            <v>3390</v>
          </cell>
          <cell r="J739"/>
          <cell r="K739">
            <v>2.71</v>
          </cell>
          <cell r="L739">
            <v>1.22</v>
          </cell>
          <cell r="M739">
            <v>0.25</v>
          </cell>
          <cell r="N739">
            <v>0</v>
          </cell>
          <cell r="O739">
            <v>-2.1800000000000002</v>
          </cell>
          <cell r="P739">
            <v>-4.55</v>
          </cell>
          <cell r="Q739">
            <v>-4.79</v>
          </cell>
          <cell r="R739">
            <v>1.77</v>
          </cell>
          <cell r="S739">
            <v>26.86</v>
          </cell>
          <cell r="T739"/>
          <cell r="U739"/>
          <cell r="V739"/>
          <cell r="W739"/>
          <cell r="X739"/>
          <cell r="Y739"/>
          <cell r="Z739"/>
        </row>
        <row r="740">
          <cell r="A740" t="str">
            <v>ZIGA</v>
          </cell>
          <cell r="B740">
            <v>739</v>
          </cell>
          <cell r="C740" t="str">
            <v> i | 1 | 2 | 3 </v>
          </cell>
          <cell r="D740"/>
          <cell r="E740">
            <v>4.2</v>
          </cell>
          <cell r="F740">
            <v>-5.41</v>
          </cell>
          <cell r="G740">
            <v>47277000</v>
          </cell>
          <cell r="H740">
            <v>211779</v>
          </cell>
          <cell r="I740">
            <v>2184</v>
          </cell>
          <cell r="J740">
            <v>27.16</v>
          </cell>
          <cell r="K740">
            <v>2.87</v>
          </cell>
          <cell r="L740">
            <v>0.71</v>
          </cell>
          <cell r="M740">
            <v>0.04</v>
          </cell>
          <cell r="N740">
            <v>0.17</v>
          </cell>
          <cell r="O740">
            <v>9.7799999999999994</v>
          </cell>
          <cell r="P740">
            <v>10.75</v>
          </cell>
          <cell r="Q740">
            <v>10.15</v>
          </cell>
          <cell r="R740">
            <v>0.97</v>
          </cell>
          <cell r="S740">
            <v>39.75</v>
          </cell>
          <cell r="T740"/>
          <cell r="U740">
            <v>533</v>
          </cell>
          <cell r="V740">
            <v>467</v>
          </cell>
          <cell r="W740">
            <v>-0.6</v>
          </cell>
          <cell r="X740"/>
          <cell r="Y740"/>
          <cell r="Z740"/>
        </row>
        <row r="741">
          <cell r="A741" t="str">
            <v>ZMICO</v>
          </cell>
          <cell r="B741">
            <v>740</v>
          </cell>
          <cell r="C741" t="str">
            <v> i | 1 | 2 | 3 </v>
          </cell>
          <cell r="D741"/>
          <cell r="E741">
            <v>1.01</v>
          </cell>
          <cell r="F741">
            <v>0</v>
          </cell>
          <cell r="G741">
            <v>1730300</v>
          </cell>
          <cell r="H741">
            <v>1748</v>
          </cell>
          <cell r="I741">
            <v>1670</v>
          </cell>
          <cell r="J741">
            <v>21.27</v>
          </cell>
          <cell r="K741">
            <v>0.65</v>
          </cell>
          <cell r="L741">
            <v>0.12</v>
          </cell>
          <cell r="M741"/>
          <cell r="N741">
            <v>0.05</v>
          </cell>
          <cell r="O741">
            <v>3.05</v>
          </cell>
          <cell r="P741">
            <v>3.09</v>
          </cell>
          <cell r="Q741">
            <v>7.44</v>
          </cell>
          <cell r="R741"/>
          <cell r="S741">
            <v>64.95</v>
          </cell>
          <cell r="T741"/>
          <cell r="U741">
            <v>701</v>
          </cell>
          <cell r="V741">
            <v>681</v>
          </cell>
          <cell r="W741">
            <v>-0.04</v>
          </cell>
          <cell r="X741"/>
          <cell r="Y741"/>
          <cell r="Z741"/>
        </row>
        <row r="742">
          <cell r="A742"/>
          <cell r="B742"/>
          <cell r="C742"/>
          <cell r="D742"/>
          <cell r="E742"/>
          <cell r="F742"/>
          <cell r="G742"/>
          <cell r="H742"/>
          <cell r="I742"/>
          <cell r="J742"/>
          <cell r="K742"/>
          <cell r="L742"/>
          <cell r="M742"/>
          <cell r="N742"/>
          <cell r="O742"/>
          <cell r="P742"/>
          <cell r="Q742"/>
          <cell r="R742"/>
          <cell r="S742"/>
          <cell r="T742"/>
          <cell r="U742"/>
          <cell r="V742"/>
          <cell r="W742"/>
          <cell r="X742"/>
          <cell r="Y742"/>
          <cell r="Z742"/>
        </row>
        <row r="743">
          <cell r="A743"/>
          <cell r="B743"/>
          <cell r="C743"/>
          <cell r="D743"/>
          <cell r="E743"/>
          <cell r="F743"/>
          <cell r="G743"/>
          <cell r="H743"/>
          <cell r="I743"/>
          <cell r="J743"/>
          <cell r="K743"/>
          <cell r="L743"/>
          <cell r="M743"/>
          <cell r="N743"/>
          <cell r="O743"/>
          <cell r="P743"/>
          <cell r="Q743"/>
          <cell r="R743"/>
          <cell r="S743"/>
          <cell r="T743"/>
          <cell r="U743"/>
          <cell r="V743"/>
          <cell r="W743"/>
          <cell r="X743"/>
          <cell r="Y743"/>
          <cell r="Z743"/>
        </row>
        <row r="744">
          <cell r="A744"/>
          <cell r="B744"/>
          <cell r="C744"/>
          <cell r="D744"/>
          <cell r="E744"/>
          <cell r="F744"/>
          <cell r="G744"/>
          <cell r="H744"/>
          <cell r="I744"/>
          <cell r="J744"/>
          <cell r="K744"/>
          <cell r="L744"/>
          <cell r="M744"/>
          <cell r="N744"/>
          <cell r="O744"/>
          <cell r="P744"/>
          <cell r="Q744"/>
          <cell r="R744"/>
          <cell r="S744"/>
          <cell r="T744"/>
          <cell r="U744"/>
          <cell r="V744"/>
          <cell r="W744"/>
          <cell r="X744"/>
          <cell r="Y744"/>
          <cell r="Z744"/>
        </row>
        <row r="745">
          <cell r="A745"/>
          <cell r="B745"/>
          <cell r="C745"/>
          <cell r="D745"/>
          <cell r="E745"/>
          <cell r="F745"/>
          <cell r="G745"/>
          <cell r="H745"/>
          <cell r="I745"/>
          <cell r="J745"/>
          <cell r="K745"/>
          <cell r="L745"/>
          <cell r="M745"/>
          <cell r="N745"/>
          <cell r="O745"/>
          <cell r="P745"/>
          <cell r="Q745"/>
          <cell r="R745"/>
          <cell r="S745"/>
          <cell r="T745"/>
          <cell r="U745"/>
          <cell r="V745"/>
          <cell r="W745"/>
          <cell r="X745"/>
          <cell r="Y745"/>
          <cell r="Z745"/>
        </row>
        <row r="746">
          <cell r="A746"/>
          <cell r="B746"/>
          <cell r="C746"/>
          <cell r="D746"/>
          <cell r="E746"/>
          <cell r="F746"/>
          <cell r="G746"/>
          <cell r="H746"/>
          <cell r="I746"/>
          <cell r="J746"/>
          <cell r="K746"/>
          <cell r="L746"/>
          <cell r="M746"/>
          <cell r="N746"/>
          <cell r="O746"/>
          <cell r="P746"/>
          <cell r="Q746"/>
          <cell r="R746"/>
          <cell r="S746"/>
          <cell r="T746"/>
          <cell r="U746"/>
          <cell r="V746"/>
          <cell r="W746"/>
          <cell r="X746"/>
          <cell r="Y746"/>
          <cell r="Z746"/>
        </row>
        <row r="747">
          <cell r="A747"/>
          <cell r="B747"/>
          <cell r="C747"/>
          <cell r="D747"/>
          <cell r="E747"/>
          <cell r="F747"/>
          <cell r="G747"/>
          <cell r="H747"/>
          <cell r="I747"/>
          <cell r="J747"/>
          <cell r="K747"/>
          <cell r="L747"/>
          <cell r="M747"/>
          <cell r="N747"/>
          <cell r="O747"/>
          <cell r="P747"/>
          <cell r="Q747"/>
          <cell r="R747"/>
          <cell r="S747"/>
          <cell r="T747"/>
          <cell r="U747"/>
          <cell r="V747"/>
          <cell r="W747"/>
          <cell r="X747"/>
          <cell r="Y747"/>
          <cell r="Z747"/>
        </row>
        <row r="748">
          <cell r="A748"/>
          <cell r="B748"/>
          <cell r="C748"/>
          <cell r="D748"/>
          <cell r="E748"/>
          <cell r="F748"/>
          <cell r="G748"/>
          <cell r="H748"/>
          <cell r="I748"/>
          <cell r="J748"/>
          <cell r="K748"/>
          <cell r="L748"/>
          <cell r="M748"/>
          <cell r="N748"/>
          <cell r="O748"/>
          <cell r="P748"/>
          <cell r="Q748"/>
          <cell r="R748"/>
          <cell r="S748"/>
          <cell r="T748"/>
          <cell r="U748"/>
          <cell r="V748"/>
          <cell r="W748"/>
          <cell r="X748"/>
          <cell r="Y748"/>
          <cell r="Z748"/>
        </row>
        <row r="749">
          <cell r="A749"/>
          <cell r="B749"/>
          <cell r="C749"/>
          <cell r="D749"/>
          <cell r="E749"/>
          <cell r="F749"/>
          <cell r="G749"/>
          <cell r="H749"/>
          <cell r="I749"/>
          <cell r="J749"/>
          <cell r="K749"/>
          <cell r="L749"/>
          <cell r="M749"/>
          <cell r="N749"/>
          <cell r="O749"/>
          <cell r="P749"/>
          <cell r="Q749"/>
          <cell r="R749"/>
          <cell r="S749"/>
          <cell r="T749"/>
          <cell r="U749"/>
          <cell r="V749"/>
          <cell r="W749"/>
          <cell r="X749"/>
          <cell r="Y749"/>
          <cell r="Z749"/>
        </row>
        <row r="750">
          <cell r="A750"/>
          <cell r="B750"/>
          <cell r="C750"/>
          <cell r="D750"/>
          <cell r="E750"/>
          <cell r="F750"/>
          <cell r="G750"/>
          <cell r="H750"/>
          <cell r="I750"/>
          <cell r="J750"/>
          <cell r="K750"/>
          <cell r="L750"/>
          <cell r="M750"/>
          <cell r="N750"/>
          <cell r="O750"/>
          <cell r="P750"/>
          <cell r="Q750"/>
          <cell r="R750"/>
          <cell r="S750"/>
          <cell r="T750"/>
          <cell r="U750"/>
          <cell r="V750"/>
          <cell r="W750"/>
          <cell r="X750"/>
          <cell r="Y750"/>
          <cell r="Z750"/>
        </row>
        <row r="751">
          <cell r="A751"/>
          <cell r="B751"/>
          <cell r="C751"/>
          <cell r="D751"/>
          <cell r="E751"/>
          <cell r="F751"/>
          <cell r="G751"/>
          <cell r="H751"/>
          <cell r="I751"/>
          <cell r="J751"/>
          <cell r="K751"/>
          <cell r="L751"/>
          <cell r="M751"/>
          <cell r="N751"/>
          <cell r="O751"/>
          <cell r="P751"/>
          <cell r="Q751"/>
          <cell r="R751"/>
          <cell r="S751"/>
          <cell r="T751"/>
          <cell r="U751"/>
          <cell r="V751"/>
          <cell r="W751"/>
          <cell r="X751"/>
          <cell r="Y751"/>
          <cell r="Z751"/>
        </row>
        <row r="752">
          <cell r="A752"/>
          <cell r="B752"/>
          <cell r="C752"/>
          <cell r="D752"/>
          <cell r="E752"/>
          <cell r="F752"/>
          <cell r="G752"/>
          <cell r="H752"/>
          <cell r="I752"/>
          <cell r="J752"/>
          <cell r="K752"/>
          <cell r="L752"/>
          <cell r="M752"/>
          <cell r="N752"/>
          <cell r="O752"/>
          <cell r="P752"/>
          <cell r="Q752"/>
          <cell r="R752"/>
          <cell r="S752"/>
          <cell r="T752"/>
          <cell r="U752"/>
          <cell r="V752"/>
          <cell r="W752"/>
          <cell r="X752"/>
          <cell r="Y752"/>
          <cell r="Z752"/>
        </row>
        <row r="753">
          <cell r="A753"/>
          <cell r="B753"/>
          <cell r="C753"/>
          <cell r="D753"/>
          <cell r="E753"/>
          <cell r="F753"/>
          <cell r="G753"/>
          <cell r="H753"/>
          <cell r="I753"/>
          <cell r="J753"/>
          <cell r="K753"/>
          <cell r="L753"/>
          <cell r="M753"/>
          <cell r="N753"/>
          <cell r="O753"/>
          <cell r="P753"/>
          <cell r="Q753"/>
          <cell r="R753"/>
          <cell r="S753"/>
          <cell r="T753"/>
          <cell r="U753"/>
          <cell r="V753"/>
          <cell r="W753"/>
          <cell r="X753"/>
          <cell r="Y753"/>
          <cell r="Z753"/>
        </row>
        <row r="754">
          <cell r="A754"/>
          <cell r="B754"/>
          <cell r="C754"/>
          <cell r="D754"/>
          <cell r="E754"/>
          <cell r="F754"/>
          <cell r="G754"/>
          <cell r="H754"/>
          <cell r="I754"/>
          <cell r="J754"/>
          <cell r="K754"/>
          <cell r="L754"/>
          <cell r="M754"/>
          <cell r="N754"/>
          <cell r="O754"/>
          <cell r="P754"/>
          <cell r="Q754"/>
          <cell r="R754"/>
          <cell r="S754"/>
          <cell r="T754"/>
          <cell r="U754"/>
          <cell r="V754"/>
          <cell r="W754"/>
          <cell r="X754"/>
          <cell r="Y754"/>
          <cell r="Z754"/>
        </row>
        <row r="755">
          <cell r="A755"/>
          <cell r="B755"/>
          <cell r="C755"/>
          <cell r="D755"/>
          <cell r="E755"/>
          <cell r="F755"/>
          <cell r="G755"/>
          <cell r="H755"/>
          <cell r="I755"/>
          <cell r="J755"/>
          <cell r="K755"/>
          <cell r="L755"/>
          <cell r="M755"/>
          <cell r="N755"/>
          <cell r="O755"/>
          <cell r="P755"/>
          <cell r="Q755"/>
          <cell r="R755"/>
          <cell r="S755"/>
          <cell r="T755"/>
          <cell r="U755"/>
          <cell r="V755"/>
          <cell r="W755"/>
          <cell r="X755"/>
          <cell r="Y755"/>
          <cell r="Z755"/>
        </row>
        <row r="756">
          <cell r="A756"/>
          <cell r="B756"/>
          <cell r="C756"/>
          <cell r="D756"/>
          <cell r="E756"/>
          <cell r="F756"/>
          <cell r="G756"/>
          <cell r="H756"/>
          <cell r="I756"/>
          <cell r="J756"/>
          <cell r="K756"/>
          <cell r="L756"/>
          <cell r="M756"/>
          <cell r="N756"/>
          <cell r="O756"/>
          <cell r="P756"/>
          <cell r="Q756"/>
          <cell r="R756"/>
          <cell r="S756"/>
          <cell r="T756"/>
          <cell r="U756"/>
          <cell r="V756"/>
          <cell r="W756"/>
          <cell r="X756"/>
          <cell r="Y756"/>
          <cell r="Z756"/>
        </row>
        <row r="757">
          <cell r="A757"/>
          <cell r="B757"/>
          <cell r="C757"/>
          <cell r="D757"/>
          <cell r="E757"/>
          <cell r="F757"/>
          <cell r="G757"/>
          <cell r="H757"/>
          <cell r="I757"/>
          <cell r="J757"/>
          <cell r="K757"/>
          <cell r="L757"/>
          <cell r="M757"/>
          <cell r="N757"/>
          <cell r="O757"/>
          <cell r="P757"/>
          <cell r="Q757"/>
          <cell r="R757"/>
          <cell r="S757"/>
          <cell r="T757"/>
          <cell r="U757"/>
          <cell r="V757"/>
          <cell r="W757"/>
          <cell r="X757"/>
          <cell r="Y757"/>
          <cell r="Z757"/>
        </row>
        <row r="758">
          <cell r="A758"/>
          <cell r="B758"/>
          <cell r="C758"/>
          <cell r="D758"/>
          <cell r="E758"/>
          <cell r="F758"/>
          <cell r="G758"/>
          <cell r="H758"/>
          <cell r="I758"/>
          <cell r="J758"/>
          <cell r="K758"/>
          <cell r="L758"/>
          <cell r="M758"/>
          <cell r="N758"/>
          <cell r="O758"/>
          <cell r="P758"/>
          <cell r="Q758"/>
          <cell r="R758"/>
          <cell r="S758"/>
          <cell r="T758"/>
          <cell r="U758"/>
          <cell r="V758"/>
          <cell r="W758"/>
          <cell r="X758"/>
          <cell r="Y758"/>
          <cell r="Z758"/>
        </row>
        <row r="759">
          <cell r="A759"/>
          <cell r="B759"/>
          <cell r="C759"/>
          <cell r="D759"/>
          <cell r="E759"/>
          <cell r="F759"/>
          <cell r="G759"/>
          <cell r="H759"/>
          <cell r="I759"/>
          <cell r="J759"/>
          <cell r="K759"/>
          <cell r="L759"/>
          <cell r="M759"/>
          <cell r="N759"/>
          <cell r="O759"/>
          <cell r="P759"/>
          <cell r="Q759"/>
          <cell r="R759"/>
          <cell r="S759"/>
          <cell r="T759"/>
          <cell r="U759"/>
          <cell r="V759"/>
          <cell r="W759"/>
          <cell r="X759"/>
          <cell r="Y759"/>
          <cell r="Z759"/>
        </row>
        <row r="760">
          <cell r="A760"/>
          <cell r="B760"/>
          <cell r="C760"/>
          <cell r="D760"/>
          <cell r="E760"/>
          <cell r="F760"/>
          <cell r="G760"/>
          <cell r="H760"/>
          <cell r="I760"/>
          <cell r="J760"/>
          <cell r="K760"/>
          <cell r="L760"/>
          <cell r="M760"/>
          <cell r="N760"/>
          <cell r="O760"/>
          <cell r="P760"/>
          <cell r="Q760"/>
          <cell r="R760"/>
          <cell r="S760"/>
          <cell r="T760"/>
          <cell r="U760"/>
          <cell r="V760"/>
          <cell r="W760"/>
          <cell r="X760"/>
          <cell r="Y760"/>
          <cell r="Z760"/>
        </row>
        <row r="761">
          <cell r="A761"/>
          <cell r="B761"/>
          <cell r="C761"/>
          <cell r="D761"/>
          <cell r="E761"/>
          <cell r="F761"/>
          <cell r="G761"/>
          <cell r="H761"/>
          <cell r="I761"/>
          <cell r="J761"/>
          <cell r="K761"/>
          <cell r="L761"/>
          <cell r="M761"/>
          <cell r="N761"/>
          <cell r="O761"/>
          <cell r="P761"/>
          <cell r="Q761"/>
          <cell r="R761"/>
          <cell r="S761"/>
          <cell r="T761"/>
          <cell r="U761"/>
          <cell r="V761"/>
          <cell r="W761"/>
          <cell r="X761"/>
          <cell r="Y761"/>
          <cell r="Z761"/>
        </row>
        <row r="762">
          <cell r="A762"/>
          <cell r="B762"/>
          <cell r="C762"/>
          <cell r="D762"/>
          <cell r="E762"/>
          <cell r="F762"/>
          <cell r="G762"/>
          <cell r="H762"/>
          <cell r="I762"/>
          <cell r="J762"/>
          <cell r="K762"/>
          <cell r="L762"/>
          <cell r="M762"/>
          <cell r="N762"/>
          <cell r="O762"/>
          <cell r="P762"/>
          <cell r="Q762"/>
          <cell r="R762"/>
          <cell r="S762"/>
          <cell r="T762"/>
          <cell r="U762"/>
          <cell r="V762"/>
          <cell r="W762"/>
          <cell r="X762"/>
          <cell r="Y762"/>
          <cell r="Z762"/>
        </row>
        <row r="763">
          <cell r="A763"/>
          <cell r="B763"/>
          <cell r="C763"/>
          <cell r="D763"/>
          <cell r="E763"/>
          <cell r="F763"/>
          <cell r="G763"/>
          <cell r="H763"/>
          <cell r="I763"/>
          <cell r="J763"/>
          <cell r="K763"/>
          <cell r="L763"/>
          <cell r="M763"/>
          <cell r="N763"/>
          <cell r="O763"/>
          <cell r="P763"/>
          <cell r="Q763"/>
          <cell r="R763"/>
          <cell r="S763"/>
          <cell r="T763"/>
          <cell r="U763"/>
          <cell r="V763"/>
          <cell r="W763"/>
          <cell r="X763"/>
          <cell r="Y763"/>
          <cell r="Z763"/>
        </row>
        <row r="764">
          <cell r="A764"/>
          <cell r="B764"/>
          <cell r="C764"/>
          <cell r="D764"/>
          <cell r="E764"/>
          <cell r="F764"/>
          <cell r="G764"/>
          <cell r="H764"/>
          <cell r="I764"/>
          <cell r="J764"/>
          <cell r="K764"/>
          <cell r="L764"/>
          <cell r="M764"/>
          <cell r="N764"/>
          <cell r="O764"/>
          <cell r="P764"/>
          <cell r="Q764"/>
          <cell r="R764"/>
          <cell r="S764"/>
          <cell r="T764"/>
          <cell r="U764"/>
          <cell r="V764"/>
          <cell r="W764"/>
          <cell r="X764"/>
          <cell r="Y764"/>
          <cell r="Z764"/>
        </row>
        <row r="765">
          <cell r="A765"/>
          <cell r="B765"/>
          <cell r="C765"/>
          <cell r="D765"/>
          <cell r="E765"/>
          <cell r="F765"/>
          <cell r="G765"/>
          <cell r="H765"/>
          <cell r="I765"/>
          <cell r="J765"/>
          <cell r="K765"/>
          <cell r="L765"/>
          <cell r="M765"/>
          <cell r="N765"/>
          <cell r="O765"/>
          <cell r="P765"/>
          <cell r="Q765"/>
          <cell r="R765"/>
          <cell r="S765"/>
          <cell r="T765"/>
          <cell r="U765"/>
          <cell r="V765"/>
          <cell r="W765"/>
          <cell r="X765"/>
          <cell r="Y765"/>
          <cell r="Z765"/>
        </row>
        <row r="766">
          <cell r="A766"/>
          <cell r="B766"/>
          <cell r="C766"/>
          <cell r="D766"/>
          <cell r="E766"/>
          <cell r="F766"/>
          <cell r="G766"/>
          <cell r="H766"/>
          <cell r="I766"/>
          <cell r="J766"/>
          <cell r="K766"/>
          <cell r="L766"/>
          <cell r="M766"/>
          <cell r="N766"/>
          <cell r="O766"/>
          <cell r="P766"/>
          <cell r="Q766"/>
          <cell r="R766"/>
          <cell r="S766"/>
          <cell r="T766"/>
          <cell r="U766"/>
          <cell r="V766"/>
          <cell r="W766"/>
          <cell r="X766"/>
          <cell r="Y766"/>
          <cell r="Z766"/>
        </row>
        <row r="767">
          <cell r="A767"/>
          <cell r="B767"/>
          <cell r="C767"/>
          <cell r="D767"/>
          <cell r="E767"/>
          <cell r="F767"/>
          <cell r="G767"/>
          <cell r="H767"/>
          <cell r="I767"/>
          <cell r="J767"/>
          <cell r="K767"/>
          <cell r="L767"/>
          <cell r="M767"/>
          <cell r="N767"/>
          <cell r="O767"/>
          <cell r="P767"/>
          <cell r="Q767"/>
          <cell r="R767"/>
          <cell r="S767"/>
          <cell r="T767"/>
          <cell r="U767"/>
          <cell r="V767"/>
          <cell r="W767"/>
          <cell r="X767"/>
          <cell r="Y767"/>
          <cell r="Z767"/>
        </row>
        <row r="768">
          <cell r="A768"/>
          <cell r="B768"/>
          <cell r="C768"/>
          <cell r="D768"/>
          <cell r="E768"/>
          <cell r="F768"/>
          <cell r="G768"/>
          <cell r="H768"/>
          <cell r="I768"/>
          <cell r="J768"/>
          <cell r="K768"/>
          <cell r="L768"/>
          <cell r="M768"/>
          <cell r="N768"/>
          <cell r="O768"/>
          <cell r="P768"/>
          <cell r="Q768"/>
          <cell r="R768"/>
          <cell r="S768"/>
          <cell r="T768"/>
          <cell r="U768"/>
          <cell r="V768"/>
          <cell r="W768"/>
          <cell r="X768"/>
          <cell r="Y768"/>
          <cell r="Z768"/>
        </row>
        <row r="769">
          <cell r="A769"/>
          <cell r="B769"/>
          <cell r="C769"/>
          <cell r="D769"/>
          <cell r="E769"/>
          <cell r="F769"/>
          <cell r="G769"/>
          <cell r="H769"/>
          <cell r="I769"/>
          <cell r="J769"/>
          <cell r="K769"/>
          <cell r="L769"/>
          <cell r="M769"/>
          <cell r="N769"/>
          <cell r="O769"/>
          <cell r="P769"/>
          <cell r="Q769"/>
          <cell r="R769"/>
          <cell r="S769"/>
          <cell r="T769"/>
          <cell r="U769"/>
          <cell r="V769"/>
          <cell r="W769"/>
          <cell r="X769"/>
          <cell r="Y769"/>
          <cell r="Z769"/>
        </row>
        <row r="770">
          <cell r="A770"/>
          <cell r="B770"/>
          <cell r="C770"/>
          <cell r="D770"/>
          <cell r="E770"/>
          <cell r="F770"/>
          <cell r="G770"/>
          <cell r="H770"/>
          <cell r="I770"/>
          <cell r="J770"/>
          <cell r="K770"/>
          <cell r="L770"/>
          <cell r="M770"/>
          <cell r="N770"/>
          <cell r="O770"/>
          <cell r="P770"/>
          <cell r="Q770"/>
          <cell r="R770"/>
          <cell r="S770"/>
          <cell r="T770"/>
          <cell r="U770"/>
          <cell r="V770"/>
          <cell r="W770"/>
          <cell r="X770"/>
          <cell r="Y770"/>
          <cell r="Z770"/>
        </row>
        <row r="771">
          <cell r="A771"/>
          <cell r="B771"/>
          <cell r="C771"/>
          <cell r="D771"/>
          <cell r="E771"/>
          <cell r="F771"/>
          <cell r="G771"/>
          <cell r="H771"/>
          <cell r="I771"/>
          <cell r="J771"/>
          <cell r="K771"/>
          <cell r="L771"/>
          <cell r="M771"/>
          <cell r="N771"/>
          <cell r="O771"/>
          <cell r="P771"/>
          <cell r="Q771"/>
          <cell r="R771"/>
          <cell r="S771"/>
          <cell r="T771"/>
          <cell r="U771"/>
          <cell r="V771"/>
          <cell r="W771"/>
          <cell r="X771"/>
          <cell r="Y771"/>
          <cell r="Z771"/>
        </row>
        <row r="772">
          <cell r="A772"/>
          <cell r="B772"/>
          <cell r="C772"/>
          <cell r="D772"/>
          <cell r="E772"/>
          <cell r="F772"/>
          <cell r="G772"/>
          <cell r="H772"/>
          <cell r="I772"/>
          <cell r="J772"/>
          <cell r="K772"/>
          <cell r="L772"/>
          <cell r="M772"/>
          <cell r="N772"/>
          <cell r="O772"/>
          <cell r="P772"/>
          <cell r="Q772"/>
          <cell r="R772"/>
          <cell r="S772"/>
          <cell r="T772"/>
          <cell r="U772"/>
          <cell r="V772"/>
          <cell r="W772"/>
          <cell r="X772"/>
          <cell r="Y772"/>
          <cell r="Z772"/>
        </row>
        <row r="773">
          <cell r="A773"/>
          <cell r="B773"/>
          <cell r="C773"/>
          <cell r="D773"/>
          <cell r="E773"/>
          <cell r="F773"/>
          <cell r="G773"/>
          <cell r="H773"/>
          <cell r="I773"/>
          <cell r="J773"/>
          <cell r="K773"/>
          <cell r="L773"/>
          <cell r="M773"/>
          <cell r="N773"/>
          <cell r="O773"/>
          <cell r="P773"/>
          <cell r="Q773"/>
          <cell r="R773"/>
          <cell r="S773"/>
          <cell r="T773"/>
          <cell r="U773"/>
          <cell r="V773"/>
          <cell r="W773"/>
          <cell r="X773"/>
          <cell r="Y773"/>
          <cell r="Z773"/>
        </row>
        <row r="774">
          <cell r="A774"/>
          <cell r="B774"/>
          <cell r="C774"/>
          <cell r="D774"/>
          <cell r="E774"/>
          <cell r="F774"/>
          <cell r="G774"/>
          <cell r="H774"/>
          <cell r="I774"/>
          <cell r="J774"/>
          <cell r="K774"/>
          <cell r="L774"/>
          <cell r="M774"/>
          <cell r="N774"/>
          <cell r="O774"/>
          <cell r="P774"/>
          <cell r="Q774"/>
          <cell r="R774"/>
          <cell r="S774"/>
          <cell r="T774"/>
          <cell r="U774"/>
          <cell r="V774"/>
          <cell r="W774"/>
          <cell r="X774"/>
          <cell r="Y774"/>
          <cell r="Z774"/>
        </row>
        <row r="775">
          <cell r="A775"/>
          <cell r="B775"/>
          <cell r="C775"/>
          <cell r="D775"/>
          <cell r="E775"/>
          <cell r="F775"/>
          <cell r="G775"/>
          <cell r="H775"/>
          <cell r="I775"/>
          <cell r="J775"/>
          <cell r="K775"/>
          <cell r="L775"/>
          <cell r="M775"/>
          <cell r="N775"/>
          <cell r="O775"/>
          <cell r="P775"/>
          <cell r="Q775"/>
          <cell r="R775"/>
          <cell r="S775"/>
          <cell r="T775"/>
          <cell r="U775"/>
          <cell r="V775"/>
          <cell r="W775"/>
          <cell r="X775"/>
          <cell r="Y775"/>
          <cell r="Z775"/>
        </row>
        <row r="776">
          <cell r="A776"/>
          <cell r="B776"/>
          <cell r="C776"/>
          <cell r="D776"/>
          <cell r="E776"/>
          <cell r="F776"/>
          <cell r="G776"/>
          <cell r="H776"/>
          <cell r="I776"/>
          <cell r="J776"/>
          <cell r="K776"/>
          <cell r="L776"/>
          <cell r="M776"/>
          <cell r="N776"/>
          <cell r="O776"/>
          <cell r="P776"/>
          <cell r="Q776"/>
          <cell r="R776"/>
          <cell r="S776"/>
          <cell r="T776"/>
          <cell r="U776"/>
          <cell r="V776"/>
          <cell r="W776"/>
          <cell r="X776"/>
          <cell r="Y776"/>
          <cell r="Z776"/>
        </row>
        <row r="777">
          <cell r="A777"/>
          <cell r="B777"/>
          <cell r="C777"/>
          <cell r="D777"/>
          <cell r="E777"/>
          <cell r="F777"/>
          <cell r="G777"/>
          <cell r="H777"/>
          <cell r="I777"/>
          <cell r="J777"/>
          <cell r="K777"/>
          <cell r="L777"/>
          <cell r="M777"/>
          <cell r="N777"/>
          <cell r="O777"/>
          <cell r="P777"/>
          <cell r="Q777"/>
          <cell r="R777"/>
          <cell r="S777"/>
          <cell r="T777"/>
          <cell r="U777"/>
          <cell r="V777"/>
          <cell r="W777"/>
          <cell r="X777"/>
          <cell r="Y777"/>
          <cell r="Z777"/>
        </row>
        <row r="778">
          <cell r="A778"/>
          <cell r="B778"/>
          <cell r="C778"/>
          <cell r="D778"/>
          <cell r="E778"/>
          <cell r="F778"/>
          <cell r="G778"/>
          <cell r="H778"/>
          <cell r="I778"/>
          <cell r="J778"/>
          <cell r="K778"/>
          <cell r="L778"/>
          <cell r="M778"/>
          <cell r="N778"/>
          <cell r="O778"/>
          <cell r="P778"/>
          <cell r="Q778"/>
          <cell r="R778"/>
          <cell r="S778"/>
          <cell r="T778"/>
          <cell r="U778"/>
          <cell r="V778"/>
          <cell r="W778"/>
          <cell r="X778"/>
          <cell r="Y778"/>
          <cell r="Z778"/>
        </row>
        <row r="779">
          <cell r="A779"/>
          <cell r="B779"/>
          <cell r="C779"/>
          <cell r="D779"/>
          <cell r="E779"/>
          <cell r="F779"/>
          <cell r="G779"/>
          <cell r="H779"/>
          <cell r="I779"/>
          <cell r="J779"/>
          <cell r="K779"/>
          <cell r="L779"/>
          <cell r="M779"/>
          <cell r="N779"/>
          <cell r="O779"/>
          <cell r="P779"/>
          <cell r="Q779"/>
          <cell r="R779"/>
          <cell r="S779"/>
          <cell r="T779"/>
          <cell r="U779"/>
          <cell r="V779"/>
          <cell r="W779"/>
          <cell r="X779"/>
          <cell r="Y779"/>
          <cell r="Z779"/>
        </row>
        <row r="780">
          <cell r="A780"/>
          <cell r="B780"/>
          <cell r="C780"/>
          <cell r="D780"/>
          <cell r="E780"/>
          <cell r="F780"/>
          <cell r="G780"/>
          <cell r="H780"/>
          <cell r="I780"/>
          <cell r="J780"/>
          <cell r="K780"/>
          <cell r="L780"/>
          <cell r="M780"/>
          <cell r="N780"/>
          <cell r="O780"/>
          <cell r="P780"/>
          <cell r="Q780"/>
          <cell r="R780"/>
          <cell r="S780"/>
          <cell r="T780"/>
          <cell r="U780"/>
          <cell r="V780"/>
          <cell r="W780"/>
          <cell r="X780"/>
          <cell r="Y780"/>
          <cell r="Z780"/>
        </row>
        <row r="781">
          <cell r="A781"/>
          <cell r="B781"/>
          <cell r="C781"/>
          <cell r="D781"/>
          <cell r="E781"/>
          <cell r="F781"/>
          <cell r="G781"/>
          <cell r="H781"/>
          <cell r="I781"/>
          <cell r="J781"/>
          <cell r="K781"/>
          <cell r="L781"/>
          <cell r="M781"/>
          <cell r="N781"/>
          <cell r="O781"/>
          <cell r="P781"/>
          <cell r="Q781"/>
          <cell r="R781"/>
          <cell r="S781"/>
          <cell r="T781"/>
          <cell r="U781"/>
          <cell r="V781"/>
          <cell r="W781"/>
          <cell r="X781"/>
          <cell r="Y781"/>
          <cell r="Z781"/>
        </row>
        <row r="782">
          <cell r="A782"/>
          <cell r="B782"/>
          <cell r="C782"/>
          <cell r="D782"/>
          <cell r="E782"/>
          <cell r="F782"/>
          <cell r="G782"/>
          <cell r="H782"/>
          <cell r="I782"/>
          <cell r="J782"/>
          <cell r="K782"/>
          <cell r="L782"/>
          <cell r="M782"/>
          <cell r="N782"/>
          <cell r="O782"/>
          <cell r="P782"/>
          <cell r="Q782"/>
          <cell r="R782"/>
          <cell r="S782"/>
          <cell r="T782"/>
          <cell r="U782"/>
          <cell r="V782"/>
          <cell r="W782"/>
          <cell r="X782"/>
          <cell r="Y782"/>
          <cell r="Z782"/>
        </row>
        <row r="783">
          <cell r="A783"/>
          <cell r="B783"/>
          <cell r="C783"/>
          <cell r="D783"/>
          <cell r="E783"/>
          <cell r="F783"/>
          <cell r="G783"/>
          <cell r="H783"/>
          <cell r="I783"/>
          <cell r="J783"/>
          <cell r="K783"/>
          <cell r="L783"/>
          <cell r="M783"/>
          <cell r="N783"/>
          <cell r="O783"/>
          <cell r="P783"/>
          <cell r="Q783"/>
          <cell r="R783"/>
          <cell r="S783"/>
          <cell r="T783"/>
          <cell r="U783"/>
          <cell r="V783"/>
          <cell r="W783"/>
          <cell r="X783"/>
          <cell r="Y783"/>
          <cell r="Z783"/>
        </row>
        <row r="784">
          <cell r="A784"/>
          <cell r="B784"/>
          <cell r="C784"/>
          <cell r="D784"/>
          <cell r="E784"/>
          <cell r="F784"/>
          <cell r="G784"/>
          <cell r="H784"/>
          <cell r="I784"/>
          <cell r="J784"/>
          <cell r="K784"/>
          <cell r="L784"/>
          <cell r="M784"/>
          <cell r="N784"/>
          <cell r="O784"/>
          <cell r="P784"/>
          <cell r="Q784"/>
          <cell r="R784"/>
          <cell r="S784"/>
          <cell r="T784"/>
          <cell r="U784"/>
          <cell r="V784"/>
          <cell r="W784"/>
          <cell r="X784"/>
          <cell r="Y784"/>
          <cell r="Z784"/>
        </row>
        <row r="785">
          <cell r="A785"/>
          <cell r="B785"/>
          <cell r="C785"/>
          <cell r="D785"/>
          <cell r="E785"/>
          <cell r="F785"/>
          <cell r="G785"/>
          <cell r="H785"/>
          <cell r="I785"/>
          <cell r="J785"/>
          <cell r="K785"/>
          <cell r="L785"/>
          <cell r="M785"/>
          <cell r="N785"/>
          <cell r="O785"/>
          <cell r="P785"/>
          <cell r="Q785"/>
          <cell r="R785"/>
          <cell r="S785"/>
          <cell r="T785"/>
          <cell r="U785"/>
          <cell r="V785"/>
          <cell r="W785"/>
          <cell r="X785"/>
          <cell r="Y785"/>
          <cell r="Z785"/>
        </row>
        <row r="786">
          <cell r="A786"/>
          <cell r="B786"/>
          <cell r="C786"/>
          <cell r="D786"/>
          <cell r="E786"/>
          <cell r="F786"/>
          <cell r="G786"/>
          <cell r="H786"/>
          <cell r="I786"/>
          <cell r="J786"/>
          <cell r="K786"/>
          <cell r="L786"/>
          <cell r="M786"/>
          <cell r="N786"/>
          <cell r="O786"/>
          <cell r="P786"/>
          <cell r="Q786"/>
          <cell r="R786"/>
          <cell r="S786"/>
          <cell r="T786"/>
          <cell r="U786"/>
          <cell r="V786"/>
          <cell r="W786"/>
          <cell r="X786"/>
          <cell r="Y786"/>
          <cell r="Z786"/>
        </row>
        <row r="787">
          <cell r="A787"/>
          <cell r="B787"/>
          <cell r="C787"/>
          <cell r="D787"/>
          <cell r="E787"/>
          <cell r="F787"/>
          <cell r="G787"/>
          <cell r="H787"/>
          <cell r="I787"/>
          <cell r="J787"/>
          <cell r="K787"/>
          <cell r="L787"/>
          <cell r="M787"/>
          <cell r="N787"/>
          <cell r="O787"/>
          <cell r="P787"/>
          <cell r="Q787"/>
          <cell r="R787"/>
          <cell r="S787"/>
          <cell r="T787"/>
          <cell r="U787"/>
          <cell r="V787"/>
          <cell r="W787"/>
          <cell r="X787"/>
          <cell r="Y787"/>
          <cell r="Z787"/>
        </row>
        <row r="788">
          <cell r="A788"/>
          <cell r="B788"/>
          <cell r="C788"/>
          <cell r="D788"/>
          <cell r="E788"/>
          <cell r="F788"/>
          <cell r="G788"/>
          <cell r="H788"/>
          <cell r="I788"/>
          <cell r="J788"/>
          <cell r="K788"/>
          <cell r="L788"/>
          <cell r="M788"/>
          <cell r="N788"/>
          <cell r="O788"/>
          <cell r="P788"/>
          <cell r="Q788"/>
          <cell r="R788"/>
          <cell r="S788"/>
          <cell r="T788"/>
          <cell r="U788"/>
          <cell r="V788"/>
          <cell r="W788"/>
          <cell r="X788"/>
          <cell r="Y788"/>
          <cell r="Z788"/>
        </row>
        <row r="789">
          <cell r="A789"/>
          <cell r="B789"/>
          <cell r="C789"/>
          <cell r="D789"/>
          <cell r="E789"/>
          <cell r="F789"/>
          <cell r="G789"/>
          <cell r="H789"/>
          <cell r="I789"/>
          <cell r="J789"/>
          <cell r="K789"/>
          <cell r="L789"/>
          <cell r="M789"/>
          <cell r="N789"/>
          <cell r="O789"/>
          <cell r="P789"/>
          <cell r="Q789"/>
          <cell r="R789"/>
          <cell r="S789"/>
          <cell r="T789"/>
          <cell r="U789"/>
          <cell r="V789"/>
          <cell r="W789"/>
          <cell r="X789"/>
          <cell r="Y789"/>
          <cell r="Z789"/>
        </row>
        <row r="790">
          <cell r="A790"/>
          <cell r="B790"/>
          <cell r="C790"/>
          <cell r="D790"/>
          <cell r="E790"/>
          <cell r="F790"/>
          <cell r="G790"/>
          <cell r="H790"/>
          <cell r="I790"/>
          <cell r="J790"/>
          <cell r="K790"/>
          <cell r="L790"/>
          <cell r="M790"/>
          <cell r="N790"/>
          <cell r="O790"/>
          <cell r="P790"/>
          <cell r="Q790"/>
          <cell r="R790"/>
          <cell r="S790"/>
          <cell r="T790"/>
          <cell r="U790"/>
          <cell r="V790"/>
          <cell r="W790"/>
          <cell r="X790"/>
          <cell r="Y790"/>
          <cell r="Z790"/>
        </row>
        <row r="791">
          <cell r="A791"/>
          <cell r="B791"/>
          <cell r="C791"/>
          <cell r="D791"/>
          <cell r="E791"/>
          <cell r="F791"/>
          <cell r="G791"/>
          <cell r="H791"/>
          <cell r="I791"/>
          <cell r="J791"/>
          <cell r="K791"/>
          <cell r="L791"/>
          <cell r="M791"/>
          <cell r="N791"/>
          <cell r="O791"/>
          <cell r="P791"/>
          <cell r="Q791"/>
          <cell r="R791"/>
          <cell r="S791"/>
          <cell r="T791"/>
          <cell r="U791"/>
          <cell r="V791"/>
          <cell r="W791"/>
          <cell r="X791"/>
          <cell r="Y791"/>
          <cell r="Z791"/>
        </row>
        <row r="792">
          <cell r="A792"/>
          <cell r="B792"/>
          <cell r="C792"/>
          <cell r="D792"/>
          <cell r="E792"/>
          <cell r="F792"/>
          <cell r="G792"/>
          <cell r="H792"/>
          <cell r="I792"/>
          <cell r="J792"/>
          <cell r="K792"/>
          <cell r="L792"/>
          <cell r="M792"/>
          <cell r="N792"/>
          <cell r="O792"/>
          <cell r="P792"/>
          <cell r="Q792"/>
          <cell r="R792"/>
          <cell r="S792"/>
          <cell r="T792"/>
          <cell r="U792"/>
          <cell r="V792"/>
          <cell r="W792"/>
          <cell r="X792"/>
          <cell r="Y792"/>
          <cell r="Z792"/>
        </row>
        <row r="793">
          <cell r="A793"/>
          <cell r="B793"/>
          <cell r="C793"/>
          <cell r="D793"/>
          <cell r="E793"/>
          <cell r="F793"/>
          <cell r="G793"/>
          <cell r="H793"/>
          <cell r="I793"/>
          <cell r="J793"/>
          <cell r="K793"/>
          <cell r="L793"/>
          <cell r="M793"/>
          <cell r="N793"/>
          <cell r="O793"/>
          <cell r="P793"/>
          <cell r="Q793"/>
          <cell r="R793"/>
          <cell r="S793"/>
          <cell r="T793"/>
          <cell r="U793"/>
          <cell r="V793"/>
          <cell r="W793"/>
          <cell r="X793"/>
          <cell r="Y793"/>
          <cell r="Z793"/>
        </row>
        <row r="794">
          <cell r="A794"/>
          <cell r="B794"/>
          <cell r="C794"/>
          <cell r="D794"/>
          <cell r="E794"/>
          <cell r="F794"/>
          <cell r="G794"/>
          <cell r="H794"/>
          <cell r="I794"/>
          <cell r="J794"/>
          <cell r="K794"/>
          <cell r="L794"/>
          <cell r="M794"/>
          <cell r="N794"/>
          <cell r="O794"/>
          <cell r="P794"/>
          <cell r="Q794"/>
          <cell r="R794"/>
          <cell r="S794"/>
          <cell r="T794"/>
          <cell r="U794"/>
          <cell r="V794"/>
          <cell r="W794"/>
          <cell r="X794"/>
          <cell r="Y794"/>
          <cell r="Z794"/>
        </row>
        <row r="795">
          <cell r="A795"/>
          <cell r="B795"/>
          <cell r="C795"/>
          <cell r="D795"/>
          <cell r="E795"/>
          <cell r="F795"/>
          <cell r="G795"/>
          <cell r="H795"/>
          <cell r="I795"/>
          <cell r="J795"/>
          <cell r="K795"/>
          <cell r="L795"/>
          <cell r="M795"/>
          <cell r="N795"/>
          <cell r="O795"/>
          <cell r="P795"/>
          <cell r="Q795"/>
          <cell r="R795"/>
          <cell r="S795"/>
          <cell r="T795"/>
          <cell r="U795"/>
          <cell r="V795"/>
          <cell r="W795"/>
          <cell r="X795"/>
          <cell r="Y795"/>
          <cell r="Z795"/>
        </row>
        <row r="796">
          <cell r="A796"/>
          <cell r="B796"/>
          <cell r="C796"/>
          <cell r="D796"/>
          <cell r="E796"/>
          <cell r="F796"/>
          <cell r="G796"/>
          <cell r="H796"/>
          <cell r="I796"/>
          <cell r="J796"/>
          <cell r="K796"/>
          <cell r="L796"/>
          <cell r="M796"/>
          <cell r="N796"/>
          <cell r="O796"/>
          <cell r="P796"/>
          <cell r="Q796"/>
          <cell r="R796"/>
          <cell r="S796"/>
          <cell r="T796"/>
          <cell r="U796"/>
          <cell r="V796"/>
          <cell r="W796"/>
          <cell r="X796"/>
          <cell r="Y796"/>
          <cell r="Z796"/>
        </row>
        <row r="797">
          <cell r="A797"/>
          <cell r="B797"/>
          <cell r="C797"/>
          <cell r="D797"/>
          <cell r="E797"/>
          <cell r="F797"/>
          <cell r="G797"/>
          <cell r="H797"/>
          <cell r="I797"/>
          <cell r="J797"/>
          <cell r="K797"/>
          <cell r="L797"/>
          <cell r="M797"/>
          <cell r="N797"/>
          <cell r="O797"/>
          <cell r="P797"/>
          <cell r="Q797"/>
          <cell r="R797"/>
          <cell r="S797"/>
          <cell r="T797"/>
          <cell r="U797"/>
          <cell r="V797"/>
          <cell r="W797"/>
          <cell r="X797"/>
          <cell r="Y797"/>
          <cell r="Z797"/>
        </row>
        <row r="798">
          <cell r="A798"/>
          <cell r="B798"/>
          <cell r="C798"/>
          <cell r="D798"/>
          <cell r="E798"/>
          <cell r="F798"/>
          <cell r="G798"/>
          <cell r="H798"/>
          <cell r="I798"/>
          <cell r="J798"/>
          <cell r="K798"/>
          <cell r="L798"/>
          <cell r="M798"/>
          <cell r="N798"/>
          <cell r="O798"/>
          <cell r="P798"/>
          <cell r="Q798"/>
          <cell r="R798"/>
          <cell r="S798"/>
          <cell r="T798"/>
          <cell r="U798"/>
          <cell r="V798"/>
          <cell r="W798"/>
          <cell r="X798"/>
          <cell r="Y798"/>
          <cell r="Z798"/>
        </row>
        <row r="799">
          <cell r="A799"/>
          <cell r="B799"/>
          <cell r="C799"/>
          <cell r="D799"/>
          <cell r="E799"/>
          <cell r="F799"/>
          <cell r="G799"/>
          <cell r="H799"/>
          <cell r="I799"/>
          <cell r="J799"/>
          <cell r="K799"/>
          <cell r="L799"/>
          <cell r="M799"/>
          <cell r="N799"/>
          <cell r="O799"/>
          <cell r="P799"/>
          <cell r="Q799"/>
          <cell r="R799"/>
          <cell r="S799"/>
          <cell r="T799"/>
          <cell r="U799"/>
          <cell r="V799"/>
          <cell r="W799"/>
          <cell r="X799"/>
          <cell r="Y799"/>
          <cell r="Z799"/>
        </row>
        <row r="800">
          <cell r="A800"/>
          <cell r="B800"/>
          <cell r="C800"/>
          <cell r="D800"/>
          <cell r="E800"/>
          <cell r="F800"/>
          <cell r="G800"/>
          <cell r="H800"/>
          <cell r="I800"/>
          <cell r="J800"/>
          <cell r="K800"/>
          <cell r="L800"/>
          <cell r="M800"/>
          <cell r="N800"/>
          <cell r="O800"/>
          <cell r="P800"/>
          <cell r="Q800"/>
          <cell r="R800"/>
          <cell r="S800"/>
          <cell r="T800"/>
          <cell r="U800"/>
          <cell r="V800"/>
          <cell r="W800"/>
          <cell r="X800"/>
          <cell r="Y800"/>
          <cell r="Z800"/>
        </row>
        <row r="801">
          <cell r="A801"/>
          <cell r="B801"/>
          <cell r="C801"/>
          <cell r="D801"/>
          <cell r="E801"/>
          <cell r="F801"/>
          <cell r="G801"/>
          <cell r="H801"/>
          <cell r="I801"/>
          <cell r="J801"/>
          <cell r="K801"/>
          <cell r="L801"/>
          <cell r="M801"/>
          <cell r="N801"/>
          <cell r="O801"/>
          <cell r="P801"/>
          <cell r="Q801"/>
          <cell r="R801"/>
          <cell r="S801"/>
          <cell r="T801"/>
          <cell r="U801"/>
          <cell r="V801"/>
          <cell r="W801"/>
          <cell r="X801"/>
          <cell r="Y801"/>
          <cell r="Z801"/>
        </row>
        <row r="802">
          <cell r="A802"/>
          <cell r="B802"/>
          <cell r="C802"/>
          <cell r="D802"/>
          <cell r="E802"/>
          <cell r="F802"/>
          <cell r="G802"/>
          <cell r="H802"/>
          <cell r="I802"/>
          <cell r="J802"/>
          <cell r="K802"/>
          <cell r="L802"/>
          <cell r="M802"/>
          <cell r="N802"/>
          <cell r="O802"/>
          <cell r="P802"/>
          <cell r="Q802"/>
          <cell r="R802"/>
          <cell r="S802"/>
          <cell r="T802"/>
          <cell r="U802"/>
          <cell r="V802"/>
          <cell r="W802"/>
          <cell r="X802"/>
          <cell r="Y802"/>
          <cell r="Z802"/>
        </row>
        <row r="803">
          <cell r="A803"/>
          <cell r="B803"/>
          <cell r="C803"/>
          <cell r="D803"/>
          <cell r="E803"/>
          <cell r="F803"/>
          <cell r="G803"/>
          <cell r="H803"/>
          <cell r="I803"/>
          <cell r="J803"/>
          <cell r="K803"/>
          <cell r="L803"/>
          <cell r="M803"/>
          <cell r="N803"/>
          <cell r="O803"/>
          <cell r="P803"/>
          <cell r="Q803"/>
          <cell r="R803"/>
          <cell r="S803"/>
          <cell r="T803"/>
          <cell r="U803"/>
          <cell r="V803"/>
          <cell r="W803"/>
          <cell r="X803"/>
          <cell r="Y803"/>
          <cell r="Z803"/>
        </row>
        <row r="804">
          <cell r="A804"/>
          <cell r="B804"/>
          <cell r="C804"/>
          <cell r="D804"/>
          <cell r="E804"/>
          <cell r="F804"/>
          <cell r="G804"/>
          <cell r="H804"/>
          <cell r="I804"/>
          <cell r="J804"/>
          <cell r="K804"/>
          <cell r="L804"/>
          <cell r="M804"/>
          <cell r="N804"/>
          <cell r="O804"/>
          <cell r="P804"/>
          <cell r="Q804"/>
          <cell r="R804"/>
          <cell r="S804"/>
          <cell r="T804"/>
          <cell r="U804"/>
          <cell r="V804"/>
          <cell r="W804"/>
          <cell r="X804"/>
          <cell r="Y804"/>
          <cell r="Z804"/>
        </row>
        <row r="805">
          <cell r="A805"/>
          <cell r="B805"/>
          <cell r="C805"/>
          <cell r="D805"/>
          <cell r="E805"/>
          <cell r="F805"/>
          <cell r="G805"/>
          <cell r="H805"/>
          <cell r="I805"/>
          <cell r="J805"/>
          <cell r="K805"/>
          <cell r="L805"/>
          <cell r="M805"/>
          <cell r="N805"/>
          <cell r="O805"/>
          <cell r="P805"/>
          <cell r="Q805"/>
          <cell r="R805"/>
          <cell r="S805"/>
          <cell r="T805"/>
          <cell r="U805"/>
          <cell r="V805"/>
          <cell r="W805"/>
          <cell r="X805"/>
          <cell r="Y805"/>
          <cell r="Z805"/>
        </row>
        <row r="806">
          <cell r="A806"/>
          <cell r="B806"/>
          <cell r="C806"/>
          <cell r="D806"/>
          <cell r="E806"/>
          <cell r="F806"/>
          <cell r="G806"/>
          <cell r="H806"/>
          <cell r="I806"/>
          <cell r="J806"/>
          <cell r="K806"/>
          <cell r="L806"/>
          <cell r="M806"/>
          <cell r="N806"/>
          <cell r="O806"/>
          <cell r="P806"/>
          <cell r="Q806"/>
          <cell r="R806"/>
          <cell r="S806"/>
          <cell r="T806"/>
          <cell r="U806"/>
          <cell r="V806"/>
          <cell r="W806"/>
          <cell r="X806"/>
          <cell r="Y806"/>
          <cell r="Z806"/>
        </row>
        <row r="807">
          <cell r="A807"/>
          <cell r="B807"/>
          <cell r="C807"/>
          <cell r="D807"/>
          <cell r="E807"/>
          <cell r="F807"/>
          <cell r="G807"/>
          <cell r="H807"/>
          <cell r="I807"/>
          <cell r="J807"/>
          <cell r="K807"/>
          <cell r="L807"/>
          <cell r="M807"/>
          <cell r="N807"/>
          <cell r="O807"/>
          <cell r="P807"/>
          <cell r="Q807"/>
          <cell r="R807"/>
          <cell r="S807"/>
          <cell r="T807"/>
          <cell r="U807"/>
          <cell r="V807"/>
          <cell r="W807"/>
          <cell r="X807"/>
          <cell r="Y807"/>
          <cell r="Z807"/>
        </row>
        <row r="808">
          <cell r="A808"/>
          <cell r="B808"/>
          <cell r="C808"/>
          <cell r="D808"/>
          <cell r="E808"/>
          <cell r="F808"/>
          <cell r="G808"/>
          <cell r="H808"/>
          <cell r="I808"/>
          <cell r="J808"/>
          <cell r="K808"/>
          <cell r="L808"/>
          <cell r="M808"/>
          <cell r="N808"/>
          <cell r="O808"/>
          <cell r="P808"/>
          <cell r="Q808"/>
          <cell r="R808"/>
          <cell r="S808"/>
          <cell r="T808"/>
          <cell r="U808"/>
          <cell r="V808"/>
          <cell r="W808"/>
          <cell r="X808"/>
          <cell r="Y808"/>
          <cell r="Z808"/>
        </row>
        <row r="809">
          <cell r="A809"/>
          <cell r="B809"/>
          <cell r="C809"/>
          <cell r="D809"/>
          <cell r="E809"/>
          <cell r="F809"/>
          <cell r="G809"/>
          <cell r="H809"/>
          <cell r="I809"/>
          <cell r="J809"/>
          <cell r="K809"/>
          <cell r="L809"/>
          <cell r="M809"/>
          <cell r="N809"/>
          <cell r="O809"/>
          <cell r="P809"/>
          <cell r="Q809"/>
          <cell r="R809"/>
          <cell r="S809"/>
          <cell r="T809"/>
          <cell r="U809"/>
          <cell r="V809"/>
          <cell r="W809"/>
          <cell r="X809"/>
          <cell r="Y809"/>
          <cell r="Z809"/>
        </row>
        <row r="810">
          <cell r="A810"/>
          <cell r="B810"/>
          <cell r="C810"/>
          <cell r="D810"/>
          <cell r="E810"/>
          <cell r="F810"/>
          <cell r="G810"/>
          <cell r="H810"/>
          <cell r="I810"/>
          <cell r="J810"/>
          <cell r="K810"/>
          <cell r="L810"/>
          <cell r="M810"/>
          <cell r="N810"/>
          <cell r="O810"/>
          <cell r="P810"/>
          <cell r="Q810"/>
          <cell r="R810"/>
          <cell r="S810"/>
          <cell r="T810"/>
          <cell r="U810"/>
          <cell r="V810"/>
          <cell r="W810"/>
          <cell r="X810"/>
          <cell r="Y810"/>
          <cell r="Z810"/>
        </row>
        <row r="811">
          <cell r="A811"/>
          <cell r="B811"/>
          <cell r="C811"/>
          <cell r="D811"/>
          <cell r="E811"/>
          <cell r="F811"/>
          <cell r="G811"/>
          <cell r="H811"/>
          <cell r="I811"/>
          <cell r="J811"/>
          <cell r="K811"/>
          <cell r="L811"/>
          <cell r="M811"/>
          <cell r="N811"/>
          <cell r="O811"/>
          <cell r="P811"/>
          <cell r="Q811"/>
          <cell r="R811"/>
          <cell r="S811"/>
          <cell r="T811"/>
          <cell r="U811"/>
          <cell r="V811"/>
          <cell r="W811"/>
          <cell r="X811"/>
          <cell r="Y811"/>
          <cell r="Z811"/>
        </row>
        <row r="812">
          <cell r="A812"/>
          <cell r="B812"/>
          <cell r="C812"/>
          <cell r="D812"/>
          <cell r="E812"/>
          <cell r="F812"/>
          <cell r="G812"/>
          <cell r="H812"/>
          <cell r="I812"/>
          <cell r="J812"/>
          <cell r="K812"/>
          <cell r="L812"/>
          <cell r="M812"/>
          <cell r="N812"/>
          <cell r="O812"/>
          <cell r="P812"/>
          <cell r="Q812"/>
          <cell r="R812"/>
          <cell r="S812"/>
          <cell r="T812"/>
          <cell r="U812"/>
          <cell r="V812"/>
          <cell r="W812"/>
          <cell r="X812"/>
          <cell r="Y812"/>
          <cell r="Z812"/>
        </row>
        <row r="813">
          <cell r="A813"/>
          <cell r="B813"/>
          <cell r="C813"/>
          <cell r="D813"/>
          <cell r="E813"/>
          <cell r="F813"/>
          <cell r="G813"/>
          <cell r="H813"/>
          <cell r="I813"/>
          <cell r="J813"/>
          <cell r="K813"/>
          <cell r="L813"/>
          <cell r="M813"/>
          <cell r="N813"/>
          <cell r="O813"/>
          <cell r="P813"/>
          <cell r="Q813"/>
          <cell r="R813"/>
          <cell r="S813"/>
          <cell r="T813"/>
          <cell r="U813"/>
          <cell r="V813"/>
          <cell r="W813"/>
          <cell r="X813"/>
          <cell r="Y813"/>
          <cell r="Z813"/>
        </row>
        <row r="814">
          <cell r="A814"/>
          <cell r="B814"/>
          <cell r="C814"/>
          <cell r="D814"/>
          <cell r="E814"/>
          <cell r="F814"/>
          <cell r="G814"/>
          <cell r="H814"/>
          <cell r="I814"/>
          <cell r="J814"/>
          <cell r="K814"/>
          <cell r="L814"/>
          <cell r="M814"/>
          <cell r="N814"/>
          <cell r="O814"/>
          <cell r="P814"/>
          <cell r="Q814"/>
          <cell r="R814"/>
          <cell r="S814"/>
          <cell r="T814"/>
          <cell r="U814"/>
          <cell r="V814"/>
          <cell r="W814"/>
          <cell r="X814"/>
          <cell r="Y814"/>
          <cell r="Z814"/>
        </row>
        <row r="815">
          <cell r="A815"/>
          <cell r="B815"/>
          <cell r="C815"/>
          <cell r="D815"/>
          <cell r="E815"/>
          <cell r="F815"/>
          <cell r="G815"/>
          <cell r="H815"/>
          <cell r="I815"/>
          <cell r="J815"/>
          <cell r="K815"/>
          <cell r="L815"/>
          <cell r="M815"/>
          <cell r="N815"/>
          <cell r="O815"/>
          <cell r="P815"/>
          <cell r="Q815"/>
          <cell r="R815"/>
          <cell r="S815"/>
          <cell r="T815"/>
          <cell r="U815"/>
          <cell r="V815"/>
          <cell r="W815"/>
          <cell r="X815"/>
          <cell r="Y815"/>
          <cell r="Z815"/>
        </row>
        <row r="816">
          <cell r="A816"/>
          <cell r="B816"/>
          <cell r="C816"/>
          <cell r="D816"/>
          <cell r="E816"/>
          <cell r="F816"/>
          <cell r="G816"/>
          <cell r="H816"/>
          <cell r="I816"/>
          <cell r="J816"/>
          <cell r="K816"/>
          <cell r="L816"/>
          <cell r="M816"/>
          <cell r="N816"/>
          <cell r="O816"/>
          <cell r="P816"/>
          <cell r="Q816"/>
          <cell r="R816"/>
          <cell r="S816"/>
          <cell r="T816"/>
          <cell r="U816"/>
          <cell r="V816"/>
          <cell r="W816"/>
          <cell r="X816"/>
          <cell r="Y816"/>
          <cell r="Z816"/>
        </row>
        <row r="817">
          <cell r="A817"/>
          <cell r="B817"/>
          <cell r="C817"/>
          <cell r="D817"/>
          <cell r="E817"/>
          <cell r="F817"/>
          <cell r="G817"/>
          <cell r="H817"/>
          <cell r="I817"/>
          <cell r="J817"/>
          <cell r="K817"/>
          <cell r="L817"/>
          <cell r="M817"/>
          <cell r="N817"/>
          <cell r="O817"/>
          <cell r="P817"/>
          <cell r="Q817"/>
          <cell r="R817"/>
          <cell r="S817"/>
          <cell r="T817"/>
          <cell r="U817"/>
          <cell r="V817"/>
          <cell r="W817"/>
          <cell r="X817"/>
          <cell r="Y817"/>
          <cell r="Z817"/>
        </row>
        <row r="818">
          <cell r="A818"/>
          <cell r="B818"/>
          <cell r="C818"/>
          <cell r="D818"/>
          <cell r="E818"/>
          <cell r="F818"/>
          <cell r="G818"/>
          <cell r="H818"/>
          <cell r="I818"/>
          <cell r="J818"/>
          <cell r="K818"/>
          <cell r="L818"/>
          <cell r="M818"/>
          <cell r="N818"/>
          <cell r="O818"/>
          <cell r="P818"/>
          <cell r="Q818"/>
          <cell r="R818"/>
          <cell r="S818"/>
          <cell r="T818"/>
          <cell r="U818"/>
          <cell r="V818"/>
          <cell r="W818"/>
          <cell r="X818"/>
          <cell r="Y818"/>
          <cell r="Z818"/>
        </row>
        <row r="819">
          <cell r="A819"/>
          <cell r="B819"/>
          <cell r="C819"/>
          <cell r="D819"/>
          <cell r="E819"/>
          <cell r="F819"/>
          <cell r="G819"/>
          <cell r="H819"/>
          <cell r="I819"/>
          <cell r="J819"/>
          <cell r="K819"/>
          <cell r="L819"/>
          <cell r="M819"/>
          <cell r="N819"/>
          <cell r="O819"/>
          <cell r="P819"/>
          <cell r="Q819"/>
          <cell r="R819"/>
          <cell r="S819"/>
          <cell r="T819"/>
          <cell r="U819"/>
          <cell r="V819"/>
          <cell r="W819"/>
          <cell r="X819"/>
          <cell r="Y819"/>
          <cell r="Z819"/>
        </row>
        <row r="820">
          <cell r="A820"/>
          <cell r="B820"/>
          <cell r="C820"/>
          <cell r="D820"/>
          <cell r="E820"/>
          <cell r="F820"/>
          <cell r="G820"/>
          <cell r="H820"/>
          <cell r="I820"/>
          <cell r="J820"/>
          <cell r="K820"/>
          <cell r="L820"/>
          <cell r="M820"/>
          <cell r="N820"/>
          <cell r="O820"/>
          <cell r="P820"/>
          <cell r="Q820"/>
          <cell r="R820"/>
          <cell r="S820"/>
          <cell r="T820"/>
          <cell r="U820"/>
          <cell r="V820"/>
          <cell r="W820"/>
          <cell r="X820"/>
          <cell r="Y820"/>
          <cell r="Z820"/>
        </row>
        <row r="821">
          <cell r="A821"/>
          <cell r="B821"/>
          <cell r="C821"/>
          <cell r="D821"/>
          <cell r="E821"/>
          <cell r="F821"/>
          <cell r="G821"/>
          <cell r="H821"/>
          <cell r="I821"/>
          <cell r="J821"/>
          <cell r="K821"/>
          <cell r="L821"/>
          <cell r="M821"/>
          <cell r="N821"/>
          <cell r="O821"/>
          <cell r="P821"/>
          <cell r="Q821"/>
          <cell r="R821"/>
          <cell r="S821"/>
          <cell r="T821"/>
          <cell r="U821"/>
          <cell r="V821"/>
          <cell r="W821"/>
          <cell r="X821"/>
          <cell r="Y821"/>
          <cell r="Z821"/>
        </row>
        <row r="822">
          <cell r="A822"/>
          <cell r="B822"/>
          <cell r="C822"/>
          <cell r="D822"/>
          <cell r="E822"/>
          <cell r="F822"/>
          <cell r="G822"/>
          <cell r="H822"/>
          <cell r="I822"/>
          <cell r="J822"/>
          <cell r="K822"/>
          <cell r="L822"/>
          <cell r="M822"/>
          <cell r="N822"/>
          <cell r="O822"/>
          <cell r="P822"/>
          <cell r="Q822"/>
          <cell r="R822"/>
          <cell r="S822"/>
          <cell r="T822"/>
          <cell r="U822"/>
          <cell r="V822"/>
          <cell r="W822"/>
          <cell r="X822"/>
          <cell r="Y822"/>
          <cell r="Z822"/>
        </row>
        <row r="823">
          <cell r="A823"/>
          <cell r="B823"/>
          <cell r="C823"/>
          <cell r="D823"/>
          <cell r="E823"/>
          <cell r="F823"/>
          <cell r="G823"/>
          <cell r="H823"/>
          <cell r="I823"/>
          <cell r="J823"/>
          <cell r="K823"/>
          <cell r="L823"/>
          <cell r="M823"/>
          <cell r="N823"/>
          <cell r="O823"/>
          <cell r="P823"/>
          <cell r="Q823"/>
          <cell r="R823"/>
          <cell r="S823"/>
          <cell r="T823"/>
          <cell r="U823"/>
          <cell r="V823"/>
          <cell r="W823"/>
          <cell r="X823"/>
          <cell r="Y823"/>
          <cell r="Z823"/>
        </row>
        <row r="824">
          <cell r="A824"/>
          <cell r="B824"/>
          <cell r="C824"/>
          <cell r="D824"/>
          <cell r="E824"/>
          <cell r="F824"/>
          <cell r="G824"/>
          <cell r="H824"/>
          <cell r="I824"/>
          <cell r="J824"/>
          <cell r="K824"/>
          <cell r="L824"/>
          <cell r="M824"/>
          <cell r="N824"/>
          <cell r="O824"/>
          <cell r="P824"/>
          <cell r="Q824"/>
          <cell r="R824"/>
          <cell r="S824"/>
          <cell r="T824"/>
          <cell r="U824"/>
          <cell r="V824"/>
          <cell r="W824"/>
          <cell r="X824"/>
          <cell r="Y824"/>
          <cell r="Z824"/>
        </row>
        <row r="825">
          <cell r="A825"/>
          <cell r="B825"/>
          <cell r="C825"/>
          <cell r="D825"/>
          <cell r="E825"/>
          <cell r="F825"/>
          <cell r="G825"/>
          <cell r="H825"/>
          <cell r="I825"/>
          <cell r="J825"/>
          <cell r="K825"/>
          <cell r="L825"/>
          <cell r="M825"/>
          <cell r="N825"/>
          <cell r="O825"/>
          <cell r="P825"/>
          <cell r="Q825"/>
          <cell r="R825"/>
          <cell r="S825"/>
          <cell r="T825"/>
          <cell r="U825"/>
          <cell r="V825"/>
          <cell r="W825"/>
          <cell r="X825"/>
          <cell r="Y825"/>
          <cell r="Z825"/>
        </row>
        <row r="826">
          <cell r="A826"/>
          <cell r="B826"/>
          <cell r="C826"/>
          <cell r="D826"/>
          <cell r="E826"/>
          <cell r="F826"/>
          <cell r="G826"/>
          <cell r="H826"/>
          <cell r="I826"/>
          <cell r="J826"/>
          <cell r="K826"/>
          <cell r="L826"/>
          <cell r="M826"/>
          <cell r="N826"/>
          <cell r="O826"/>
          <cell r="P826"/>
          <cell r="Q826"/>
          <cell r="R826"/>
          <cell r="S826"/>
          <cell r="T826"/>
          <cell r="U826"/>
          <cell r="V826"/>
          <cell r="W826"/>
          <cell r="X826"/>
          <cell r="Y826"/>
          <cell r="Z826"/>
        </row>
        <row r="827">
          <cell r="A827"/>
          <cell r="B827"/>
          <cell r="C827"/>
          <cell r="D827"/>
          <cell r="E827"/>
          <cell r="F827"/>
          <cell r="G827"/>
          <cell r="H827"/>
          <cell r="I827"/>
          <cell r="J827"/>
          <cell r="K827"/>
          <cell r="L827"/>
          <cell r="M827"/>
          <cell r="N827"/>
          <cell r="O827"/>
          <cell r="P827"/>
          <cell r="Q827"/>
          <cell r="R827"/>
          <cell r="S827"/>
          <cell r="T827"/>
          <cell r="U827"/>
          <cell r="V827"/>
          <cell r="W827"/>
          <cell r="X827"/>
          <cell r="Y827"/>
          <cell r="Z827"/>
        </row>
        <row r="828">
          <cell r="A828"/>
          <cell r="B828"/>
          <cell r="C828"/>
          <cell r="D828"/>
          <cell r="E828"/>
          <cell r="F828"/>
          <cell r="G828"/>
          <cell r="H828"/>
          <cell r="I828"/>
          <cell r="J828"/>
          <cell r="K828"/>
          <cell r="L828"/>
          <cell r="M828"/>
          <cell r="N828"/>
          <cell r="O828"/>
          <cell r="P828"/>
          <cell r="Q828"/>
          <cell r="R828"/>
          <cell r="S828"/>
          <cell r="T828"/>
          <cell r="U828"/>
          <cell r="V828"/>
          <cell r="W828"/>
          <cell r="X828"/>
          <cell r="Y828"/>
          <cell r="Z828"/>
        </row>
        <row r="829">
          <cell r="A829"/>
          <cell r="B829"/>
          <cell r="C829"/>
          <cell r="D829"/>
          <cell r="E829"/>
          <cell r="F829"/>
          <cell r="G829"/>
          <cell r="H829"/>
          <cell r="I829"/>
          <cell r="J829"/>
          <cell r="K829"/>
          <cell r="L829"/>
          <cell r="M829"/>
          <cell r="N829"/>
          <cell r="O829"/>
          <cell r="P829"/>
          <cell r="Q829"/>
          <cell r="R829"/>
          <cell r="S829"/>
          <cell r="T829"/>
          <cell r="U829"/>
          <cell r="V829"/>
          <cell r="W829"/>
          <cell r="X829"/>
          <cell r="Y829"/>
          <cell r="Z829"/>
        </row>
        <row r="830">
          <cell r="A830"/>
          <cell r="B830"/>
          <cell r="C830"/>
          <cell r="D830"/>
          <cell r="E830"/>
          <cell r="F830"/>
          <cell r="G830"/>
          <cell r="H830"/>
          <cell r="I830"/>
          <cell r="J830"/>
          <cell r="K830"/>
          <cell r="L830"/>
          <cell r="M830"/>
          <cell r="N830"/>
          <cell r="O830"/>
          <cell r="P830"/>
          <cell r="Q830"/>
          <cell r="R830"/>
          <cell r="S830"/>
          <cell r="T830"/>
          <cell r="U830"/>
          <cell r="V830"/>
          <cell r="W830"/>
          <cell r="X830"/>
          <cell r="Y830"/>
          <cell r="Z830"/>
        </row>
        <row r="831">
          <cell r="A831"/>
          <cell r="B831"/>
          <cell r="C831"/>
          <cell r="D831"/>
          <cell r="E831"/>
          <cell r="F831"/>
          <cell r="G831"/>
          <cell r="H831"/>
          <cell r="I831"/>
          <cell r="J831"/>
          <cell r="K831"/>
          <cell r="L831"/>
          <cell r="M831"/>
          <cell r="N831"/>
          <cell r="O831"/>
          <cell r="P831"/>
          <cell r="Q831"/>
          <cell r="R831"/>
          <cell r="S831"/>
          <cell r="T831"/>
          <cell r="U831"/>
          <cell r="V831"/>
          <cell r="W831"/>
          <cell r="X831"/>
          <cell r="Y831"/>
          <cell r="Z831"/>
        </row>
        <row r="832">
          <cell r="A832"/>
          <cell r="B832"/>
          <cell r="C832"/>
          <cell r="D832"/>
          <cell r="E832"/>
          <cell r="F832"/>
          <cell r="G832"/>
          <cell r="H832"/>
          <cell r="I832"/>
          <cell r="J832"/>
          <cell r="K832"/>
          <cell r="L832"/>
          <cell r="M832"/>
          <cell r="N832"/>
          <cell r="O832"/>
          <cell r="P832"/>
          <cell r="Q832"/>
          <cell r="R832"/>
          <cell r="S832"/>
          <cell r="T832"/>
          <cell r="U832"/>
          <cell r="V832"/>
          <cell r="W832"/>
          <cell r="X832"/>
          <cell r="Y832"/>
          <cell r="Z832"/>
        </row>
        <row r="833">
          <cell r="A833"/>
          <cell r="B833"/>
          <cell r="C833"/>
          <cell r="D833"/>
          <cell r="E833"/>
          <cell r="F833"/>
          <cell r="G833"/>
          <cell r="H833"/>
          <cell r="I833"/>
          <cell r="J833"/>
          <cell r="K833"/>
          <cell r="L833"/>
          <cell r="M833"/>
          <cell r="N833"/>
          <cell r="O833"/>
          <cell r="P833"/>
          <cell r="Q833"/>
          <cell r="R833"/>
          <cell r="S833"/>
          <cell r="T833"/>
          <cell r="U833"/>
          <cell r="V833"/>
          <cell r="W833"/>
          <cell r="X833"/>
          <cell r="Y833"/>
          <cell r="Z833"/>
        </row>
        <row r="834">
          <cell r="A834"/>
          <cell r="B834"/>
          <cell r="C834"/>
          <cell r="D834"/>
          <cell r="E834"/>
          <cell r="F834"/>
          <cell r="G834"/>
          <cell r="H834"/>
          <cell r="I834"/>
          <cell r="J834"/>
          <cell r="K834"/>
          <cell r="L834"/>
          <cell r="M834"/>
          <cell r="N834"/>
          <cell r="O834"/>
          <cell r="P834"/>
          <cell r="Q834"/>
          <cell r="R834"/>
          <cell r="S834"/>
          <cell r="T834"/>
          <cell r="U834"/>
          <cell r="V834"/>
          <cell r="W834"/>
          <cell r="X834"/>
          <cell r="Y834"/>
          <cell r="Z834"/>
        </row>
        <row r="835">
          <cell r="A835"/>
          <cell r="B835"/>
          <cell r="C835"/>
          <cell r="D835"/>
          <cell r="E835"/>
          <cell r="F835"/>
          <cell r="G835"/>
          <cell r="H835"/>
          <cell r="I835"/>
          <cell r="J835"/>
          <cell r="K835"/>
          <cell r="L835"/>
          <cell r="M835"/>
          <cell r="N835"/>
          <cell r="O835"/>
          <cell r="P835"/>
          <cell r="Q835"/>
          <cell r="R835"/>
          <cell r="S835"/>
          <cell r="T835"/>
          <cell r="U835"/>
          <cell r="V835"/>
          <cell r="W835"/>
          <cell r="X835"/>
          <cell r="Y835"/>
          <cell r="Z835"/>
        </row>
        <row r="836">
          <cell r="A836"/>
          <cell r="B836"/>
          <cell r="C836"/>
          <cell r="D836"/>
          <cell r="E836"/>
          <cell r="F836"/>
          <cell r="G836"/>
          <cell r="H836"/>
          <cell r="I836"/>
          <cell r="J836"/>
          <cell r="K836"/>
          <cell r="L836"/>
          <cell r="M836"/>
          <cell r="N836"/>
          <cell r="O836"/>
          <cell r="P836"/>
          <cell r="Q836"/>
          <cell r="R836"/>
          <cell r="S836"/>
          <cell r="T836"/>
          <cell r="U836"/>
          <cell r="V836"/>
          <cell r="W836"/>
          <cell r="X836"/>
          <cell r="Y836"/>
          <cell r="Z836"/>
        </row>
        <row r="837">
          <cell r="A837"/>
          <cell r="B837"/>
          <cell r="C837"/>
          <cell r="D837"/>
          <cell r="E837"/>
          <cell r="F837"/>
          <cell r="G837"/>
          <cell r="H837"/>
          <cell r="I837"/>
          <cell r="J837"/>
          <cell r="K837"/>
          <cell r="L837"/>
          <cell r="M837"/>
          <cell r="N837"/>
          <cell r="O837"/>
          <cell r="P837"/>
          <cell r="Q837"/>
          <cell r="R837"/>
          <cell r="S837"/>
          <cell r="T837"/>
          <cell r="U837"/>
          <cell r="V837"/>
          <cell r="W837"/>
          <cell r="X837"/>
          <cell r="Y837"/>
          <cell r="Z837"/>
        </row>
        <row r="838">
          <cell r="A838"/>
          <cell r="B838"/>
          <cell r="C838"/>
          <cell r="D838"/>
          <cell r="E838"/>
          <cell r="F838"/>
          <cell r="G838"/>
          <cell r="H838"/>
          <cell r="I838"/>
          <cell r="J838"/>
          <cell r="K838"/>
          <cell r="L838"/>
          <cell r="M838"/>
          <cell r="N838"/>
          <cell r="O838"/>
          <cell r="P838"/>
          <cell r="Q838"/>
          <cell r="R838"/>
          <cell r="S838"/>
          <cell r="T838"/>
          <cell r="U838"/>
          <cell r="V838"/>
          <cell r="W838"/>
          <cell r="X838"/>
          <cell r="Y838"/>
          <cell r="Z838"/>
        </row>
        <row r="839">
          <cell r="A839"/>
          <cell r="B839"/>
          <cell r="C839"/>
          <cell r="D839"/>
          <cell r="E839"/>
          <cell r="F839"/>
          <cell r="G839"/>
          <cell r="H839"/>
          <cell r="I839"/>
          <cell r="J839"/>
          <cell r="K839"/>
          <cell r="L839"/>
          <cell r="M839"/>
          <cell r="N839"/>
          <cell r="O839"/>
          <cell r="P839"/>
          <cell r="Q839"/>
          <cell r="R839"/>
          <cell r="S839"/>
          <cell r="T839"/>
          <cell r="U839"/>
          <cell r="V839"/>
          <cell r="W839"/>
          <cell r="X839"/>
          <cell r="Y839"/>
          <cell r="Z839"/>
        </row>
        <row r="840">
          <cell r="A840"/>
          <cell r="B840"/>
          <cell r="C840"/>
          <cell r="D840"/>
          <cell r="E840"/>
          <cell r="F840"/>
          <cell r="G840"/>
          <cell r="H840"/>
          <cell r="I840"/>
          <cell r="J840"/>
          <cell r="K840"/>
          <cell r="L840"/>
          <cell r="M840"/>
          <cell r="N840"/>
          <cell r="O840"/>
          <cell r="P840"/>
          <cell r="Q840"/>
          <cell r="R840"/>
          <cell r="S840"/>
          <cell r="T840"/>
          <cell r="U840"/>
          <cell r="V840"/>
          <cell r="W840"/>
          <cell r="X840"/>
          <cell r="Y840"/>
          <cell r="Z840"/>
        </row>
        <row r="841">
          <cell r="A841"/>
          <cell r="B841"/>
          <cell r="C841"/>
          <cell r="D841"/>
          <cell r="E841"/>
          <cell r="F841"/>
          <cell r="G841"/>
          <cell r="H841"/>
          <cell r="I841"/>
          <cell r="J841"/>
          <cell r="K841"/>
          <cell r="L841"/>
          <cell r="M841"/>
          <cell r="N841"/>
          <cell r="O841"/>
          <cell r="P841"/>
          <cell r="Q841"/>
          <cell r="R841"/>
          <cell r="S841"/>
          <cell r="T841"/>
          <cell r="U841"/>
          <cell r="V841"/>
          <cell r="W841"/>
          <cell r="X841"/>
          <cell r="Y841"/>
          <cell r="Z841"/>
        </row>
        <row r="842">
          <cell r="A842"/>
          <cell r="B842"/>
          <cell r="C842"/>
          <cell r="D842"/>
          <cell r="E842"/>
          <cell r="F842"/>
          <cell r="G842"/>
          <cell r="H842"/>
          <cell r="I842"/>
          <cell r="J842"/>
          <cell r="K842"/>
          <cell r="L842"/>
          <cell r="M842"/>
          <cell r="N842"/>
          <cell r="O842"/>
          <cell r="P842"/>
          <cell r="Q842"/>
          <cell r="R842"/>
          <cell r="S842"/>
          <cell r="T842"/>
          <cell r="U842"/>
          <cell r="V842"/>
          <cell r="W842"/>
          <cell r="X842"/>
          <cell r="Y842"/>
          <cell r="Z842"/>
        </row>
        <row r="843">
          <cell r="A843"/>
          <cell r="B843"/>
          <cell r="C843"/>
          <cell r="D843"/>
          <cell r="E843"/>
          <cell r="F843"/>
          <cell r="G843"/>
          <cell r="H843"/>
          <cell r="I843"/>
          <cell r="J843"/>
          <cell r="K843"/>
          <cell r="L843"/>
          <cell r="M843"/>
          <cell r="N843"/>
          <cell r="O843"/>
          <cell r="P843"/>
          <cell r="Q843"/>
          <cell r="R843"/>
          <cell r="S843"/>
          <cell r="T843"/>
          <cell r="U843"/>
          <cell r="V843"/>
          <cell r="W843"/>
          <cell r="X843"/>
          <cell r="Y843"/>
          <cell r="Z843"/>
        </row>
        <row r="844">
          <cell r="A844"/>
          <cell r="B844"/>
          <cell r="C844"/>
          <cell r="D844"/>
          <cell r="E844"/>
          <cell r="F844"/>
          <cell r="G844"/>
          <cell r="H844"/>
          <cell r="I844"/>
          <cell r="J844"/>
          <cell r="K844"/>
          <cell r="L844"/>
          <cell r="M844"/>
          <cell r="N844"/>
          <cell r="O844"/>
          <cell r="P844"/>
          <cell r="Q844"/>
          <cell r="R844"/>
          <cell r="S844"/>
          <cell r="T844"/>
          <cell r="U844"/>
          <cell r="V844"/>
          <cell r="W844"/>
          <cell r="X844"/>
          <cell r="Y844"/>
          <cell r="Z844"/>
        </row>
        <row r="845">
          <cell r="A845"/>
          <cell r="B845"/>
          <cell r="C845"/>
          <cell r="D845"/>
          <cell r="E845"/>
          <cell r="F845"/>
          <cell r="G845"/>
          <cell r="H845"/>
          <cell r="I845"/>
          <cell r="J845"/>
          <cell r="K845"/>
          <cell r="L845"/>
          <cell r="M845"/>
          <cell r="N845"/>
          <cell r="O845"/>
          <cell r="P845"/>
          <cell r="Q845"/>
          <cell r="R845"/>
          <cell r="S845"/>
          <cell r="T845"/>
          <cell r="U845"/>
          <cell r="V845"/>
          <cell r="W845"/>
          <cell r="X845"/>
          <cell r="Y845"/>
          <cell r="Z845"/>
        </row>
        <row r="846">
          <cell r="A846"/>
          <cell r="B846"/>
          <cell r="C846"/>
          <cell r="D846"/>
          <cell r="E846"/>
          <cell r="F846"/>
          <cell r="G846"/>
          <cell r="H846"/>
          <cell r="I846"/>
          <cell r="J846"/>
          <cell r="K846"/>
          <cell r="L846"/>
          <cell r="M846"/>
          <cell r="N846"/>
          <cell r="O846"/>
          <cell r="P846"/>
          <cell r="Q846"/>
          <cell r="R846"/>
          <cell r="S846"/>
          <cell r="T846"/>
          <cell r="U846"/>
          <cell r="V846"/>
          <cell r="W846"/>
          <cell r="X846"/>
          <cell r="Y846"/>
          <cell r="Z846"/>
        </row>
        <row r="847">
          <cell r="A847"/>
          <cell r="B847"/>
          <cell r="C847"/>
          <cell r="D847"/>
          <cell r="E847"/>
          <cell r="F847"/>
          <cell r="G847"/>
          <cell r="H847"/>
          <cell r="I847"/>
          <cell r="J847"/>
          <cell r="K847"/>
          <cell r="L847"/>
          <cell r="M847"/>
          <cell r="N847"/>
          <cell r="O847"/>
          <cell r="P847"/>
          <cell r="Q847"/>
          <cell r="R847"/>
          <cell r="S847"/>
          <cell r="T847"/>
          <cell r="U847"/>
          <cell r="V847"/>
          <cell r="W847"/>
          <cell r="X847"/>
          <cell r="Y847"/>
          <cell r="Z847"/>
        </row>
        <row r="848">
          <cell r="A848"/>
          <cell r="B848"/>
          <cell r="C848"/>
          <cell r="D848"/>
          <cell r="E848"/>
          <cell r="F848"/>
          <cell r="G848"/>
          <cell r="H848"/>
          <cell r="I848"/>
          <cell r="J848"/>
          <cell r="K848"/>
          <cell r="L848"/>
          <cell r="M848"/>
          <cell r="N848"/>
          <cell r="O848"/>
          <cell r="P848"/>
          <cell r="Q848"/>
          <cell r="R848"/>
          <cell r="S848"/>
          <cell r="T848"/>
          <cell r="U848"/>
          <cell r="V848"/>
          <cell r="W848"/>
          <cell r="X848"/>
          <cell r="Y848"/>
          <cell r="Z848"/>
        </row>
        <row r="849">
          <cell r="A849"/>
          <cell r="B849"/>
          <cell r="C849"/>
          <cell r="D849"/>
          <cell r="E849"/>
          <cell r="F849"/>
          <cell r="G849"/>
          <cell r="H849"/>
          <cell r="I849"/>
          <cell r="J849"/>
          <cell r="K849"/>
          <cell r="L849"/>
          <cell r="M849"/>
          <cell r="N849"/>
          <cell r="O849"/>
          <cell r="P849"/>
          <cell r="Q849"/>
          <cell r="R849"/>
          <cell r="S849"/>
          <cell r="T849"/>
          <cell r="U849"/>
          <cell r="V849"/>
          <cell r="W849"/>
          <cell r="X849"/>
          <cell r="Y849"/>
          <cell r="Z849"/>
        </row>
        <row r="850">
          <cell r="A850"/>
          <cell r="B850"/>
          <cell r="C850"/>
          <cell r="D850"/>
          <cell r="E850"/>
          <cell r="F850"/>
          <cell r="G850"/>
          <cell r="H850"/>
          <cell r="I850"/>
          <cell r="J850"/>
          <cell r="K850"/>
          <cell r="L850"/>
          <cell r="M850"/>
          <cell r="N850"/>
          <cell r="O850"/>
          <cell r="P850"/>
          <cell r="Q850"/>
          <cell r="R850"/>
          <cell r="S850"/>
          <cell r="T850"/>
          <cell r="U850"/>
          <cell r="V850"/>
          <cell r="W850"/>
          <cell r="X850"/>
          <cell r="Y850"/>
          <cell r="Z850"/>
        </row>
        <row r="851">
          <cell r="A851"/>
          <cell r="B851"/>
          <cell r="C851"/>
          <cell r="D851"/>
          <cell r="E851"/>
          <cell r="F851"/>
          <cell r="G851"/>
          <cell r="H851"/>
          <cell r="I851"/>
          <cell r="J851"/>
          <cell r="K851"/>
          <cell r="L851"/>
          <cell r="M851"/>
          <cell r="N851"/>
          <cell r="O851"/>
          <cell r="P851"/>
          <cell r="Q851"/>
          <cell r="R851"/>
          <cell r="S851"/>
          <cell r="T851"/>
          <cell r="U851"/>
          <cell r="V851"/>
          <cell r="W851"/>
          <cell r="X851"/>
          <cell r="Y851"/>
          <cell r="Z851"/>
        </row>
        <row r="852">
          <cell r="A852"/>
          <cell r="B852"/>
          <cell r="C852"/>
          <cell r="D852"/>
          <cell r="E852"/>
          <cell r="F852"/>
          <cell r="G852"/>
          <cell r="H852"/>
          <cell r="I852"/>
          <cell r="J852"/>
          <cell r="K852"/>
          <cell r="L852"/>
          <cell r="M852"/>
          <cell r="N852"/>
          <cell r="O852"/>
          <cell r="P852"/>
          <cell r="Q852"/>
          <cell r="R852"/>
          <cell r="S852"/>
          <cell r="T852"/>
          <cell r="U852"/>
          <cell r="V852"/>
          <cell r="W852"/>
          <cell r="X852"/>
          <cell r="Y852"/>
          <cell r="Z852"/>
        </row>
        <row r="853">
          <cell r="A853"/>
          <cell r="B853"/>
          <cell r="C853"/>
          <cell r="D853"/>
          <cell r="E853"/>
          <cell r="F853"/>
          <cell r="G853"/>
          <cell r="H853"/>
          <cell r="I853"/>
          <cell r="J853"/>
          <cell r="K853"/>
          <cell r="L853"/>
          <cell r="M853"/>
          <cell r="N853"/>
          <cell r="O853"/>
          <cell r="P853"/>
          <cell r="Q853"/>
          <cell r="R853"/>
          <cell r="S853"/>
          <cell r="T853"/>
          <cell r="U853"/>
          <cell r="V853"/>
          <cell r="W853"/>
          <cell r="X853"/>
          <cell r="Y853"/>
          <cell r="Z853"/>
        </row>
        <row r="854">
          <cell r="A854"/>
          <cell r="B854"/>
          <cell r="C854"/>
          <cell r="D854"/>
          <cell r="E854"/>
          <cell r="F854"/>
          <cell r="G854"/>
          <cell r="H854"/>
          <cell r="I854"/>
          <cell r="J854"/>
          <cell r="K854"/>
          <cell r="L854"/>
          <cell r="M854"/>
          <cell r="N854"/>
          <cell r="O854"/>
          <cell r="P854"/>
          <cell r="Q854"/>
          <cell r="R854"/>
          <cell r="S854"/>
          <cell r="T854"/>
          <cell r="U854"/>
          <cell r="V854"/>
          <cell r="W854"/>
          <cell r="X854"/>
          <cell r="Y854"/>
          <cell r="Z854"/>
        </row>
        <row r="855">
          <cell r="A855"/>
          <cell r="B855"/>
          <cell r="C855"/>
          <cell r="D855"/>
          <cell r="E855"/>
          <cell r="F855"/>
          <cell r="G855"/>
          <cell r="H855"/>
          <cell r="I855"/>
          <cell r="J855"/>
          <cell r="K855"/>
          <cell r="L855"/>
          <cell r="M855"/>
          <cell r="N855"/>
          <cell r="O855"/>
          <cell r="P855"/>
          <cell r="Q855"/>
          <cell r="R855"/>
          <cell r="S855"/>
          <cell r="T855"/>
          <cell r="U855"/>
          <cell r="V855"/>
          <cell r="W855"/>
          <cell r="X855"/>
          <cell r="Y855"/>
          <cell r="Z855"/>
        </row>
        <row r="856">
          <cell r="A856"/>
          <cell r="B856"/>
          <cell r="C856"/>
          <cell r="D856"/>
          <cell r="E856"/>
          <cell r="F856"/>
          <cell r="G856"/>
          <cell r="H856"/>
          <cell r="I856"/>
          <cell r="J856"/>
          <cell r="K856"/>
          <cell r="L856"/>
          <cell r="M856"/>
          <cell r="N856"/>
          <cell r="O856"/>
          <cell r="P856"/>
          <cell r="Q856"/>
          <cell r="R856"/>
          <cell r="S856"/>
          <cell r="T856"/>
          <cell r="U856"/>
          <cell r="V856"/>
          <cell r="W856"/>
          <cell r="X856"/>
          <cell r="Y856"/>
          <cell r="Z856"/>
        </row>
        <row r="857">
          <cell r="A857"/>
          <cell r="B857"/>
          <cell r="C857"/>
          <cell r="D857"/>
          <cell r="E857"/>
          <cell r="F857"/>
          <cell r="G857"/>
          <cell r="H857"/>
          <cell r="I857"/>
          <cell r="J857"/>
          <cell r="K857"/>
          <cell r="L857"/>
          <cell r="M857"/>
          <cell r="N857"/>
          <cell r="O857"/>
          <cell r="P857"/>
          <cell r="Q857"/>
          <cell r="R857"/>
          <cell r="S857"/>
          <cell r="T857"/>
          <cell r="U857"/>
          <cell r="V857"/>
          <cell r="W857"/>
          <cell r="X857"/>
          <cell r="Y857"/>
          <cell r="Z857"/>
        </row>
        <row r="858">
          <cell r="A858"/>
          <cell r="B858"/>
          <cell r="C858"/>
          <cell r="D858"/>
          <cell r="E858"/>
          <cell r="F858"/>
          <cell r="G858"/>
          <cell r="H858"/>
          <cell r="I858"/>
          <cell r="J858"/>
          <cell r="K858"/>
          <cell r="L858"/>
          <cell r="M858"/>
          <cell r="N858"/>
          <cell r="O858"/>
          <cell r="P858"/>
          <cell r="Q858"/>
          <cell r="R858"/>
          <cell r="S858"/>
          <cell r="T858"/>
          <cell r="U858"/>
          <cell r="V858"/>
          <cell r="W858"/>
          <cell r="X858"/>
          <cell r="Y858"/>
          <cell r="Z858"/>
        </row>
        <row r="859">
          <cell r="A859"/>
          <cell r="B859"/>
          <cell r="C859"/>
          <cell r="D859"/>
          <cell r="E859"/>
          <cell r="F859"/>
          <cell r="G859"/>
          <cell r="H859"/>
          <cell r="I859"/>
          <cell r="J859"/>
          <cell r="K859"/>
          <cell r="L859"/>
          <cell r="M859"/>
          <cell r="N859"/>
          <cell r="O859"/>
          <cell r="P859"/>
          <cell r="Q859"/>
          <cell r="R859"/>
          <cell r="S859"/>
          <cell r="T859"/>
          <cell r="U859"/>
          <cell r="V859"/>
          <cell r="W859"/>
          <cell r="X859"/>
          <cell r="Y859"/>
          <cell r="Z859"/>
        </row>
        <row r="860">
          <cell r="A860"/>
          <cell r="B860"/>
          <cell r="C860"/>
          <cell r="D860"/>
          <cell r="E860"/>
          <cell r="F860"/>
          <cell r="G860"/>
          <cell r="H860"/>
          <cell r="I860"/>
          <cell r="J860"/>
          <cell r="K860"/>
          <cell r="L860"/>
          <cell r="M860"/>
          <cell r="N860"/>
          <cell r="O860"/>
          <cell r="P860"/>
          <cell r="Q860"/>
          <cell r="R860"/>
          <cell r="S860"/>
          <cell r="T860"/>
          <cell r="U860"/>
          <cell r="V860"/>
          <cell r="W860"/>
          <cell r="X860"/>
          <cell r="Y860"/>
          <cell r="Z860"/>
        </row>
        <row r="861">
          <cell r="A861"/>
          <cell r="B861"/>
          <cell r="C861"/>
          <cell r="D861"/>
          <cell r="E861"/>
          <cell r="F861"/>
          <cell r="G861"/>
          <cell r="H861"/>
          <cell r="I861"/>
          <cell r="J861"/>
          <cell r="K861"/>
          <cell r="L861"/>
          <cell r="M861"/>
          <cell r="N861"/>
          <cell r="O861"/>
          <cell r="P861"/>
          <cell r="Q861"/>
          <cell r="R861"/>
          <cell r="S861"/>
          <cell r="T861"/>
          <cell r="U861"/>
          <cell r="V861"/>
          <cell r="W861"/>
          <cell r="X861"/>
          <cell r="Y861"/>
          <cell r="Z861"/>
        </row>
        <row r="862">
          <cell r="A862"/>
          <cell r="B862"/>
          <cell r="C862"/>
          <cell r="D862"/>
          <cell r="E862"/>
          <cell r="F862"/>
          <cell r="G862"/>
          <cell r="H862"/>
          <cell r="I862"/>
          <cell r="J862"/>
          <cell r="K862"/>
          <cell r="L862"/>
          <cell r="M862"/>
          <cell r="N862"/>
          <cell r="O862"/>
          <cell r="P862"/>
          <cell r="Q862"/>
          <cell r="R862"/>
          <cell r="S862"/>
          <cell r="T862"/>
          <cell r="U862"/>
          <cell r="V862"/>
          <cell r="W862"/>
          <cell r="X862"/>
          <cell r="Y862"/>
          <cell r="Z862"/>
        </row>
        <row r="863">
          <cell r="A863"/>
          <cell r="B863"/>
          <cell r="C863"/>
          <cell r="D863"/>
          <cell r="E863"/>
          <cell r="F863"/>
          <cell r="G863"/>
          <cell r="H863"/>
          <cell r="I863"/>
          <cell r="J863"/>
          <cell r="K863"/>
          <cell r="L863"/>
          <cell r="M863"/>
          <cell r="N863"/>
          <cell r="O863"/>
          <cell r="P863"/>
          <cell r="Q863"/>
          <cell r="R863"/>
          <cell r="S863"/>
          <cell r="T863"/>
          <cell r="U863"/>
          <cell r="V863"/>
          <cell r="W863"/>
          <cell r="X863"/>
          <cell r="Y863"/>
          <cell r="Z863"/>
        </row>
        <row r="864">
          <cell r="A864"/>
          <cell r="B864"/>
          <cell r="C864"/>
          <cell r="D864"/>
          <cell r="E864"/>
          <cell r="F864"/>
          <cell r="G864"/>
          <cell r="H864"/>
          <cell r="I864"/>
          <cell r="J864"/>
          <cell r="K864"/>
          <cell r="L864"/>
          <cell r="M864"/>
          <cell r="N864"/>
          <cell r="O864"/>
          <cell r="P864"/>
          <cell r="Q864"/>
          <cell r="R864"/>
          <cell r="S864"/>
          <cell r="T864"/>
          <cell r="U864"/>
          <cell r="V864"/>
          <cell r="W864"/>
          <cell r="X864"/>
          <cell r="Y864"/>
          <cell r="Z864"/>
        </row>
        <row r="865">
          <cell r="A865"/>
          <cell r="B865"/>
          <cell r="C865"/>
          <cell r="D865"/>
          <cell r="E865"/>
          <cell r="F865"/>
          <cell r="G865"/>
          <cell r="H865"/>
          <cell r="I865"/>
          <cell r="J865"/>
          <cell r="K865"/>
          <cell r="L865"/>
          <cell r="M865"/>
          <cell r="N865"/>
          <cell r="O865"/>
          <cell r="P865"/>
          <cell r="Q865"/>
          <cell r="R865"/>
          <cell r="S865"/>
          <cell r="T865"/>
          <cell r="U865"/>
          <cell r="V865"/>
          <cell r="W865"/>
          <cell r="X865"/>
          <cell r="Y865"/>
          <cell r="Z865"/>
        </row>
        <row r="866">
          <cell r="A866"/>
          <cell r="B866"/>
          <cell r="C866"/>
          <cell r="D866"/>
          <cell r="E866"/>
          <cell r="F866"/>
          <cell r="G866"/>
          <cell r="H866"/>
          <cell r="I866"/>
          <cell r="J866"/>
          <cell r="K866"/>
          <cell r="L866"/>
          <cell r="M866"/>
          <cell r="N866"/>
          <cell r="O866"/>
          <cell r="P866"/>
          <cell r="Q866"/>
          <cell r="R866"/>
          <cell r="S866"/>
          <cell r="T866"/>
          <cell r="U866"/>
          <cell r="V866"/>
          <cell r="W866"/>
          <cell r="X866"/>
          <cell r="Y866"/>
          <cell r="Z866"/>
        </row>
        <row r="867">
          <cell r="A867"/>
          <cell r="B867"/>
          <cell r="C867"/>
          <cell r="D867"/>
          <cell r="E867"/>
          <cell r="F867"/>
          <cell r="G867"/>
          <cell r="H867"/>
          <cell r="I867"/>
          <cell r="J867"/>
          <cell r="K867"/>
          <cell r="L867"/>
          <cell r="M867"/>
          <cell r="N867"/>
          <cell r="O867"/>
          <cell r="P867"/>
          <cell r="Q867"/>
          <cell r="R867"/>
          <cell r="S867"/>
          <cell r="T867"/>
          <cell r="U867"/>
          <cell r="V867"/>
          <cell r="W867"/>
          <cell r="X867"/>
          <cell r="Y867"/>
          <cell r="Z867"/>
        </row>
        <row r="868">
          <cell r="A868"/>
          <cell r="B868"/>
          <cell r="C868"/>
          <cell r="D868"/>
          <cell r="E868"/>
          <cell r="F868"/>
          <cell r="G868"/>
          <cell r="H868"/>
          <cell r="I868"/>
          <cell r="J868"/>
          <cell r="K868"/>
          <cell r="L868"/>
          <cell r="M868"/>
          <cell r="N868"/>
          <cell r="O868"/>
          <cell r="P868"/>
          <cell r="Q868"/>
          <cell r="R868"/>
          <cell r="S868"/>
          <cell r="T868"/>
          <cell r="U868"/>
          <cell r="V868"/>
          <cell r="W868"/>
          <cell r="X868"/>
          <cell r="Y868"/>
          <cell r="Z868"/>
        </row>
        <row r="869">
          <cell r="A869"/>
          <cell r="B869"/>
          <cell r="C869"/>
          <cell r="D869"/>
          <cell r="E869"/>
          <cell r="F869"/>
          <cell r="G869"/>
          <cell r="H869"/>
          <cell r="I869"/>
          <cell r="J869"/>
          <cell r="K869"/>
          <cell r="L869"/>
          <cell r="M869"/>
          <cell r="N869"/>
          <cell r="O869"/>
          <cell r="P869"/>
          <cell r="Q869"/>
          <cell r="R869"/>
          <cell r="S869"/>
          <cell r="T869"/>
          <cell r="U869"/>
          <cell r="V869"/>
          <cell r="W869"/>
          <cell r="X869"/>
          <cell r="Y869"/>
          <cell r="Z869"/>
        </row>
        <row r="870">
          <cell r="A870"/>
          <cell r="B870"/>
          <cell r="C870"/>
          <cell r="D870"/>
          <cell r="E870"/>
          <cell r="F870"/>
          <cell r="G870"/>
          <cell r="H870"/>
          <cell r="I870"/>
          <cell r="J870"/>
          <cell r="K870"/>
          <cell r="L870"/>
          <cell r="M870"/>
          <cell r="N870"/>
          <cell r="O870"/>
          <cell r="P870"/>
          <cell r="Q870"/>
          <cell r="R870"/>
          <cell r="S870"/>
          <cell r="T870"/>
          <cell r="U870"/>
          <cell r="V870"/>
          <cell r="W870"/>
          <cell r="X870"/>
          <cell r="Y870"/>
          <cell r="Z870"/>
        </row>
        <row r="871">
          <cell r="A871"/>
          <cell r="B871"/>
          <cell r="C871"/>
          <cell r="D871"/>
          <cell r="E871"/>
          <cell r="F871"/>
          <cell r="G871"/>
          <cell r="H871"/>
          <cell r="I871"/>
          <cell r="J871"/>
          <cell r="K871"/>
          <cell r="L871"/>
          <cell r="M871"/>
          <cell r="N871"/>
          <cell r="O871"/>
          <cell r="P871"/>
          <cell r="Q871"/>
          <cell r="R871"/>
          <cell r="S871"/>
          <cell r="T871"/>
          <cell r="U871"/>
          <cell r="V871"/>
          <cell r="W871"/>
          <cell r="X871"/>
          <cell r="Y871"/>
          <cell r="Z871"/>
        </row>
        <row r="872">
          <cell r="A872"/>
          <cell r="B872"/>
          <cell r="C872"/>
          <cell r="D872"/>
          <cell r="E872"/>
          <cell r="F872"/>
          <cell r="G872"/>
          <cell r="H872"/>
          <cell r="I872"/>
          <cell r="J872"/>
          <cell r="K872"/>
          <cell r="L872"/>
          <cell r="M872"/>
          <cell r="N872"/>
          <cell r="O872"/>
          <cell r="P872"/>
          <cell r="Q872"/>
          <cell r="R872"/>
          <cell r="S872"/>
          <cell r="T872"/>
          <cell r="U872"/>
          <cell r="V872"/>
          <cell r="W872"/>
          <cell r="X872"/>
          <cell r="Y872"/>
          <cell r="Z872"/>
        </row>
        <row r="873">
          <cell r="A873"/>
          <cell r="B873"/>
          <cell r="C873"/>
          <cell r="D873"/>
          <cell r="E873"/>
          <cell r="F873"/>
          <cell r="G873"/>
          <cell r="H873"/>
          <cell r="I873"/>
          <cell r="J873"/>
          <cell r="K873"/>
          <cell r="L873"/>
          <cell r="M873"/>
          <cell r="N873"/>
          <cell r="O873"/>
          <cell r="P873"/>
          <cell r="Q873"/>
          <cell r="R873"/>
          <cell r="S873"/>
          <cell r="T873"/>
          <cell r="U873"/>
          <cell r="V873"/>
          <cell r="W873"/>
          <cell r="X873"/>
          <cell r="Y873"/>
          <cell r="Z873"/>
        </row>
        <row r="874">
          <cell r="A874"/>
          <cell r="B874"/>
          <cell r="C874"/>
          <cell r="D874"/>
          <cell r="E874"/>
          <cell r="F874"/>
          <cell r="G874"/>
          <cell r="H874"/>
          <cell r="I874"/>
          <cell r="J874"/>
          <cell r="K874"/>
          <cell r="L874"/>
          <cell r="M874"/>
          <cell r="N874"/>
          <cell r="O874"/>
          <cell r="P874"/>
          <cell r="Q874"/>
          <cell r="R874"/>
          <cell r="S874"/>
          <cell r="T874"/>
          <cell r="U874"/>
          <cell r="V874"/>
          <cell r="W874"/>
          <cell r="X874"/>
          <cell r="Y874"/>
          <cell r="Z874"/>
        </row>
        <row r="875">
          <cell r="A875"/>
          <cell r="B875"/>
          <cell r="C875"/>
          <cell r="D875"/>
          <cell r="E875"/>
          <cell r="F875"/>
          <cell r="G875"/>
          <cell r="H875"/>
          <cell r="I875"/>
          <cell r="J875"/>
          <cell r="K875"/>
          <cell r="L875"/>
          <cell r="M875"/>
          <cell r="N875"/>
          <cell r="O875"/>
          <cell r="P875"/>
          <cell r="Q875"/>
          <cell r="R875"/>
          <cell r="S875"/>
          <cell r="T875"/>
          <cell r="U875"/>
          <cell r="V875"/>
          <cell r="W875"/>
          <cell r="X875"/>
          <cell r="Y875"/>
          <cell r="Z875"/>
        </row>
        <row r="876">
          <cell r="A876"/>
          <cell r="B876"/>
          <cell r="C876"/>
          <cell r="D876"/>
          <cell r="E876"/>
          <cell r="F876"/>
          <cell r="G876"/>
          <cell r="H876"/>
          <cell r="I876"/>
          <cell r="J876"/>
          <cell r="K876"/>
          <cell r="L876"/>
          <cell r="M876"/>
          <cell r="N876"/>
          <cell r="O876"/>
          <cell r="P876"/>
          <cell r="Q876"/>
          <cell r="R876"/>
          <cell r="S876"/>
          <cell r="T876"/>
          <cell r="U876"/>
          <cell r="V876"/>
          <cell r="W876"/>
          <cell r="X876"/>
          <cell r="Y876"/>
          <cell r="Z876"/>
        </row>
        <row r="877">
          <cell r="A877"/>
          <cell r="B877"/>
          <cell r="C877"/>
          <cell r="D877"/>
          <cell r="E877"/>
          <cell r="F877"/>
          <cell r="G877"/>
          <cell r="H877"/>
          <cell r="I877"/>
          <cell r="J877"/>
          <cell r="K877"/>
          <cell r="L877"/>
          <cell r="M877"/>
          <cell r="N877"/>
          <cell r="O877"/>
          <cell r="P877"/>
          <cell r="Q877"/>
          <cell r="R877"/>
          <cell r="S877"/>
          <cell r="T877"/>
          <cell r="U877"/>
          <cell r="V877"/>
          <cell r="W877"/>
          <cell r="X877"/>
          <cell r="Y877"/>
          <cell r="Z877"/>
        </row>
        <row r="878">
          <cell r="A878"/>
          <cell r="B878"/>
          <cell r="C878"/>
          <cell r="D878"/>
          <cell r="E878"/>
          <cell r="F878"/>
          <cell r="G878"/>
          <cell r="H878"/>
          <cell r="I878"/>
          <cell r="J878"/>
          <cell r="K878"/>
          <cell r="L878"/>
          <cell r="M878"/>
          <cell r="N878"/>
          <cell r="O878"/>
          <cell r="P878"/>
          <cell r="Q878"/>
          <cell r="R878"/>
          <cell r="S878"/>
          <cell r="T878"/>
          <cell r="U878"/>
          <cell r="V878"/>
          <cell r="W878"/>
          <cell r="X878"/>
          <cell r="Y878"/>
          <cell r="Z878"/>
        </row>
        <row r="879">
          <cell r="A879"/>
          <cell r="B879"/>
          <cell r="C879"/>
          <cell r="D879"/>
          <cell r="E879"/>
          <cell r="F879"/>
          <cell r="G879"/>
          <cell r="H879"/>
          <cell r="I879"/>
          <cell r="J879"/>
          <cell r="K879"/>
          <cell r="L879"/>
          <cell r="M879"/>
          <cell r="N879"/>
          <cell r="O879"/>
          <cell r="P879"/>
          <cell r="Q879"/>
          <cell r="R879"/>
          <cell r="S879"/>
          <cell r="T879"/>
          <cell r="U879"/>
          <cell r="V879"/>
          <cell r="W879"/>
          <cell r="X879"/>
          <cell r="Y879"/>
          <cell r="Z879"/>
        </row>
        <row r="880">
          <cell r="A880"/>
          <cell r="B880"/>
          <cell r="C880"/>
          <cell r="D880"/>
          <cell r="E880"/>
          <cell r="F880"/>
          <cell r="G880"/>
          <cell r="H880"/>
          <cell r="I880"/>
          <cell r="J880"/>
          <cell r="K880"/>
          <cell r="L880"/>
          <cell r="M880"/>
          <cell r="N880"/>
          <cell r="O880"/>
          <cell r="P880"/>
          <cell r="Q880"/>
          <cell r="R880"/>
          <cell r="S880"/>
          <cell r="T880"/>
          <cell r="U880"/>
          <cell r="V880"/>
          <cell r="W880"/>
          <cell r="X880"/>
          <cell r="Y880"/>
          <cell r="Z880"/>
        </row>
        <row r="881">
          <cell r="A881"/>
          <cell r="B881"/>
          <cell r="C881"/>
          <cell r="D881"/>
          <cell r="E881"/>
          <cell r="F881"/>
          <cell r="G881"/>
          <cell r="H881"/>
          <cell r="I881"/>
          <cell r="J881"/>
          <cell r="K881"/>
          <cell r="L881"/>
          <cell r="M881"/>
          <cell r="N881"/>
          <cell r="O881"/>
          <cell r="P881"/>
          <cell r="Q881"/>
          <cell r="R881"/>
          <cell r="S881"/>
          <cell r="T881"/>
          <cell r="U881"/>
          <cell r="V881"/>
          <cell r="W881"/>
          <cell r="X881"/>
          <cell r="Y881"/>
          <cell r="Z881"/>
        </row>
        <row r="882">
          <cell r="A882"/>
          <cell r="B882"/>
          <cell r="C882"/>
          <cell r="D882"/>
          <cell r="E882"/>
          <cell r="F882"/>
          <cell r="G882"/>
          <cell r="H882"/>
          <cell r="I882"/>
          <cell r="J882"/>
          <cell r="K882"/>
          <cell r="L882"/>
          <cell r="M882"/>
          <cell r="N882"/>
          <cell r="O882"/>
          <cell r="P882"/>
          <cell r="Q882"/>
          <cell r="R882"/>
          <cell r="S882"/>
          <cell r="T882"/>
          <cell r="U882"/>
          <cell r="V882"/>
          <cell r="W882"/>
          <cell r="X882"/>
          <cell r="Y882"/>
          <cell r="Z882"/>
        </row>
        <row r="883">
          <cell r="A883"/>
          <cell r="B883"/>
          <cell r="C883"/>
          <cell r="D883"/>
          <cell r="E883"/>
          <cell r="F883"/>
          <cell r="G883"/>
          <cell r="H883"/>
          <cell r="I883"/>
          <cell r="J883"/>
          <cell r="K883"/>
          <cell r="L883"/>
          <cell r="M883"/>
          <cell r="N883"/>
          <cell r="O883"/>
          <cell r="P883"/>
          <cell r="Q883"/>
          <cell r="R883"/>
          <cell r="S883"/>
          <cell r="T883"/>
          <cell r="U883"/>
          <cell r="V883"/>
          <cell r="W883"/>
          <cell r="X883"/>
          <cell r="Y883"/>
          <cell r="Z883"/>
        </row>
        <row r="884">
          <cell r="A884"/>
          <cell r="B884"/>
          <cell r="C884"/>
          <cell r="D884"/>
          <cell r="E884"/>
          <cell r="F884"/>
          <cell r="G884"/>
          <cell r="H884"/>
          <cell r="I884"/>
          <cell r="J884"/>
          <cell r="K884"/>
          <cell r="L884"/>
          <cell r="M884"/>
          <cell r="N884"/>
          <cell r="O884"/>
          <cell r="P884"/>
          <cell r="Q884"/>
          <cell r="R884"/>
          <cell r="S884"/>
          <cell r="T884"/>
          <cell r="U884"/>
          <cell r="V884"/>
          <cell r="W884"/>
          <cell r="X884"/>
          <cell r="Y884"/>
          <cell r="Z884"/>
        </row>
        <row r="885">
          <cell r="A885"/>
          <cell r="B885"/>
          <cell r="C885"/>
          <cell r="D885"/>
          <cell r="E885"/>
          <cell r="F885"/>
          <cell r="G885"/>
          <cell r="H885"/>
          <cell r="I885"/>
          <cell r="J885"/>
          <cell r="K885"/>
          <cell r="L885"/>
          <cell r="M885"/>
          <cell r="N885"/>
          <cell r="O885"/>
          <cell r="P885"/>
          <cell r="Q885"/>
          <cell r="R885"/>
          <cell r="S885"/>
          <cell r="T885"/>
          <cell r="U885"/>
          <cell r="V885"/>
          <cell r="W885"/>
          <cell r="X885"/>
          <cell r="Y885"/>
          <cell r="Z885"/>
        </row>
        <row r="886">
          <cell r="A886"/>
          <cell r="B886"/>
          <cell r="C886"/>
          <cell r="D886"/>
          <cell r="E886"/>
          <cell r="F886"/>
          <cell r="G886"/>
          <cell r="H886"/>
          <cell r="I886"/>
          <cell r="J886"/>
          <cell r="K886"/>
          <cell r="L886"/>
          <cell r="M886"/>
          <cell r="N886"/>
          <cell r="O886"/>
          <cell r="P886"/>
          <cell r="Q886"/>
          <cell r="R886"/>
          <cell r="S886"/>
          <cell r="T886"/>
          <cell r="U886"/>
          <cell r="V886"/>
          <cell r="W886"/>
          <cell r="X886"/>
          <cell r="Y886"/>
          <cell r="Z886"/>
        </row>
        <row r="887">
          <cell r="A887"/>
          <cell r="B887"/>
          <cell r="C887"/>
          <cell r="D887"/>
          <cell r="E887"/>
          <cell r="F887"/>
          <cell r="G887"/>
          <cell r="H887"/>
          <cell r="I887"/>
          <cell r="J887"/>
          <cell r="K887"/>
          <cell r="L887"/>
          <cell r="M887"/>
          <cell r="N887"/>
          <cell r="O887"/>
          <cell r="P887"/>
          <cell r="Q887"/>
          <cell r="R887"/>
          <cell r="S887"/>
          <cell r="T887"/>
          <cell r="U887"/>
          <cell r="V887"/>
          <cell r="W887"/>
          <cell r="X887"/>
          <cell r="Y887"/>
          <cell r="Z887"/>
        </row>
        <row r="888">
          <cell r="A888"/>
          <cell r="B888"/>
          <cell r="C888"/>
          <cell r="D888"/>
          <cell r="E888"/>
          <cell r="F888"/>
          <cell r="G888"/>
          <cell r="H888"/>
          <cell r="I888"/>
          <cell r="J888"/>
          <cell r="K888"/>
          <cell r="L888"/>
          <cell r="M888"/>
          <cell r="N888"/>
          <cell r="O888"/>
          <cell r="P888"/>
          <cell r="Q888"/>
          <cell r="R888"/>
          <cell r="S888"/>
          <cell r="T888"/>
          <cell r="U888"/>
          <cell r="V888"/>
          <cell r="W888"/>
          <cell r="X888"/>
          <cell r="Y888"/>
          <cell r="Z888"/>
        </row>
        <row r="889">
          <cell r="A889"/>
          <cell r="B889"/>
          <cell r="C889"/>
          <cell r="D889"/>
          <cell r="E889"/>
          <cell r="F889"/>
          <cell r="G889"/>
          <cell r="H889"/>
          <cell r="I889"/>
          <cell r="J889"/>
          <cell r="K889"/>
          <cell r="L889"/>
          <cell r="M889"/>
          <cell r="N889"/>
          <cell r="O889"/>
          <cell r="P889"/>
          <cell r="Q889"/>
          <cell r="R889"/>
          <cell r="S889"/>
          <cell r="T889"/>
          <cell r="U889"/>
          <cell r="V889"/>
          <cell r="W889"/>
          <cell r="X889"/>
          <cell r="Y889"/>
          <cell r="Z889"/>
        </row>
        <row r="890">
          <cell r="A890"/>
          <cell r="B890"/>
          <cell r="C890"/>
          <cell r="D890"/>
          <cell r="E890"/>
          <cell r="F890"/>
          <cell r="G890"/>
          <cell r="H890"/>
          <cell r="I890"/>
          <cell r="J890"/>
          <cell r="K890"/>
          <cell r="L890"/>
          <cell r="M890"/>
          <cell r="N890"/>
          <cell r="O890"/>
          <cell r="P890"/>
          <cell r="Q890"/>
          <cell r="R890"/>
          <cell r="S890"/>
          <cell r="T890"/>
          <cell r="U890"/>
          <cell r="V890"/>
          <cell r="W890"/>
          <cell r="X890"/>
          <cell r="Y890"/>
          <cell r="Z890"/>
        </row>
        <row r="891">
          <cell r="A891"/>
          <cell r="B891"/>
          <cell r="C891"/>
          <cell r="D891"/>
          <cell r="E891"/>
          <cell r="F891"/>
          <cell r="G891"/>
          <cell r="H891"/>
          <cell r="I891"/>
          <cell r="J891"/>
          <cell r="K891"/>
          <cell r="L891"/>
          <cell r="M891"/>
          <cell r="N891"/>
          <cell r="O891"/>
          <cell r="P891"/>
          <cell r="Q891"/>
          <cell r="R891"/>
          <cell r="S891"/>
          <cell r="T891"/>
          <cell r="U891"/>
          <cell r="V891"/>
          <cell r="W891"/>
          <cell r="X891"/>
          <cell r="Y891"/>
          <cell r="Z891"/>
        </row>
        <row r="892">
          <cell r="A892"/>
          <cell r="B892"/>
          <cell r="C892"/>
          <cell r="D892"/>
          <cell r="E892"/>
          <cell r="F892"/>
          <cell r="G892"/>
          <cell r="H892"/>
          <cell r="I892"/>
          <cell r="J892"/>
          <cell r="K892"/>
          <cell r="L892"/>
          <cell r="M892"/>
          <cell r="N892"/>
          <cell r="O892"/>
          <cell r="P892"/>
          <cell r="Q892"/>
          <cell r="R892"/>
          <cell r="S892"/>
          <cell r="T892"/>
          <cell r="U892"/>
          <cell r="V892"/>
          <cell r="W892"/>
          <cell r="X892"/>
          <cell r="Y892"/>
          <cell r="Z892"/>
        </row>
        <row r="893">
          <cell r="A893"/>
          <cell r="B893"/>
          <cell r="C893"/>
          <cell r="D893"/>
          <cell r="E893"/>
          <cell r="F893"/>
          <cell r="G893"/>
          <cell r="H893"/>
          <cell r="I893"/>
          <cell r="J893"/>
          <cell r="K893"/>
          <cell r="L893"/>
          <cell r="M893"/>
          <cell r="N893"/>
          <cell r="O893"/>
          <cell r="P893"/>
          <cell r="Q893"/>
          <cell r="R893"/>
          <cell r="S893"/>
          <cell r="T893"/>
          <cell r="U893"/>
          <cell r="V893"/>
          <cell r="W893"/>
          <cell r="X893"/>
          <cell r="Y893"/>
          <cell r="Z893"/>
        </row>
        <row r="894">
          <cell r="A894"/>
          <cell r="B894"/>
          <cell r="C894"/>
          <cell r="D894"/>
          <cell r="E894"/>
          <cell r="F894"/>
          <cell r="G894"/>
          <cell r="H894"/>
          <cell r="I894"/>
          <cell r="J894"/>
          <cell r="K894"/>
          <cell r="L894"/>
          <cell r="M894"/>
          <cell r="N894"/>
          <cell r="O894"/>
          <cell r="P894"/>
          <cell r="Q894"/>
          <cell r="R894"/>
          <cell r="S894"/>
          <cell r="T894"/>
          <cell r="U894"/>
          <cell r="V894"/>
          <cell r="W894"/>
          <cell r="X894"/>
          <cell r="Y894"/>
          <cell r="Z894"/>
        </row>
        <row r="895">
          <cell r="A895"/>
          <cell r="B895"/>
          <cell r="C895"/>
          <cell r="D895"/>
          <cell r="E895"/>
          <cell r="F895"/>
          <cell r="G895"/>
          <cell r="H895"/>
          <cell r="I895"/>
          <cell r="J895"/>
          <cell r="K895"/>
          <cell r="L895"/>
          <cell r="M895"/>
          <cell r="N895"/>
          <cell r="O895"/>
          <cell r="P895"/>
          <cell r="Q895"/>
          <cell r="R895"/>
          <cell r="S895"/>
          <cell r="T895"/>
          <cell r="U895"/>
          <cell r="V895"/>
          <cell r="W895"/>
          <cell r="X895"/>
          <cell r="Y895"/>
          <cell r="Z895"/>
        </row>
        <row r="896">
          <cell r="A896"/>
          <cell r="B896"/>
          <cell r="C896"/>
          <cell r="D896"/>
          <cell r="E896"/>
          <cell r="F896"/>
          <cell r="G896"/>
          <cell r="H896"/>
          <cell r="I896"/>
          <cell r="J896"/>
          <cell r="K896"/>
          <cell r="L896"/>
          <cell r="M896"/>
          <cell r="N896"/>
          <cell r="O896"/>
          <cell r="P896"/>
          <cell r="Q896"/>
          <cell r="R896"/>
          <cell r="S896"/>
          <cell r="T896"/>
          <cell r="U896"/>
          <cell r="V896"/>
          <cell r="W896"/>
          <cell r="X896"/>
          <cell r="Y896"/>
          <cell r="Z896"/>
        </row>
        <row r="897">
          <cell r="A897"/>
          <cell r="B897"/>
          <cell r="C897"/>
          <cell r="D897"/>
          <cell r="E897"/>
          <cell r="F897"/>
          <cell r="G897"/>
          <cell r="H897"/>
          <cell r="I897"/>
          <cell r="J897"/>
          <cell r="K897"/>
          <cell r="L897"/>
          <cell r="M897"/>
          <cell r="N897"/>
          <cell r="O897"/>
          <cell r="P897"/>
          <cell r="Q897"/>
          <cell r="R897"/>
          <cell r="S897"/>
          <cell r="T897"/>
          <cell r="U897"/>
          <cell r="V897"/>
          <cell r="W897"/>
          <cell r="X897"/>
          <cell r="Y897"/>
          <cell r="Z897"/>
        </row>
        <row r="898">
          <cell r="A898"/>
          <cell r="B898"/>
          <cell r="C898"/>
          <cell r="D898"/>
          <cell r="E898"/>
          <cell r="F898"/>
          <cell r="G898"/>
          <cell r="H898"/>
          <cell r="I898"/>
          <cell r="J898"/>
          <cell r="K898"/>
          <cell r="L898"/>
          <cell r="M898"/>
          <cell r="N898"/>
          <cell r="O898"/>
          <cell r="P898"/>
          <cell r="Q898"/>
          <cell r="R898"/>
          <cell r="S898"/>
          <cell r="T898"/>
          <cell r="U898"/>
          <cell r="V898"/>
          <cell r="W898"/>
          <cell r="X898"/>
          <cell r="Y898"/>
          <cell r="Z898"/>
        </row>
        <row r="899">
          <cell r="A899"/>
          <cell r="B899"/>
          <cell r="C899"/>
          <cell r="D899"/>
          <cell r="E899"/>
          <cell r="F899"/>
          <cell r="G899"/>
          <cell r="H899"/>
          <cell r="I899"/>
          <cell r="J899"/>
          <cell r="K899"/>
          <cell r="L899"/>
          <cell r="M899"/>
          <cell r="N899"/>
          <cell r="O899"/>
          <cell r="P899"/>
          <cell r="Q899"/>
          <cell r="R899"/>
          <cell r="S899"/>
          <cell r="T899"/>
          <cell r="U899"/>
          <cell r="V899"/>
          <cell r="W899"/>
          <cell r="X899"/>
          <cell r="Y899"/>
          <cell r="Z899"/>
        </row>
        <row r="900">
          <cell r="A900"/>
          <cell r="B900"/>
          <cell r="C900"/>
          <cell r="D900"/>
          <cell r="E900"/>
          <cell r="F900"/>
          <cell r="G900"/>
          <cell r="H900"/>
          <cell r="I900"/>
          <cell r="J900"/>
          <cell r="K900"/>
          <cell r="L900"/>
          <cell r="M900"/>
          <cell r="N900"/>
          <cell r="O900"/>
          <cell r="P900"/>
          <cell r="Q900"/>
          <cell r="R900"/>
          <cell r="S900"/>
          <cell r="T900"/>
          <cell r="U900"/>
          <cell r="V900"/>
          <cell r="W900"/>
          <cell r="X900"/>
          <cell r="Y900"/>
          <cell r="Z900"/>
        </row>
        <row r="901">
          <cell r="A901"/>
          <cell r="B901"/>
          <cell r="C901"/>
          <cell r="D901"/>
          <cell r="E901"/>
          <cell r="F901"/>
          <cell r="G901"/>
          <cell r="H901"/>
          <cell r="I901"/>
          <cell r="J901"/>
          <cell r="K901"/>
          <cell r="L901"/>
          <cell r="M901"/>
          <cell r="N901"/>
          <cell r="O901"/>
          <cell r="P901"/>
          <cell r="Q901"/>
          <cell r="R901"/>
          <cell r="S901"/>
          <cell r="T901"/>
          <cell r="U901"/>
          <cell r="V901"/>
          <cell r="W901"/>
          <cell r="X901"/>
          <cell r="Y901"/>
          <cell r="Z901"/>
        </row>
        <row r="902">
          <cell r="A902"/>
          <cell r="B902"/>
          <cell r="C902"/>
          <cell r="D902"/>
          <cell r="E902"/>
          <cell r="F902"/>
          <cell r="G902"/>
          <cell r="H902"/>
          <cell r="I902"/>
          <cell r="J902"/>
          <cell r="K902"/>
          <cell r="L902"/>
          <cell r="M902"/>
          <cell r="N902"/>
          <cell r="O902"/>
          <cell r="P902"/>
          <cell r="Q902"/>
          <cell r="R902"/>
          <cell r="S902"/>
          <cell r="T902"/>
          <cell r="U902"/>
          <cell r="V902"/>
          <cell r="W902"/>
          <cell r="X902"/>
          <cell r="Y902"/>
          <cell r="Z902"/>
        </row>
        <row r="903">
          <cell r="A903"/>
          <cell r="B903"/>
          <cell r="C903"/>
          <cell r="D903"/>
          <cell r="E903"/>
          <cell r="F903"/>
          <cell r="G903"/>
          <cell r="H903"/>
          <cell r="I903"/>
          <cell r="J903"/>
          <cell r="K903"/>
          <cell r="L903"/>
          <cell r="M903"/>
          <cell r="N903"/>
          <cell r="O903"/>
          <cell r="P903"/>
          <cell r="Q903"/>
          <cell r="R903"/>
          <cell r="S903"/>
          <cell r="T903"/>
          <cell r="U903"/>
          <cell r="V903"/>
          <cell r="W903"/>
          <cell r="X903"/>
          <cell r="Y903"/>
          <cell r="Z903"/>
        </row>
        <row r="904">
          <cell r="A904"/>
          <cell r="B904"/>
          <cell r="C904"/>
          <cell r="D904"/>
          <cell r="E904"/>
          <cell r="F904"/>
          <cell r="G904"/>
          <cell r="H904"/>
          <cell r="I904"/>
          <cell r="J904"/>
          <cell r="K904"/>
          <cell r="L904"/>
          <cell r="M904"/>
          <cell r="N904"/>
          <cell r="O904"/>
          <cell r="P904"/>
          <cell r="Q904"/>
          <cell r="R904"/>
          <cell r="S904"/>
          <cell r="T904"/>
          <cell r="U904"/>
          <cell r="V904"/>
          <cell r="W904"/>
          <cell r="X904"/>
          <cell r="Y904"/>
          <cell r="Z904"/>
        </row>
        <row r="905">
          <cell r="A905"/>
          <cell r="B905"/>
          <cell r="C905"/>
          <cell r="D905"/>
          <cell r="E905"/>
          <cell r="F905"/>
          <cell r="G905"/>
          <cell r="H905"/>
          <cell r="I905"/>
          <cell r="J905"/>
          <cell r="K905"/>
          <cell r="L905"/>
          <cell r="M905"/>
          <cell r="N905"/>
          <cell r="O905"/>
          <cell r="P905"/>
          <cell r="Q905"/>
          <cell r="R905"/>
          <cell r="S905"/>
          <cell r="T905"/>
          <cell r="U905"/>
          <cell r="V905"/>
          <cell r="W905"/>
          <cell r="X905"/>
          <cell r="Y905"/>
          <cell r="Z905"/>
        </row>
        <row r="906">
          <cell r="A906"/>
          <cell r="B906"/>
          <cell r="C906"/>
          <cell r="D906"/>
          <cell r="E906"/>
          <cell r="F906"/>
          <cell r="G906"/>
          <cell r="H906"/>
          <cell r="I906"/>
          <cell r="J906"/>
          <cell r="K906"/>
          <cell r="L906"/>
          <cell r="M906"/>
          <cell r="N906"/>
          <cell r="O906"/>
          <cell r="P906"/>
          <cell r="Q906"/>
          <cell r="R906"/>
          <cell r="S906"/>
          <cell r="T906"/>
          <cell r="U906"/>
          <cell r="V906"/>
          <cell r="W906"/>
          <cell r="X906"/>
          <cell r="Y906"/>
          <cell r="Z906"/>
        </row>
        <row r="907">
          <cell r="A907"/>
          <cell r="B907"/>
          <cell r="C907"/>
          <cell r="D907"/>
          <cell r="E907"/>
          <cell r="F907"/>
          <cell r="G907"/>
          <cell r="H907"/>
          <cell r="I907"/>
          <cell r="J907"/>
          <cell r="K907"/>
          <cell r="L907"/>
          <cell r="M907"/>
          <cell r="N907"/>
          <cell r="O907"/>
          <cell r="P907"/>
          <cell r="Q907"/>
          <cell r="R907"/>
          <cell r="S907"/>
          <cell r="T907"/>
          <cell r="U907"/>
          <cell r="V907"/>
          <cell r="W907"/>
          <cell r="X907"/>
          <cell r="Y907"/>
          <cell r="Z907"/>
        </row>
        <row r="908">
          <cell r="A908"/>
          <cell r="B908"/>
          <cell r="C908"/>
          <cell r="D908"/>
          <cell r="E908"/>
          <cell r="F908"/>
          <cell r="G908"/>
          <cell r="H908"/>
          <cell r="I908"/>
          <cell r="J908"/>
          <cell r="K908"/>
          <cell r="L908"/>
          <cell r="M908"/>
          <cell r="N908"/>
          <cell r="O908"/>
          <cell r="P908"/>
          <cell r="Q908"/>
          <cell r="R908"/>
          <cell r="S908"/>
          <cell r="T908"/>
          <cell r="U908"/>
          <cell r="V908"/>
          <cell r="W908"/>
          <cell r="X908"/>
          <cell r="Y908"/>
          <cell r="Z908"/>
        </row>
        <row r="909">
          <cell r="A909"/>
          <cell r="B909"/>
          <cell r="C909"/>
          <cell r="D909"/>
          <cell r="E909"/>
          <cell r="F909"/>
          <cell r="G909"/>
          <cell r="H909"/>
          <cell r="I909"/>
          <cell r="J909"/>
          <cell r="K909"/>
          <cell r="L909"/>
          <cell r="M909"/>
          <cell r="N909"/>
          <cell r="O909"/>
          <cell r="P909"/>
          <cell r="Q909"/>
          <cell r="R909"/>
          <cell r="S909"/>
          <cell r="T909"/>
          <cell r="U909"/>
          <cell r="V909"/>
          <cell r="W909"/>
          <cell r="X909"/>
          <cell r="Y909"/>
          <cell r="Z909"/>
        </row>
        <row r="910">
          <cell r="A910"/>
          <cell r="B910"/>
          <cell r="C910"/>
          <cell r="D910"/>
          <cell r="E910"/>
          <cell r="F910"/>
          <cell r="G910"/>
          <cell r="H910"/>
          <cell r="I910"/>
          <cell r="J910"/>
          <cell r="K910"/>
          <cell r="L910"/>
          <cell r="M910"/>
          <cell r="N910"/>
          <cell r="O910"/>
          <cell r="P910"/>
          <cell r="Q910"/>
          <cell r="R910"/>
          <cell r="S910"/>
          <cell r="T910"/>
          <cell r="U910"/>
          <cell r="V910"/>
          <cell r="W910"/>
          <cell r="X910"/>
          <cell r="Y910"/>
          <cell r="Z910"/>
        </row>
        <row r="911">
          <cell r="A911"/>
          <cell r="B911"/>
          <cell r="C911"/>
          <cell r="D911"/>
          <cell r="E911"/>
          <cell r="F911"/>
          <cell r="G911"/>
          <cell r="H911"/>
          <cell r="I911"/>
          <cell r="J911"/>
          <cell r="K911"/>
          <cell r="L911"/>
          <cell r="M911"/>
          <cell r="N911"/>
          <cell r="O911"/>
          <cell r="P911"/>
          <cell r="Q911"/>
          <cell r="R911"/>
          <cell r="S911"/>
          <cell r="T911"/>
          <cell r="U911"/>
          <cell r="V911"/>
          <cell r="W911"/>
          <cell r="X911"/>
          <cell r="Y911"/>
          <cell r="Z911"/>
        </row>
        <row r="912">
          <cell r="A912"/>
          <cell r="B912"/>
          <cell r="C912"/>
          <cell r="D912"/>
          <cell r="E912"/>
          <cell r="F912"/>
          <cell r="G912"/>
          <cell r="H912"/>
          <cell r="I912"/>
          <cell r="J912"/>
          <cell r="K912"/>
          <cell r="L912"/>
          <cell r="M912"/>
          <cell r="N912"/>
          <cell r="O912"/>
          <cell r="P912"/>
          <cell r="Q912"/>
          <cell r="R912"/>
          <cell r="S912"/>
          <cell r="T912"/>
          <cell r="U912"/>
          <cell r="V912"/>
          <cell r="W912"/>
          <cell r="X912"/>
          <cell r="Y912"/>
          <cell r="Z912"/>
        </row>
        <row r="913">
          <cell r="A913"/>
          <cell r="B913"/>
          <cell r="C913"/>
          <cell r="D913"/>
          <cell r="E913"/>
          <cell r="F913"/>
          <cell r="G913"/>
          <cell r="H913"/>
          <cell r="I913"/>
          <cell r="J913"/>
          <cell r="K913"/>
          <cell r="L913"/>
          <cell r="M913"/>
          <cell r="N913"/>
          <cell r="O913"/>
          <cell r="P913"/>
          <cell r="Q913"/>
          <cell r="R913"/>
          <cell r="S913"/>
          <cell r="T913"/>
          <cell r="U913"/>
          <cell r="V913"/>
          <cell r="W913"/>
          <cell r="X913"/>
          <cell r="Y913"/>
          <cell r="Z913"/>
        </row>
        <row r="914">
          <cell r="A914"/>
          <cell r="B914"/>
          <cell r="C914"/>
          <cell r="D914"/>
          <cell r="E914"/>
          <cell r="F914"/>
          <cell r="G914"/>
          <cell r="H914"/>
          <cell r="I914"/>
          <cell r="J914"/>
          <cell r="K914"/>
          <cell r="L914"/>
          <cell r="M914"/>
          <cell r="N914"/>
          <cell r="O914"/>
          <cell r="P914"/>
          <cell r="Q914"/>
          <cell r="R914"/>
          <cell r="S914"/>
          <cell r="T914"/>
          <cell r="U914"/>
          <cell r="V914"/>
          <cell r="W914"/>
          <cell r="X914"/>
          <cell r="Y914"/>
          <cell r="Z914"/>
        </row>
        <row r="915">
          <cell r="A915"/>
          <cell r="B915"/>
          <cell r="C915"/>
          <cell r="D915"/>
          <cell r="E915"/>
          <cell r="F915"/>
          <cell r="G915"/>
          <cell r="H915"/>
          <cell r="I915"/>
          <cell r="J915"/>
          <cell r="K915"/>
          <cell r="L915"/>
          <cell r="M915"/>
          <cell r="N915"/>
          <cell r="O915"/>
          <cell r="P915"/>
          <cell r="Q915"/>
          <cell r="R915"/>
          <cell r="S915"/>
          <cell r="T915"/>
          <cell r="U915"/>
          <cell r="V915"/>
          <cell r="W915"/>
          <cell r="X915"/>
          <cell r="Y915"/>
          <cell r="Z915"/>
        </row>
        <row r="916">
          <cell r="A916"/>
          <cell r="B916"/>
          <cell r="C916"/>
          <cell r="D916"/>
          <cell r="E916"/>
          <cell r="F916"/>
          <cell r="G916"/>
          <cell r="H916"/>
          <cell r="I916"/>
          <cell r="J916"/>
          <cell r="K916"/>
          <cell r="L916"/>
          <cell r="M916"/>
          <cell r="N916"/>
          <cell r="O916"/>
          <cell r="P916"/>
          <cell r="Q916"/>
          <cell r="R916"/>
          <cell r="S916"/>
          <cell r="T916"/>
          <cell r="U916"/>
          <cell r="V916"/>
          <cell r="W916"/>
          <cell r="X916"/>
          <cell r="Y916"/>
          <cell r="Z916"/>
        </row>
        <row r="917">
          <cell r="A917"/>
          <cell r="B917"/>
          <cell r="C917"/>
          <cell r="D917"/>
          <cell r="E917"/>
          <cell r="F917"/>
          <cell r="G917"/>
          <cell r="H917"/>
          <cell r="I917"/>
          <cell r="J917"/>
          <cell r="K917"/>
          <cell r="L917"/>
          <cell r="M917"/>
          <cell r="N917"/>
          <cell r="O917"/>
          <cell r="P917"/>
          <cell r="Q917"/>
          <cell r="R917"/>
          <cell r="S917"/>
          <cell r="T917"/>
          <cell r="U917"/>
          <cell r="V917"/>
          <cell r="W917"/>
          <cell r="X917"/>
          <cell r="Y917"/>
          <cell r="Z917"/>
        </row>
        <row r="918">
          <cell r="A918"/>
          <cell r="B918"/>
          <cell r="C918"/>
          <cell r="D918"/>
          <cell r="E918"/>
          <cell r="F918"/>
          <cell r="G918"/>
          <cell r="H918"/>
          <cell r="I918"/>
          <cell r="J918"/>
          <cell r="K918"/>
          <cell r="L918"/>
          <cell r="M918"/>
          <cell r="N918"/>
          <cell r="O918"/>
          <cell r="P918"/>
          <cell r="Q918"/>
          <cell r="R918"/>
          <cell r="S918"/>
          <cell r="T918"/>
          <cell r="U918"/>
          <cell r="V918"/>
          <cell r="W918"/>
          <cell r="X918"/>
          <cell r="Y918"/>
          <cell r="Z918"/>
        </row>
        <row r="919">
          <cell r="A919"/>
          <cell r="B919"/>
          <cell r="C919"/>
          <cell r="D919"/>
          <cell r="E919"/>
          <cell r="F919"/>
          <cell r="G919"/>
          <cell r="H919"/>
          <cell r="I919"/>
          <cell r="J919"/>
          <cell r="K919"/>
          <cell r="L919"/>
          <cell r="M919"/>
          <cell r="N919"/>
          <cell r="O919"/>
          <cell r="P919"/>
          <cell r="Q919"/>
          <cell r="R919"/>
          <cell r="S919"/>
          <cell r="T919"/>
          <cell r="U919"/>
          <cell r="V919"/>
          <cell r="W919"/>
          <cell r="X919"/>
          <cell r="Y919"/>
          <cell r="Z919"/>
        </row>
        <row r="920">
          <cell r="A920"/>
          <cell r="B920"/>
          <cell r="C920"/>
          <cell r="D920"/>
          <cell r="E920"/>
          <cell r="F920"/>
          <cell r="G920"/>
          <cell r="H920"/>
          <cell r="I920"/>
          <cell r="J920"/>
          <cell r="K920"/>
          <cell r="L920"/>
          <cell r="M920"/>
          <cell r="N920"/>
          <cell r="O920"/>
          <cell r="P920"/>
          <cell r="Q920"/>
          <cell r="R920"/>
          <cell r="S920"/>
          <cell r="T920"/>
          <cell r="U920"/>
          <cell r="V920"/>
          <cell r="W920"/>
          <cell r="X920"/>
          <cell r="Y920"/>
          <cell r="Z920"/>
        </row>
        <row r="921">
          <cell r="A921"/>
          <cell r="B921"/>
          <cell r="C921"/>
          <cell r="D921"/>
          <cell r="E921"/>
          <cell r="F921"/>
          <cell r="G921"/>
          <cell r="H921"/>
          <cell r="I921"/>
          <cell r="J921"/>
          <cell r="K921"/>
          <cell r="L921"/>
          <cell r="M921"/>
          <cell r="N921"/>
          <cell r="O921"/>
          <cell r="P921"/>
          <cell r="Q921"/>
          <cell r="R921"/>
          <cell r="S921"/>
          <cell r="T921"/>
          <cell r="U921"/>
          <cell r="V921"/>
          <cell r="W921"/>
          <cell r="X921"/>
          <cell r="Y921"/>
          <cell r="Z921"/>
        </row>
        <row r="922">
          <cell r="A922"/>
          <cell r="B922"/>
          <cell r="C922"/>
          <cell r="D922"/>
          <cell r="E922"/>
          <cell r="F922"/>
          <cell r="G922"/>
          <cell r="H922"/>
          <cell r="I922"/>
          <cell r="J922"/>
          <cell r="K922"/>
          <cell r="L922"/>
          <cell r="M922"/>
          <cell r="N922"/>
          <cell r="O922"/>
          <cell r="P922"/>
          <cell r="Q922"/>
          <cell r="R922"/>
          <cell r="S922"/>
          <cell r="T922"/>
          <cell r="U922"/>
          <cell r="V922"/>
          <cell r="W922"/>
          <cell r="X922"/>
          <cell r="Y922"/>
          <cell r="Z922"/>
        </row>
        <row r="923">
          <cell r="A923"/>
          <cell r="B923"/>
          <cell r="C923"/>
          <cell r="D923"/>
          <cell r="E923"/>
          <cell r="F923"/>
          <cell r="G923"/>
          <cell r="H923"/>
          <cell r="I923"/>
          <cell r="J923"/>
          <cell r="K923"/>
          <cell r="L923"/>
          <cell r="M923"/>
          <cell r="N923"/>
          <cell r="O923"/>
          <cell r="P923"/>
          <cell r="Q923"/>
          <cell r="R923"/>
          <cell r="S923"/>
          <cell r="T923"/>
          <cell r="U923"/>
          <cell r="V923"/>
          <cell r="W923"/>
          <cell r="X923"/>
          <cell r="Y923"/>
          <cell r="Z923"/>
        </row>
        <row r="924">
          <cell r="A924"/>
          <cell r="B924"/>
          <cell r="C924"/>
          <cell r="D924"/>
          <cell r="E924"/>
          <cell r="F924"/>
          <cell r="G924"/>
          <cell r="H924"/>
          <cell r="I924"/>
          <cell r="J924"/>
          <cell r="K924"/>
          <cell r="L924"/>
          <cell r="M924"/>
          <cell r="N924"/>
          <cell r="O924"/>
          <cell r="P924"/>
          <cell r="Q924"/>
          <cell r="R924"/>
          <cell r="S924"/>
          <cell r="T924"/>
          <cell r="U924"/>
          <cell r="V924"/>
          <cell r="W924"/>
          <cell r="X924"/>
          <cell r="Y924"/>
          <cell r="Z924"/>
        </row>
        <row r="925">
          <cell r="A925"/>
          <cell r="B925"/>
          <cell r="C925"/>
          <cell r="D925"/>
          <cell r="E925"/>
          <cell r="F925"/>
          <cell r="G925"/>
          <cell r="H925"/>
          <cell r="I925"/>
          <cell r="J925"/>
          <cell r="K925"/>
          <cell r="L925"/>
          <cell r="M925"/>
          <cell r="N925"/>
          <cell r="O925"/>
          <cell r="P925"/>
          <cell r="Q925"/>
          <cell r="R925"/>
          <cell r="S925"/>
          <cell r="T925"/>
          <cell r="U925"/>
          <cell r="V925"/>
          <cell r="W925"/>
          <cell r="X925"/>
          <cell r="Y925"/>
          <cell r="Z925"/>
        </row>
        <row r="926">
          <cell r="A926"/>
          <cell r="B926"/>
          <cell r="C926"/>
          <cell r="D926"/>
          <cell r="E926"/>
          <cell r="F926"/>
          <cell r="G926"/>
          <cell r="H926"/>
          <cell r="I926"/>
          <cell r="J926"/>
          <cell r="K926"/>
          <cell r="L926"/>
          <cell r="M926"/>
          <cell r="N926"/>
          <cell r="O926"/>
          <cell r="P926"/>
          <cell r="Q926"/>
          <cell r="R926"/>
          <cell r="S926"/>
          <cell r="T926"/>
          <cell r="U926"/>
          <cell r="V926"/>
          <cell r="W926"/>
          <cell r="X926"/>
          <cell r="Y926"/>
          <cell r="Z926"/>
        </row>
        <row r="927">
          <cell r="A927"/>
          <cell r="B927"/>
          <cell r="C927"/>
          <cell r="D927"/>
          <cell r="E927"/>
          <cell r="F927"/>
          <cell r="G927"/>
          <cell r="H927"/>
          <cell r="I927"/>
          <cell r="J927"/>
          <cell r="K927"/>
          <cell r="L927"/>
          <cell r="M927"/>
          <cell r="N927"/>
          <cell r="O927"/>
          <cell r="P927"/>
          <cell r="Q927"/>
          <cell r="R927"/>
          <cell r="S927"/>
          <cell r="T927"/>
          <cell r="U927"/>
          <cell r="V927"/>
          <cell r="W927"/>
          <cell r="X927"/>
          <cell r="Y927"/>
          <cell r="Z927"/>
        </row>
        <row r="928">
          <cell r="A928"/>
          <cell r="B928"/>
          <cell r="C928"/>
          <cell r="D928"/>
          <cell r="E928"/>
          <cell r="F928"/>
          <cell r="G928"/>
          <cell r="H928"/>
          <cell r="I928"/>
          <cell r="J928"/>
          <cell r="K928"/>
          <cell r="L928"/>
          <cell r="M928"/>
          <cell r="N928"/>
          <cell r="O928"/>
          <cell r="P928"/>
          <cell r="Q928"/>
          <cell r="R928"/>
          <cell r="S928"/>
          <cell r="T928"/>
          <cell r="U928"/>
          <cell r="V928"/>
          <cell r="W928"/>
          <cell r="X928"/>
          <cell r="Y928"/>
          <cell r="Z928"/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siamchart.com/stock-ichart/ASIMAR/" TargetMode="External"/><Relationship Id="rId671" Type="http://schemas.openxmlformats.org/officeDocument/2006/relationships/hyperlink" Target="http://siamchart.com/stock-chart/MANRIN/" TargetMode="External"/><Relationship Id="rId769" Type="http://schemas.openxmlformats.org/officeDocument/2006/relationships/hyperlink" Target="http://siamchart.com/stock-chart/NFC/" TargetMode="External"/><Relationship Id="rId976" Type="http://schemas.openxmlformats.org/officeDocument/2006/relationships/hyperlink" Target="http://siamchart.com/stock-ichart/S/" TargetMode="External"/><Relationship Id="rId1399" Type="http://schemas.openxmlformats.org/officeDocument/2006/relationships/hyperlink" Target="http://siamchart.com/stock-chart/TWPC/" TargetMode="External"/><Relationship Id="rId21" Type="http://schemas.openxmlformats.org/officeDocument/2006/relationships/hyperlink" Target="http://siamchart.com/stock-ichart/ACC/" TargetMode="External"/><Relationship Id="rId324" Type="http://schemas.openxmlformats.org/officeDocument/2006/relationships/hyperlink" Target="http://siamchart.com/stock-chart/CWT/" TargetMode="External"/><Relationship Id="rId531" Type="http://schemas.openxmlformats.org/officeDocument/2006/relationships/hyperlink" Target="http://siamchart.com/stock-chart/IRPC/" TargetMode="External"/><Relationship Id="rId629" Type="http://schemas.openxmlformats.org/officeDocument/2006/relationships/hyperlink" Target="http://siamchart.com/stock-ichart/L_26E/" TargetMode="External"/><Relationship Id="rId1161" Type="http://schemas.openxmlformats.org/officeDocument/2006/relationships/hyperlink" Target="http://siamchart.com/stock-chart/STARK/" TargetMode="External"/><Relationship Id="rId1259" Type="http://schemas.openxmlformats.org/officeDocument/2006/relationships/hyperlink" Target="http://siamchart.com/stock-chart/THL/" TargetMode="External"/><Relationship Id="rId1466" Type="http://schemas.openxmlformats.org/officeDocument/2006/relationships/hyperlink" Target="http://siamchart.com/stock-ichart/WACOAL/" TargetMode="External"/><Relationship Id="rId170" Type="http://schemas.openxmlformats.org/officeDocument/2006/relationships/hyperlink" Target="http://siamchart.com/stock-chart/BGC/" TargetMode="External"/><Relationship Id="rId836" Type="http://schemas.openxmlformats.org/officeDocument/2006/relationships/hyperlink" Target="http://siamchart.com/stock-chart/PE/" TargetMode="External"/><Relationship Id="rId1021" Type="http://schemas.openxmlformats.org/officeDocument/2006/relationships/hyperlink" Target="http://siamchart.com/stock-chart/SCG/" TargetMode="External"/><Relationship Id="rId1119" Type="http://schemas.openxmlformats.org/officeDocument/2006/relationships/hyperlink" Target="http://siamchart.com/stock-chart/SORKON/" TargetMode="External"/><Relationship Id="rId268" Type="http://schemas.openxmlformats.org/officeDocument/2006/relationships/hyperlink" Target="http://siamchart.com/stock-chart/CM/" TargetMode="External"/><Relationship Id="rId475" Type="http://schemas.openxmlformats.org/officeDocument/2006/relationships/hyperlink" Target="http://siamchart.com/stock-chart/HMPRO/" TargetMode="External"/><Relationship Id="rId682" Type="http://schemas.openxmlformats.org/officeDocument/2006/relationships/hyperlink" Target="http://siamchart.com/stock-ichart/MBK/" TargetMode="External"/><Relationship Id="rId903" Type="http://schemas.openxmlformats.org/officeDocument/2006/relationships/hyperlink" Target="http://siamchart.com/stock-chart/PRO/" TargetMode="External"/><Relationship Id="rId1326" Type="http://schemas.openxmlformats.org/officeDocument/2006/relationships/hyperlink" Target="http://siamchart.com/stock-ichart/TPA/" TargetMode="External"/><Relationship Id="rId32" Type="http://schemas.openxmlformats.org/officeDocument/2006/relationships/hyperlink" Target="http://siamchart.com/stock-chart/AEONTS/" TargetMode="External"/><Relationship Id="rId128" Type="http://schemas.openxmlformats.org/officeDocument/2006/relationships/hyperlink" Target="http://siamchart.com/stock-chart/AUCT/" TargetMode="External"/><Relationship Id="rId335" Type="http://schemas.openxmlformats.org/officeDocument/2006/relationships/hyperlink" Target="http://siamchart.com/stock-ichart/DELTA/" TargetMode="External"/><Relationship Id="rId542" Type="http://schemas.openxmlformats.org/officeDocument/2006/relationships/hyperlink" Target="http://siamchart.com/stock-ichart/J/" TargetMode="External"/><Relationship Id="rId987" Type="http://schemas.openxmlformats.org/officeDocument/2006/relationships/hyperlink" Target="http://siamchart.com/stock-info/SABUY/" TargetMode="External"/><Relationship Id="rId1172" Type="http://schemas.openxmlformats.org/officeDocument/2006/relationships/hyperlink" Target="http://siamchart.com/stock-ichart/STHAI/" TargetMode="External"/><Relationship Id="rId181" Type="http://schemas.openxmlformats.org/officeDocument/2006/relationships/hyperlink" Target="http://siamchart.com/stock-ichart/BIZ/" TargetMode="External"/><Relationship Id="rId402" Type="http://schemas.openxmlformats.org/officeDocument/2006/relationships/hyperlink" Target="http://siamchart.com/stock-ichart/FMT/" TargetMode="External"/><Relationship Id="rId847" Type="http://schemas.openxmlformats.org/officeDocument/2006/relationships/hyperlink" Target="http://siamchart.com/stock-ichart/PICO/" TargetMode="External"/><Relationship Id="rId1032" Type="http://schemas.openxmlformats.org/officeDocument/2006/relationships/hyperlink" Target="http://siamchart.com/stock-chart/SCP/" TargetMode="External"/><Relationship Id="rId1477" Type="http://schemas.openxmlformats.org/officeDocument/2006/relationships/hyperlink" Target="http://siamchart.com/stock-ichart/WICE/" TargetMode="External"/><Relationship Id="rId279" Type="http://schemas.openxmlformats.org/officeDocument/2006/relationships/hyperlink" Target="http://siamchart.com/stock-ichart/CNT/" TargetMode="External"/><Relationship Id="rId486" Type="http://schemas.openxmlformats.org/officeDocument/2006/relationships/hyperlink" Target="http://siamchart.com/stock-ichart/HYDRO/" TargetMode="External"/><Relationship Id="rId693" Type="http://schemas.openxmlformats.org/officeDocument/2006/relationships/hyperlink" Target="http://siamchart.com/stock-chart/MEGA/" TargetMode="External"/><Relationship Id="rId707" Type="http://schemas.openxmlformats.org/officeDocument/2006/relationships/hyperlink" Target="http://siamchart.com/stock-info/MICRO/" TargetMode="External"/><Relationship Id="rId914" Type="http://schemas.openxmlformats.org/officeDocument/2006/relationships/hyperlink" Target="http://siamchart.com/stock-ichart/PT/" TargetMode="External"/><Relationship Id="rId1337" Type="http://schemas.openxmlformats.org/officeDocument/2006/relationships/hyperlink" Target="http://siamchart.com/stock-chart/TPIPP/" TargetMode="External"/><Relationship Id="rId43" Type="http://schemas.openxmlformats.org/officeDocument/2006/relationships/hyperlink" Target="http://siamchart.com/stock-ichart/AHC/" TargetMode="External"/><Relationship Id="rId139" Type="http://schemas.openxmlformats.org/officeDocument/2006/relationships/hyperlink" Target="http://siamchart.com/stock-ichart/BA/" TargetMode="External"/><Relationship Id="rId346" Type="http://schemas.openxmlformats.org/officeDocument/2006/relationships/hyperlink" Target="http://siamchart.com/stock-ichart/DOHOME/" TargetMode="External"/><Relationship Id="rId553" Type="http://schemas.openxmlformats.org/officeDocument/2006/relationships/hyperlink" Target="http://siamchart.com/stock-ichart/JCT/" TargetMode="External"/><Relationship Id="rId760" Type="http://schemas.openxmlformats.org/officeDocument/2006/relationships/hyperlink" Target="http://siamchart.com/stock-ichart/NER/" TargetMode="External"/><Relationship Id="rId998" Type="http://schemas.openxmlformats.org/officeDocument/2006/relationships/hyperlink" Target="http://siamchart.com/stock-ichart/SAMCO/" TargetMode="External"/><Relationship Id="rId1183" Type="http://schemas.openxmlformats.org/officeDocument/2006/relationships/hyperlink" Target="http://siamchart.com/stock-chart/SUSCO/" TargetMode="External"/><Relationship Id="rId1390" Type="http://schemas.openxmlformats.org/officeDocument/2006/relationships/hyperlink" Target="http://siamchart.com/stock-ichart/TVD/" TargetMode="External"/><Relationship Id="rId1404" Type="http://schemas.openxmlformats.org/officeDocument/2006/relationships/hyperlink" Target="http://siamchart.com/stock-ichart/TYCN/" TargetMode="External"/><Relationship Id="rId192" Type="http://schemas.openxmlformats.org/officeDocument/2006/relationships/hyperlink" Target="http://siamchart.com/stock-chart/BLAND/" TargetMode="External"/><Relationship Id="rId206" Type="http://schemas.openxmlformats.org/officeDocument/2006/relationships/hyperlink" Target="http://siamchart.com/stock-chart/BROOK/" TargetMode="External"/><Relationship Id="rId413" Type="http://schemas.openxmlformats.org/officeDocument/2006/relationships/hyperlink" Target="http://siamchart.com/stock-chart/FSMART/" TargetMode="External"/><Relationship Id="rId858" Type="http://schemas.openxmlformats.org/officeDocument/2006/relationships/hyperlink" Target="http://siamchart.com/stock-chart/PLANET/" TargetMode="External"/><Relationship Id="rId1043" Type="http://schemas.openxmlformats.org/officeDocument/2006/relationships/hyperlink" Target="http://siamchart.com/stock-ichart/SEAOIL/" TargetMode="External"/><Relationship Id="rId1488" Type="http://schemas.openxmlformats.org/officeDocument/2006/relationships/hyperlink" Target="http://siamchart.com/stock-chart/WPH/" TargetMode="External"/><Relationship Id="rId497" Type="http://schemas.openxmlformats.org/officeDocument/2006/relationships/hyperlink" Target="http://siamchart.com/stock-chart/IHL/" TargetMode="External"/><Relationship Id="rId620" Type="http://schemas.openxmlformats.org/officeDocument/2006/relationships/hyperlink" Target="http://siamchart.com/stock-chart/KWC/" TargetMode="External"/><Relationship Id="rId718" Type="http://schemas.openxmlformats.org/officeDocument/2006/relationships/hyperlink" Target="http://siamchart.com/stock-chart/MK/" TargetMode="External"/><Relationship Id="rId925" Type="http://schemas.openxmlformats.org/officeDocument/2006/relationships/hyperlink" Target="http://siamchart.com/stock-chart/PYLON/" TargetMode="External"/><Relationship Id="rId1250" Type="http://schemas.openxmlformats.org/officeDocument/2006/relationships/hyperlink" Target="http://siamchart.com/stock-ichart/THANI/" TargetMode="External"/><Relationship Id="rId1348" Type="http://schemas.openxmlformats.org/officeDocument/2006/relationships/hyperlink" Target="http://siamchart.com/stock-ichart/TQM/" TargetMode="External"/><Relationship Id="rId357" Type="http://schemas.openxmlformats.org/officeDocument/2006/relationships/hyperlink" Target="http://siamchart.com/stock-chart/EA/" TargetMode="External"/><Relationship Id="rId1110" Type="http://schemas.openxmlformats.org/officeDocument/2006/relationships/hyperlink" Target="http://siamchart.com/stock-chart/SNP/" TargetMode="External"/><Relationship Id="rId1194" Type="http://schemas.openxmlformats.org/officeDocument/2006/relationships/hyperlink" Target="http://siamchart.com/stock-ichart/SWC/" TargetMode="External"/><Relationship Id="rId1208" Type="http://schemas.openxmlformats.org/officeDocument/2006/relationships/hyperlink" Target="http://siamchart.com/stock-ichart/TAKUNI/" TargetMode="External"/><Relationship Id="rId1415" Type="http://schemas.openxmlformats.org/officeDocument/2006/relationships/hyperlink" Target="http://siamchart.com/stock-chart/UMI/" TargetMode="External"/><Relationship Id="rId54" Type="http://schemas.openxmlformats.org/officeDocument/2006/relationships/hyperlink" Target="http://siamchart.com/stock-chart/AJA/" TargetMode="External"/><Relationship Id="rId217" Type="http://schemas.openxmlformats.org/officeDocument/2006/relationships/hyperlink" Target="http://siamchart.com/stock-ichart/BTS/" TargetMode="External"/><Relationship Id="rId564" Type="http://schemas.openxmlformats.org/officeDocument/2006/relationships/hyperlink" Target="http://siamchart.com/stock-chart/JTS/" TargetMode="External"/><Relationship Id="rId771" Type="http://schemas.openxmlformats.org/officeDocument/2006/relationships/hyperlink" Target="http://siamchart.com/stock-chart/NINE/" TargetMode="External"/><Relationship Id="rId869" Type="http://schemas.openxmlformats.org/officeDocument/2006/relationships/hyperlink" Target="http://siamchart.com/stock-ichart/POLAR/" TargetMode="External"/><Relationship Id="rId1499" Type="http://schemas.openxmlformats.org/officeDocument/2006/relationships/hyperlink" Target="http://siamchart.com/stock-ichart/YUASA/" TargetMode="External"/><Relationship Id="rId424" Type="http://schemas.openxmlformats.org/officeDocument/2006/relationships/hyperlink" Target="http://siamchart.com/stock-ichart/GC/" TargetMode="External"/><Relationship Id="rId631" Type="http://schemas.openxmlformats.org/officeDocument/2006/relationships/hyperlink" Target="http://siamchart.com/stock-ichart/LALIN/" TargetMode="External"/><Relationship Id="rId729" Type="http://schemas.openxmlformats.org/officeDocument/2006/relationships/hyperlink" Target="http://siamchart.com/stock-ichart/MOONG/" TargetMode="External"/><Relationship Id="rId1054" Type="http://schemas.openxmlformats.org/officeDocument/2006/relationships/hyperlink" Target="http://siamchart.com/stock-ichart/SFP/" TargetMode="External"/><Relationship Id="rId1261" Type="http://schemas.openxmlformats.org/officeDocument/2006/relationships/hyperlink" Target="http://siamchart.com/stock-chart/THMUI/" TargetMode="External"/><Relationship Id="rId1359" Type="http://schemas.openxmlformats.org/officeDocument/2006/relationships/hyperlink" Target="http://siamchart.com/stock-chart/TRUBB/" TargetMode="External"/><Relationship Id="rId270" Type="http://schemas.openxmlformats.org/officeDocument/2006/relationships/hyperlink" Target="http://siamchart.com/stock-chart/CMAN/" TargetMode="External"/><Relationship Id="rId936" Type="http://schemas.openxmlformats.org/officeDocument/2006/relationships/hyperlink" Target="http://siamchart.com/stock-ichart/RAM/" TargetMode="External"/><Relationship Id="rId1121" Type="http://schemas.openxmlformats.org/officeDocument/2006/relationships/hyperlink" Target="http://siamchart.com/stock-chart/SPA/" TargetMode="External"/><Relationship Id="rId1219" Type="http://schemas.openxmlformats.org/officeDocument/2006/relationships/hyperlink" Target="http://siamchart.com/stock-chart/TCC/" TargetMode="External"/><Relationship Id="rId65" Type="http://schemas.openxmlformats.org/officeDocument/2006/relationships/hyperlink" Target="http://siamchart.com/stock-ichart/ALT/" TargetMode="External"/><Relationship Id="rId130" Type="http://schemas.openxmlformats.org/officeDocument/2006/relationships/hyperlink" Target="http://siamchart.com/stock-chart/AWC/" TargetMode="External"/><Relationship Id="rId368" Type="http://schemas.openxmlformats.org/officeDocument/2006/relationships/hyperlink" Target="http://siamchart.com/stock-ichart/EE/" TargetMode="External"/><Relationship Id="rId575" Type="http://schemas.openxmlformats.org/officeDocument/2006/relationships/hyperlink" Target="http://siamchart.com/stock-ichart/KAMART/" TargetMode="External"/><Relationship Id="rId782" Type="http://schemas.openxmlformats.org/officeDocument/2006/relationships/hyperlink" Target="http://siamchart.com/stock-ichart/NOK/" TargetMode="External"/><Relationship Id="rId1426" Type="http://schemas.openxmlformats.org/officeDocument/2006/relationships/hyperlink" Target="http://siamchart.com/stock-ichart/UPA/" TargetMode="External"/><Relationship Id="rId228" Type="http://schemas.openxmlformats.org/officeDocument/2006/relationships/hyperlink" Target="http://siamchart.com/stock-chart/CCET/" TargetMode="External"/><Relationship Id="rId435" Type="http://schemas.openxmlformats.org/officeDocument/2006/relationships/hyperlink" Target="http://siamchart.com/stock-chart/GIFT/" TargetMode="External"/><Relationship Id="rId642" Type="http://schemas.openxmlformats.org/officeDocument/2006/relationships/hyperlink" Target="http://siamchart.com/stock-ichart/LH/" TargetMode="External"/><Relationship Id="rId1065" Type="http://schemas.openxmlformats.org/officeDocument/2006/relationships/hyperlink" Target="http://siamchart.com/stock-ichart/SHR/" TargetMode="External"/><Relationship Id="rId1272" Type="http://schemas.openxmlformats.org/officeDocument/2006/relationships/hyperlink" Target="http://siamchart.com/stock-ichart/TIPCO/" TargetMode="External"/><Relationship Id="rId281" Type="http://schemas.openxmlformats.org/officeDocument/2006/relationships/hyperlink" Target="http://siamchart.com/stock-ichart/COL/" TargetMode="External"/><Relationship Id="rId502" Type="http://schemas.openxmlformats.org/officeDocument/2006/relationships/hyperlink" Target="http://siamchart.com/stock-chart/III/" TargetMode="External"/><Relationship Id="rId947" Type="http://schemas.openxmlformats.org/officeDocument/2006/relationships/hyperlink" Target="http://siamchart.com/stock-chart/RJH/" TargetMode="External"/><Relationship Id="rId1132" Type="http://schemas.openxmlformats.org/officeDocument/2006/relationships/hyperlink" Target="http://siamchart.com/stock-ichart/SPG/" TargetMode="External"/><Relationship Id="rId76" Type="http://schemas.openxmlformats.org/officeDocument/2006/relationships/hyperlink" Target="http://siamchart.com/stock-chart/AMATAV/" TargetMode="External"/><Relationship Id="rId141" Type="http://schemas.openxmlformats.org/officeDocument/2006/relationships/hyperlink" Target="http://siamchart.com/stock-ichart/BAFS/" TargetMode="External"/><Relationship Id="rId379" Type="http://schemas.openxmlformats.org/officeDocument/2006/relationships/hyperlink" Target="http://siamchart.com/stock-chart/EPG/" TargetMode="External"/><Relationship Id="rId586" Type="http://schemas.openxmlformats.org/officeDocument/2006/relationships/hyperlink" Target="http://siamchart.com/stock-chart/KCE/" TargetMode="External"/><Relationship Id="rId793" Type="http://schemas.openxmlformats.org/officeDocument/2006/relationships/hyperlink" Target="http://siamchart.com/stock-ichart/NUSA/" TargetMode="External"/><Relationship Id="rId807" Type="http://schemas.openxmlformats.org/officeDocument/2006/relationships/hyperlink" Target="http://siamchart.com/stock-ichart/OHTL/" TargetMode="External"/><Relationship Id="rId1437" Type="http://schemas.openxmlformats.org/officeDocument/2006/relationships/hyperlink" Target="http://siamchart.com/stock-chart/UV/" TargetMode="External"/><Relationship Id="rId7" Type="http://schemas.openxmlformats.org/officeDocument/2006/relationships/hyperlink" Target="http://siamchart.com/stock-ichart/7UP/" TargetMode="External"/><Relationship Id="rId239" Type="http://schemas.openxmlformats.org/officeDocument/2006/relationships/hyperlink" Target="http://siamchart.com/stock-ichart/CGD/" TargetMode="External"/><Relationship Id="rId446" Type="http://schemas.openxmlformats.org/officeDocument/2006/relationships/hyperlink" Target="http://siamchart.com/stock-ichart/GLOCON/" TargetMode="External"/><Relationship Id="rId653" Type="http://schemas.openxmlformats.org/officeDocument/2006/relationships/hyperlink" Target="http://siamchart.com/stock-chart/LPN/" TargetMode="External"/><Relationship Id="rId1076" Type="http://schemas.openxmlformats.org/officeDocument/2006/relationships/hyperlink" Target="http://siamchart.com/stock-ichart/SIRI/" TargetMode="External"/><Relationship Id="rId1283" Type="http://schemas.openxmlformats.org/officeDocument/2006/relationships/hyperlink" Target="http://siamchart.com/stock-chart/TKS/" TargetMode="External"/><Relationship Id="rId1490" Type="http://schemas.openxmlformats.org/officeDocument/2006/relationships/hyperlink" Target="http://siamchart.com/stock-chart/WR/" TargetMode="External"/><Relationship Id="rId1504" Type="http://schemas.openxmlformats.org/officeDocument/2006/relationships/hyperlink" Target="http://siamchart.com/stock-chart/ZMICO/" TargetMode="External"/><Relationship Id="rId292" Type="http://schemas.openxmlformats.org/officeDocument/2006/relationships/hyperlink" Target="http://siamchart.com/stock-chart/CPF/" TargetMode="External"/><Relationship Id="rId306" Type="http://schemas.openxmlformats.org/officeDocument/2006/relationships/hyperlink" Target="http://siamchart.com/stock-chart/CPW/" TargetMode="External"/><Relationship Id="rId860" Type="http://schemas.openxmlformats.org/officeDocument/2006/relationships/hyperlink" Target="http://siamchart.com/stock-chart/PLAT/" TargetMode="External"/><Relationship Id="rId958" Type="http://schemas.openxmlformats.org/officeDocument/2006/relationships/hyperlink" Target="http://siamchart.com/stock-ichart/RP/" TargetMode="External"/><Relationship Id="rId1143" Type="http://schemas.openxmlformats.org/officeDocument/2006/relationships/hyperlink" Target="http://siamchart.com/stock-chart/SRICHA/" TargetMode="External"/><Relationship Id="rId87" Type="http://schemas.openxmlformats.org/officeDocument/2006/relationships/hyperlink" Target="http://siamchart.com/stock-ichart/APCO/" TargetMode="External"/><Relationship Id="rId513" Type="http://schemas.openxmlformats.org/officeDocument/2006/relationships/hyperlink" Target="http://siamchart.com/stock-chart/INET/" TargetMode="External"/><Relationship Id="rId597" Type="http://schemas.openxmlformats.org/officeDocument/2006/relationships/hyperlink" Target="http://siamchart.com/stock-chart/KIAT/" TargetMode="External"/><Relationship Id="rId720" Type="http://schemas.openxmlformats.org/officeDocument/2006/relationships/hyperlink" Target="http://siamchart.com/stock-chart/ML/" TargetMode="External"/><Relationship Id="rId818" Type="http://schemas.openxmlformats.org/officeDocument/2006/relationships/hyperlink" Target="http://siamchart.com/stock-chart/PAE/" TargetMode="External"/><Relationship Id="rId1350" Type="http://schemas.openxmlformats.org/officeDocument/2006/relationships/hyperlink" Target="http://siamchart.com/stock-ichart/TR/" TargetMode="External"/><Relationship Id="rId1448" Type="http://schemas.openxmlformats.org/officeDocument/2006/relationships/hyperlink" Target="http://siamchart.com/stock-ichart/VGI/" TargetMode="External"/><Relationship Id="rId152" Type="http://schemas.openxmlformats.org/officeDocument/2006/relationships/hyperlink" Target="http://siamchart.com/stock-chart/BCH/" TargetMode="External"/><Relationship Id="rId457" Type="http://schemas.openxmlformats.org/officeDocument/2006/relationships/hyperlink" Target="http://siamchart.com/stock-chart/GSC/" TargetMode="External"/><Relationship Id="rId1003" Type="http://schemas.openxmlformats.org/officeDocument/2006/relationships/hyperlink" Target="http://siamchart.com/stock-chart/SAPPE/" TargetMode="External"/><Relationship Id="rId1087" Type="http://schemas.openxmlformats.org/officeDocument/2006/relationships/hyperlink" Target="http://siamchart.com/stock-ichart/SKE/" TargetMode="External"/><Relationship Id="rId1210" Type="http://schemas.openxmlformats.org/officeDocument/2006/relationships/hyperlink" Target="http://siamchart.com/stock-ichart/TAPAC/" TargetMode="External"/><Relationship Id="rId1294" Type="http://schemas.openxmlformats.org/officeDocument/2006/relationships/hyperlink" Target="http://siamchart.com/stock-ichart/TMD/" TargetMode="External"/><Relationship Id="rId1308" Type="http://schemas.openxmlformats.org/officeDocument/2006/relationships/hyperlink" Target="http://siamchart.com/stock-ichart/TNITY/" TargetMode="External"/><Relationship Id="rId664" Type="http://schemas.openxmlformats.org/officeDocument/2006/relationships/hyperlink" Target="http://siamchart.com/stock-ichart/MACO/" TargetMode="External"/><Relationship Id="rId871" Type="http://schemas.openxmlformats.org/officeDocument/2006/relationships/hyperlink" Target="http://siamchart.com/stock-ichart/PORT/" TargetMode="External"/><Relationship Id="rId969" Type="http://schemas.openxmlformats.org/officeDocument/2006/relationships/hyperlink" Target="http://siamchart.com/stock-info/RT/" TargetMode="External"/><Relationship Id="rId14" Type="http://schemas.openxmlformats.org/officeDocument/2006/relationships/hyperlink" Target="http://siamchart.com/stock-chart/ABICO/" TargetMode="External"/><Relationship Id="rId317" Type="http://schemas.openxmlformats.org/officeDocument/2006/relationships/hyperlink" Target="http://siamchart.com/stock-ichart/CSP/" TargetMode="External"/><Relationship Id="rId524" Type="http://schemas.openxmlformats.org/officeDocument/2006/relationships/hyperlink" Target="http://siamchart.com/stock-ichart/INTUCH/" TargetMode="External"/><Relationship Id="rId731" Type="http://schemas.openxmlformats.org/officeDocument/2006/relationships/hyperlink" Target="http://siamchart.com/stock-ichart/MORE/" TargetMode="External"/><Relationship Id="rId1154" Type="http://schemas.openxmlformats.org/officeDocument/2006/relationships/hyperlink" Target="http://siamchart.com/stock-ichart/SST/" TargetMode="External"/><Relationship Id="rId1361" Type="http://schemas.openxmlformats.org/officeDocument/2006/relationships/hyperlink" Target="http://siamchart.com/stock-chart/TRUE/" TargetMode="External"/><Relationship Id="rId1459" Type="http://schemas.openxmlformats.org/officeDocument/2006/relationships/hyperlink" Target="http://siamchart.com/stock-chart/VPO/" TargetMode="External"/><Relationship Id="rId98" Type="http://schemas.openxmlformats.org/officeDocument/2006/relationships/hyperlink" Target="http://siamchart.com/stock-chart/AQUA/" TargetMode="External"/><Relationship Id="rId163" Type="http://schemas.openxmlformats.org/officeDocument/2006/relationships/hyperlink" Target="http://siamchart.com/stock-ichart/BEAUTY/" TargetMode="External"/><Relationship Id="rId370" Type="http://schemas.openxmlformats.org/officeDocument/2006/relationships/hyperlink" Target="http://siamchart.com/stock-ichart/EFORL/" TargetMode="External"/><Relationship Id="rId829" Type="http://schemas.openxmlformats.org/officeDocument/2006/relationships/hyperlink" Target="http://siamchart.com/stock-ichart/PCSGH/" TargetMode="External"/><Relationship Id="rId1014" Type="http://schemas.openxmlformats.org/officeDocument/2006/relationships/hyperlink" Target="http://siamchart.com/stock-ichart/SC/" TargetMode="External"/><Relationship Id="rId1221" Type="http://schemas.openxmlformats.org/officeDocument/2006/relationships/hyperlink" Target="http://siamchart.com/stock-chart/TCCC/" TargetMode="External"/><Relationship Id="rId230" Type="http://schemas.openxmlformats.org/officeDocument/2006/relationships/hyperlink" Target="http://siamchart.com/stock-chart/CCP/" TargetMode="External"/><Relationship Id="rId468" Type="http://schemas.openxmlformats.org/officeDocument/2006/relationships/hyperlink" Target="http://siamchart.com/stock-ichart/GYT/" TargetMode="External"/><Relationship Id="rId675" Type="http://schemas.openxmlformats.org/officeDocument/2006/relationships/hyperlink" Target="http://siamchart.com/stock-chart/MATI/" TargetMode="External"/><Relationship Id="rId882" Type="http://schemas.openxmlformats.org/officeDocument/2006/relationships/hyperlink" Target="http://siamchart.com/stock-chart/PR9/" TargetMode="External"/><Relationship Id="rId1098" Type="http://schemas.openxmlformats.org/officeDocument/2006/relationships/hyperlink" Target="http://siamchart.com/stock-chart/SMART/" TargetMode="External"/><Relationship Id="rId1319" Type="http://schemas.openxmlformats.org/officeDocument/2006/relationships/hyperlink" Target="http://siamchart.com/stock-chart/TOG/" TargetMode="External"/><Relationship Id="rId25" Type="http://schemas.openxmlformats.org/officeDocument/2006/relationships/hyperlink" Target="http://siamchart.com/stock-ichart/ACG/" TargetMode="External"/><Relationship Id="rId328" Type="http://schemas.openxmlformats.org/officeDocument/2006/relationships/hyperlink" Target="http://siamchart.com/stock-chart/DCC/" TargetMode="External"/><Relationship Id="rId535" Type="http://schemas.openxmlformats.org/officeDocument/2006/relationships/hyperlink" Target="http://siamchart.com/stock-chart/ITD/" TargetMode="External"/><Relationship Id="rId742" Type="http://schemas.openxmlformats.org/officeDocument/2006/relationships/hyperlink" Target="http://siamchart.com/stock-chart/MVP/" TargetMode="External"/><Relationship Id="rId1165" Type="http://schemas.openxmlformats.org/officeDocument/2006/relationships/hyperlink" Target="http://siamchart.com/stock-info/STC/" TargetMode="External"/><Relationship Id="rId1372" Type="http://schemas.openxmlformats.org/officeDocument/2006/relationships/hyperlink" Target="http://siamchart.com/stock-ichart/TSR/" TargetMode="External"/><Relationship Id="rId174" Type="http://schemas.openxmlformats.org/officeDocument/2006/relationships/hyperlink" Target="http://siamchart.com/stock-chart/BGT/" TargetMode="External"/><Relationship Id="rId381" Type="http://schemas.openxmlformats.org/officeDocument/2006/relationships/hyperlink" Target="http://siamchart.com/stock-chart/ERW/" TargetMode="External"/><Relationship Id="rId602" Type="http://schemas.openxmlformats.org/officeDocument/2006/relationships/hyperlink" Target="http://siamchart.com/stock-chart/KKC/" TargetMode="External"/><Relationship Id="rId1025" Type="http://schemas.openxmlformats.org/officeDocument/2006/relationships/hyperlink" Target="http://siamchart.com/stock-chart/SCI/" TargetMode="External"/><Relationship Id="rId1232" Type="http://schemas.openxmlformats.org/officeDocument/2006/relationships/hyperlink" Target="http://siamchart.com/stock-ichart/TEAMG/" TargetMode="External"/><Relationship Id="rId241" Type="http://schemas.openxmlformats.org/officeDocument/2006/relationships/hyperlink" Target="http://siamchart.com/stock-ichart/CGH/" TargetMode="External"/><Relationship Id="rId479" Type="http://schemas.openxmlformats.org/officeDocument/2006/relationships/hyperlink" Target="http://siamchart.com/stock-chart/HTC/" TargetMode="External"/><Relationship Id="rId686" Type="http://schemas.openxmlformats.org/officeDocument/2006/relationships/hyperlink" Target="http://siamchart.com/stock-ichart/MC/" TargetMode="External"/><Relationship Id="rId893" Type="http://schemas.openxmlformats.org/officeDocument/2006/relationships/hyperlink" Target="http://siamchart.com/stock-chart/PRG/" TargetMode="External"/><Relationship Id="rId907" Type="http://schemas.openxmlformats.org/officeDocument/2006/relationships/hyperlink" Target="http://siamchart.com/stock-chart/PSH/" TargetMode="External"/><Relationship Id="rId36" Type="http://schemas.openxmlformats.org/officeDocument/2006/relationships/hyperlink" Target="http://siamchart.com/stock-chart/AFC/" TargetMode="External"/><Relationship Id="rId339" Type="http://schemas.openxmlformats.org/officeDocument/2006/relationships/hyperlink" Target="http://siamchart.com/stock-ichart/DHOUSE/" TargetMode="External"/><Relationship Id="rId546" Type="http://schemas.openxmlformats.org/officeDocument/2006/relationships/hyperlink" Target="http://siamchart.com/stock-chart/JAS/" TargetMode="External"/><Relationship Id="rId753" Type="http://schemas.openxmlformats.org/officeDocument/2006/relationships/hyperlink" Target="http://siamchart.com/stock-chart/NCL/" TargetMode="External"/><Relationship Id="rId1176" Type="http://schemas.openxmlformats.org/officeDocument/2006/relationships/hyperlink" Target="http://siamchart.com/stock-ichart/STPI/" TargetMode="External"/><Relationship Id="rId1383" Type="http://schemas.openxmlformats.org/officeDocument/2006/relationships/hyperlink" Target="http://siamchart.com/stock-chart/TTT/" TargetMode="External"/><Relationship Id="rId101" Type="http://schemas.openxmlformats.org/officeDocument/2006/relationships/hyperlink" Target="http://siamchart.com/stock-ichart/ARIN/" TargetMode="External"/><Relationship Id="rId185" Type="http://schemas.openxmlformats.org/officeDocument/2006/relationships/hyperlink" Target="http://siamchart.com/stock-ichart/BJCHI/" TargetMode="External"/><Relationship Id="rId406" Type="http://schemas.openxmlformats.org/officeDocument/2006/relationships/hyperlink" Target="http://siamchart.com/stock-ichart/FNS/" TargetMode="External"/><Relationship Id="rId960" Type="http://schemas.openxmlformats.org/officeDocument/2006/relationships/hyperlink" Target="http://siamchart.com/stock-ichart/RPC/" TargetMode="External"/><Relationship Id="rId1036" Type="http://schemas.openxmlformats.org/officeDocument/2006/relationships/hyperlink" Target="http://siamchart.com/stock-chart/SE/" TargetMode="External"/><Relationship Id="rId1243" Type="http://schemas.openxmlformats.org/officeDocument/2006/relationships/hyperlink" Target="http://siamchart.com/stock-chart/TH/" TargetMode="External"/><Relationship Id="rId392" Type="http://schemas.openxmlformats.org/officeDocument/2006/relationships/hyperlink" Target="http://siamchart.com/stock-ichart/EVER/" TargetMode="External"/><Relationship Id="rId613" Type="http://schemas.openxmlformats.org/officeDocument/2006/relationships/hyperlink" Target="http://siamchart.com/stock-ichart/KTC/" TargetMode="External"/><Relationship Id="rId697" Type="http://schemas.openxmlformats.org/officeDocument/2006/relationships/hyperlink" Target="http://siamchart.com/stock-chart/METCO/" TargetMode="External"/><Relationship Id="rId820" Type="http://schemas.openxmlformats.org/officeDocument/2006/relationships/hyperlink" Target="http://siamchart.com/stock-chart/PAF/" TargetMode="External"/><Relationship Id="rId918" Type="http://schemas.openxmlformats.org/officeDocument/2006/relationships/hyperlink" Target="http://siamchart.com/stock-ichart/PTL/" TargetMode="External"/><Relationship Id="rId1450" Type="http://schemas.openxmlformats.org/officeDocument/2006/relationships/hyperlink" Target="http://siamchart.com/stock-ichart/VIBHA/" TargetMode="External"/><Relationship Id="rId252" Type="http://schemas.openxmlformats.org/officeDocument/2006/relationships/hyperlink" Target="http://siamchart.com/stock-chart/CHOTI/" TargetMode="External"/><Relationship Id="rId1103" Type="http://schemas.openxmlformats.org/officeDocument/2006/relationships/hyperlink" Target="http://siamchart.com/stock-ichart/SMK/" TargetMode="External"/><Relationship Id="rId1187" Type="http://schemas.openxmlformats.org/officeDocument/2006/relationships/hyperlink" Target="http://siamchart.com/stock-chart/SVH/" TargetMode="External"/><Relationship Id="rId1310" Type="http://schemas.openxmlformats.org/officeDocument/2006/relationships/hyperlink" Target="http://siamchart.com/stock-ichart/TNL/" TargetMode="External"/><Relationship Id="rId1408" Type="http://schemas.openxmlformats.org/officeDocument/2006/relationships/hyperlink" Target="http://siamchart.com/stock-ichart/UAC/" TargetMode="External"/><Relationship Id="rId47" Type="http://schemas.openxmlformats.org/officeDocument/2006/relationships/hyperlink" Target="http://siamchart.com/stock-ichart/AIE/" TargetMode="External"/><Relationship Id="rId112" Type="http://schemas.openxmlformats.org/officeDocument/2006/relationships/hyperlink" Target="http://siamchart.com/stock-chart/ASIA/" TargetMode="External"/><Relationship Id="rId557" Type="http://schemas.openxmlformats.org/officeDocument/2006/relationships/hyperlink" Target="http://siamchart.com/stock-ichart/JMART/" TargetMode="External"/><Relationship Id="rId764" Type="http://schemas.openxmlformats.org/officeDocument/2006/relationships/hyperlink" Target="http://siamchart.com/stock-ichart/NEW/" TargetMode="External"/><Relationship Id="rId971" Type="http://schemas.openxmlformats.org/officeDocument/2006/relationships/hyperlink" Target="http://siamchart.com/stock-ichart/RWI/" TargetMode="External"/><Relationship Id="rId1394" Type="http://schemas.openxmlformats.org/officeDocument/2006/relationships/hyperlink" Target="http://siamchart.com/stock-ichart/TVO/" TargetMode="External"/><Relationship Id="rId196" Type="http://schemas.openxmlformats.org/officeDocument/2006/relationships/hyperlink" Target="http://siamchart.com/stock-chart/BM/" TargetMode="External"/><Relationship Id="rId417" Type="http://schemas.openxmlformats.org/officeDocument/2006/relationships/hyperlink" Target="http://siamchart.com/stock-chart/FTE/" TargetMode="External"/><Relationship Id="rId624" Type="http://schemas.openxmlformats.org/officeDocument/2006/relationships/hyperlink" Target="http://siamchart.com/stock-chart/KWM/" TargetMode="External"/><Relationship Id="rId831" Type="http://schemas.openxmlformats.org/officeDocument/2006/relationships/hyperlink" Target="http://siamchart.com/stock-ichart/PDG/" TargetMode="External"/><Relationship Id="rId1047" Type="http://schemas.openxmlformats.org/officeDocument/2006/relationships/hyperlink" Target="http://siamchart.com/stock-ichart/SENA/" TargetMode="External"/><Relationship Id="rId1254" Type="http://schemas.openxmlformats.org/officeDocument/2006/relationships/hyperlink" Target="http://siamchart.com/stock-ichart/THE/" TargetMode="External"/><Relationship Id="rId1461" Type="http://schemas.openxmlformats.org/officeDocument/2006/relationships/hyperlink" Target="http://siamchart.com/stock-chart/VRANDA/" TargetMode="External"/><Relationship Id="rId263" Type="http://schemas.openxmlformats.org/officeDocument/2006/relationships/hyperlink" Target="http://siamchart.com/stock-ichart/CITY/" TargetMode="External"/><Relationship Id="rId470" Type="http://schemas.openxmlformats.org/officeDocument/2006/relationships/hyperlink" Target="http://siamchart.com/stock-ichart/HANA/" TargetMode="External"/><Relationship Id="rId929" Type="http://schemas.openxmlformats.org/officeDocument/2006/relationships/hyperlink" Target="http://siamchart.com/stock-chart/QH/" TargetMode="External"/><Relationship Id="rId1114" Type="http://schemas.openxmlformats.org/officeDocument/2006/relationships/hyperlink" Target="http://siamchart.com/stock-info/SO/" TargetMode="External"/><Relationship Id="rId1321" Type="http://schemas.openxmlformats.org/officeDocument/2006/relationships/hyperlink" Target="http://siamchart.com/stock-chart/TOP/" TargetMode="External"/><Relationship Id="rId58" Type="http://schemas.openxmlformats.org/officeDocument/2006/relationships/hyperlink" Target="http://siamchart.com/stock-chart/AKR/" TargetMode="External"/><Relationship Id="rId123" Type="http://schemas.openxmlformats.org/officeDocument/2006/relationships/hyperlink" Target="http://siamchart.com/stock-ichart/ASP/" TargetMode="External"/><Relationship Id="rId330" Type="http://schemas.openxmlformats.org/officeDocument/2006/relationships/hyperlink" Target="http://siamchart.com/stock-chart/DCON/" TargetMode="External"/><Relationship Id="rId568" Type="http://schemas.openxmlformats.org/officeDocument/2006/relationships/hyperlink" Target="http://siamchart.com/stock-chart/JUTHA/" TargetMode="External"/><Relationship Id="rId775" Type="http://schemas.openxmlformats.org/officeDocument/2006/relationships/hyperlink" Target="http://siamchart.com/stock-chart/NMG/" TargetMode="External"/><Relationship Id="rId982" Type="http://schemas.openxmlformats.org/officeDocument/2006/relationships/hyperlink" Target="http://siamchart.com/stock-ichart/SAAM/" TargetMode="External"/><Relationship Id="rId1198" Type="http://schemas.openxmlformats.org/officeDocument/2006/relationships/hyperlink" Target="http://siamchart.com/stock-ichart/SYNEX/" TargetMode="External"/><Relationship Id="rId1419" Type="http://schemas.openxmlformats.org/officeDocument/2006/relationships/hyperlink" Target="http://siamchart.com/stock-chart/UNIQ/" TargetMode="External"/><Relationship Id="rId428" Type="http://schemas.openxmlformats.org/officeDocument/2006/relationships/hyperlink" Target="http://siamchart.com/stock-ichart/GEL/" TargetMode="External"/><Relationship Id="rId635" Type="http://schemas.openxmlformats.org/officeDocument/2006/relationships/hyperlink" Target="http://siamchart.com/stock-ichart/LDC/" TargetMode="External"/><Relationship Id="rId842" Type="http://schemas.openxmlformats.org/officeDocument/2006/relationships/hyperlink" Target="http://siamchart.com/stock-chart/PG/" TargetMode="External"/><Relationship Id="rId1058" Type="http://schemas.openxmlformats.org/officeDocument/2006/relationships/hyperlink" Target="http://siamchart.com/stock-chart/SGF/" TargetMode="External"/><Relationship Id="rId1265" Type="http://schemas.openxmlformats.org/officeDocument/2006/relationships/hyperlink" Target="http://siamchart.com/stock-chart/THREL/" TargetMode="External"/><Relationship Id="rId1472" Type="http://schemas.openxmlformats.org/officeDocument/2006/relationships/hyperlink" Target="http://siamchart.com/stock-chart/WHA/" TargetMode="External"/><Relationship Id="rId274" Type="http://schemas.openxmlformats.org/officeDocument/2006/relationships/hyperlink" Target="http://siamchart.com/stock-chart/CMO/" TargetMode="External"/><Relationship Id="rId481" Type="http://schemas.openxmlformats.org/officeDocument/2006/relationships/hyperlink" Target="http://siamchart.com/stock-chart/HTECH/" TargetMode="External"/><Relationship Id="rId702" Type="http://schemas.openxmlformats.org/officeDocument/2006/relationships/hyperlink" Target="http://siamchart.com/stock-ichart/MFEC/" TargetMode="External"/><Relationship Id="rId1125" Type="http://schemas.openxmlformats.org/officeDocument/2006/relationships/hyperlink" Target="http://siamchart.com/stock-chart/SPALI/" TargetMode="External"/><Relationship Id="rId1332" Type="http://schemas.openxmlformats.org/officeDocument/2006/relationships/hyperlink" Target="http://siamchart.com/stock-ichart/TPCH/" TargetMode="External"/><Relationship Id="rId69" Type="http://schemas.openxmlformats.org/officeDocument/2006/relationships/hyperlink" Target="http://siamchart.com/stock-ichart/AMA/" TargetMode="External"/><Relationship Id="rId134" Type="http://schemas.openxmlformats.org/officeDocument/2006/relationships/hyperlink" Target="http://siamchart.com/stock-chart/B/" TargetMode="External"/><Relationship Id="rId579" Type="http://schemas.openxmlformats.org/officeDocument/2006/relationships/hyperlink" Target="http://siamchart.com/stock-ichart/KBANK/" TargetMode="External"/><Relationship Id="rId786" Type="http://schemas.openxmlformats.org/officeDocument/2006/relationships/hyperlink" Target="http://siamchart.com/stock-ichart/NRF/" TargetMode="External"/><Relationship Id="rId993" Type="http://schemas.openxmlformats.org/officeDocument/2006/relationships/hyperlink" Target="http://siamchart.com/stock-chart/SAM/" TargetMode="External"/><Relationship Id="rId341" Type="http://schemas.openxmlformats.org/officeDocument/2006/relationships/hyperlink" Target="http://siamchart.com/stock-chart/DIMET/" TargetMode="External"/><Relationship Id="rId439" Type="http://schemas.openxmlformats.org/officeDocument/2006/relationships/hyperlink" Target="http://siamchart.com/stock-chart/GL/" TargetMode="External"/><Relationship Id="rId646" Type="http://schemas.openxmlformats.org/officeDocument/2006/relationships/hyperlink" Target="http://siamchart.com/stock-ichart/LHK/" TargetMode="External"/><Relationship Id="rId1069" Type="http://schemas.openxmlformats.org/officeDocument/2006/relationships/hyperlink" Target="http://siamchart.com/stock-ichart/SICT/" TargetMode="External"/><Relationship Id="rId1276" Type="http://schemas.openxmlformats.org/officeDocument/2006/relationships/hyperlink" Target="http://siamchart.com/stock-ichart/TITLE/" TargetMode="External"/><Relationship Id="rId1483" Type="http://schemas.openxmlformats.org/officeDocument/2006/relationships/hyperlink" Target="http://siamchart.com/stock-ichart/WINNER/" TargetMode="External"/><Relationship Id="rId201" Type="http://schemas.openxmlformats.org/officeDocument/2006/relationships/hyperlink" Target="http://siamchart.com/stock-ichart/BPP/" TargetMode="External"/><Relationship Id="rId285" Type="http://schemas.openxmlformats.org/officeDocument/2006/relationships/hyperlink" Target="http://siamchart.com/stock-ichart/COM7/" TargetMode="External"/><Relationship Id="rId506" Type="http://schemas.openxmlformats.org/officeDocument/2006/relationships/hyperlink" Target="http://siamchart.com/stock-chart/ILM/" TargetMode="External"/><Relationship Id="rId853" Type="http://schemas.openxmlformats.org/officeDocument/2006/relationships/hyperlink" Target="http://siamchart.com/stock-ichart/PK/" TargetMode="External"/><Relationship Id="rId1136" Type="http://schemas.openxmlformats.org/officeDocument/2006/relationships/hyperlink" Target="http://siamchart.com/stock-ichart/SPRC/" TargetMode="External"/><Relationship Id="rId492" Type="http://schemas.openxmlformats.org/officeDocument/2006/relationships/hyperlink" Target="http://siamchart.com/stock-ichart/ICN/" TargetMode="External"/><Relationship Id="rId713" Type="http://schemas.openxmlformats.org/officeDocument/2006/relationships/hyperlink" Target="http://siamchart.com/stock-ichart/MINT/" TargetMode="External"/><Relationship Id="rId797" Type="http://schemas.openxmlformats.org/officeDocument/2006/relationships/hyperlink" Target="http://siamchart.com/stock-ichart/NWR/" TargetMode="External"/><Relationship Id="rId920" Type="http://schemas.openxmlformats.org/officeDocument/2006/relationships/hyperlink" Target="http://siamchart.com/stock-ichart/PTT/" TargetMode="External"/><Relationship Id="rId1343" Type="http://schemas.openxmlformats.org/officeDocument/2006/relationships/hyperlink" Target="http://siamchart.com/stock-chart/TPP/" TargetMode="External"/><Relationship Id="rId145" Type="http://schemas.openxmlformats.org/officeDocument/2006/relationships/hyperlink" Target="http://siamchart.com/stock-ichart/BANPU/" TargetMode="External"/><Relationship Id="rId352" Type="http://schemas.openxmlformats.org/officeDocument/2006/relationships/hyperlink" Target="http://siamchart.com/stock-ichart/DTC/" TargetMode="External"/><Relationship Id="rId1203" Type="http://schemas.openxmlformats.org/officeDocument/2006/relationships/hyperlink" Target="http://siamchart.com/stock-chart/TACC/" TargetMode="External"/><Relationship Id="rId1287" Type="http://schemas.openxmlformats.org/officeDocument/2006/relationships/hyperlink" Target="http://siamchart.com/stock-chart/TM/" TargetMode="External"/><Relationship Id="rId1410" Type="http://schemas.openxmlformats.org/officeDocument/2006/relationships/hyperlink" Target="http://siamchart.com/stock-ichart/UBIS/" TargetMode="External"/><Relationship Id="rId212" Type="http://schemas.openxmlformats.org/officeDocument/2006/relationships/hyperlink" Target="http://siamchart.com/stock-chart/BSM/" TargetMode="External"/><Relationship Id="rId657" Type="http://schemas.openxmlformats.org/officeDocument/2006/relationships/hyperlink" Target="http://siamchart.com/stock-chart/LST/" TargetMode="External"/><Relationship Id="rId864" Type="http://schemas.openxmlformats.org/officeDocument/2006/relationships/hyperlink" Target="http://siamchart.com/stock-chart/PM/" TargetMode="External"/><Relationship Id="rId1494" Type="http://schemas.openxmlformats.org/officeDocument/2006/relationships/hyperlink" Target="http://siamchart.com/stock-chart/YCI/" TargetMode="External"/><Relationship Id="rId296" Type="http://schemas.openxmlformats.org/officeDocument/2006/relationships/hyperlink" Target="http://siamchart.com/stock-chart/CPI/" TargetMode="External"/><Relationship Id="rId517" Type="http://schemas.openxmlformats.org/officeDocument/2006/relationships/hyperlink" Target="http://siamchart.com/stock-chart/INOX/" TargetMode="External"/><Relationship Id="rId724" Type="http://schemas.openxmlformats.org/officeDocument/2006/relationships/hyperlink" Target="http://siamchart.com/stock-chart/MODERN/" TargetMode="External"/><Relationship Id="rId931" Type="http://schemas.openxmlformats.org/officeDocument/2006/relationships/hyperlink" Target="http://siamchart.com/stock-chart/QLT/" TargetMode="External"/><Relationship Id="rId1147" Type="http://schemas.openxmlformats.org/officeDocument/2006/relationships/hyperlink" Target="http://siamchart.com/stock-chart/SSF/" TargetMode="External"/><Relationship Id="rId1354" Type="http://schemas.openxmlformats.org/officeDocument/2006/relationships/hyperlink" Target="http://siamchart.com/stock-ichart/TRITN/" TargetMode="External"/><Relationship Id="rId60" Type="http://schemas.openxmlformats.org/officeDocument/2006/relationships/hyperlink" Target="http://siamchart.com/stock-chart/ALL/" TargetMode="External"/><Relationship Id="rId156" Type="http://schemas.openxmlformats.org/officeDocument/2006/relationships/hyperlink" Target="http://siamchart.com/stock-chart/BCPG/" TargetMode="External"/><Relationship Id="rId363" Type="http://schemas.openxmlformats.org/officeDocument/2006/relationships/hyperlink" Target="http://siamchart.com/stock-chart/ECF/" TargetMode="External"/><Relationship Id="rId570" Type="http://schemas.openxmlformats.org/officeDocument/2006/relationships/hyperlink" Target="http://siamchart.com/stock-chart/JWD/" TargetMode="External"/><Relationship Id="rId1007" Type="http://schemas.openxmlformats.org/officeDocument/2006/relationships/hyperlink" Target="http://siamchart.com/stock-chart/SAUCE/" TargetMode="External"/><Relationship Id="rId1214" Type="http://schemas.openxmlformats.org/officeDocument/2006/relationships/hyperlink" Target="http://siamchart.com/stock-ichart/TBSP/" TargetMode="External"/><Relationship Id="rId1421" Type="http://schemas.openxmlformats.org/officeDocument/2006/relationships/hyperlink" Target="http://siamchart.com/stock-chart/UOBKH/" TargetMode="External"/><Relationship Id="rId223" Type="http://schemas.openxmlformats.org/officeDocument/2006/relationships/hyperlink" Target="http://siamchart.com/stock-ichart/BWG/" TargetMode="External"/><Relationship Id="rId430" Type="http://schemas.openxmlformats.org/officeDocument/2006/relationships/hyperlink" Target="http://siamchart.com/stock-ichart/GENCO/" TargetMode="External"/><Relationship Id="rId668" Type="http://schemas.openxmlformats.org/officeDocument/2006/relationships/hyperlink" Target="http://siamchart.com/stock-ichart/MAKRO/" TargetMode="External"/><Relationship Id="rId875" Type="http://schemas.openxmlformats.org/officeDocument/2006/relationships/hyperlink" Target="http://siamchart.com/stock-ichart/PPM/" TargetMode="External"/><Relationship Id="rId1060" Type="http://schemas.openxmlformats.org/officeDocument/2006/relationships/hyperlink" Target="http://siamchart.com/stock-chart/SGP/" TargetMode="External"/><Relationship Id="rId1298" Type="http://schemas.openxmlformats.org/officeDocument/2006/relationships/hyperlink" Target="http://siamchart.com/stock-ichart/TMILL/" TargetMode="External"/><Relationship Id="rId18" Type="http://schemas.openxmlformats.org/officeDocument/2006/relationships/hyperlink" Target="http://siamchart.com/stock-chart/ACAP/" TargetMode="External"/><Relationship Id="rId528" Type="http://schemas.openxmlformats.org/officeDocument/2006/relationships/hyperlink" Target="http://siamchart.com/stock-ichart/IRC/" TargetMode="External"/><Relationship Id="rId735" Type="http://schemas.openxmlformats.org/officeDocument/2006/relationships/hyperlink" Target="http://siamchart.com/stock-ichart/MPIC/" TargetMode="External"/><Relationship Id="rId942" Type="http://schemas.openxmlformats.org/officeDocument/2006/relationships/hyperlink" Target="http://siamchart.com/stock-ichart/RCI/" TargetMode="External"/><Relationship Id="rId1158" Type="http://schemas.openxmlformats.org/officeDocument/2006/relationships/hyperlink" Target="http://siamchart.com/stock-ichart/STANLY/" TargetMode="External"/><Relationship Id="rId1365" Type="http://schemas.openxmlformats.org/officeDocument/2006/relationships/hyperlink" Target="http://siamchart.com/stock-chart/TSE/" TargetMode="External"/><Relationship Id="rId167" Type="http://schemas.openxmlformats.org/officeDocument/2006/relationships/hyperlink" Target="http://siamchart.com/stock-ichart/BEM/" TargetMode="External"/><Relationship Id="rId374" Type="http://schemas.openxmlformats.org/officeDocument/2006/relationships/hyperlink" Target="http://siamchart.com/stock-ichart/EKH/" TargetMode="External"/><Relationship Id="rId581" Type="http://schemas.openxmlformats.org/officeDocument/2006/relationships/hyperlink" Target="http://siamchart.com/stock-ichart/KBS/" TargetMode="External"/><Relationship Id="rId1018" Type="http://schemas.openxmlformats.org/officeDocument/2006/relationships/hyperlink" Target="http://siamchart.com/stock-ichart/SCC/" TargetMode="External"/><Relationship Id="rId1225" Type="http://schemas.openxmlformats.org/officeDocument/2006/relationships/hyperlink" Target="http://siamchart.com/stock-chart/TCMC/" TargetMode="External"/><Relationship Id="rId1432" Type="http://schemas.openxmlformats.org/officeDocument/2006/relationships/hyperlink" Target="http://siamchart.com/stock-ichart/UREKA/" TargetMode="External"/><Relationship Id="rId71" Type="http://schemas.openxmlformats.org/officeDocument/2006/relationships/hyperlink" Target="http://siamchart.com/stock-ichart/AMANAH/" TargetMode="External"/><Relationship Id="rId234" Type="http://schemas.openxmlformats.org/officeDocument/2006/relationships/hyperlink" Target="http://siamchart.com/stock-chart/CENTEL/" TargetMode="External"/><Relationship Id="rId679" Type="http://schemas.openxmlformats.org/officeDocument/2006/relationships/hyperlink" Target="http://siamchart.com/stock-chart/MBAX/" TargetMode="External"/><Relationship Id="rId802" Type="http://schemas.openxmlformats.org/officeDocument/2006/relationships/hyperlink" Target="http://siamchart.com/stock-chart/OCEAN/" TargetMode="External"/><Relationship Id="rId886" Type="http://schemas.openxmlformats.org/officeDocument/2006/relationships/hyperlink" Target="http://siamchart.com/stock-chart/PRAPAT/" TargetMode="External"/><Relationship Id="rId2" Type="http://schemas.openxmlformats.org/officeDocument/2006/relationships/hyperlink" Target="http://siamchart.com/stock-ichart/2S/" TargetMode="External"/><Relationship Id="rId29" Type="http://schemas.openxmlformats.org/officeDocument/2006/relationships/hyperlink" Target="http://siamchart.com/stock-ichart/ADVANC/" TargetMode="External"/><Relationship Id="rId441" Type="http://schemas.openxmlformats.org/officeDocument/2006/relationships/hyperlink" Target="http://siamchart.com/stock-chart/GLAND/" TargetMode="External"/><Relationship Id="rId539" Type="http://schemas.openxmlformats.org/officeDocument/2006/relationships/hyperlink" Target="http://siamchart.com/stock-chart/IVL/" TargetMode="External"/><Relationship Id="rId746" Type="http://schemas.openxmlformats.org/officeDocument/2006/relationships/hyperlink" Target="http://siamchart.com/stock-chart/NC/" TargetMode="External"/><Relationship Id="rId1071" Type="http://schemas.openxmlformats.org/officeDocument/2006/relationships/hyperlink" Target="http://siamchart.com/stock-chart/SIMAT/" TargetMode="External"/><Relationship Id="rId1169" Type="http://schemas.openxmlformats.org/officeDocument/2006/relationships/hyperlink" Target="http://siamchart.com/stock-ichart/STGT/" TargetMode="External"/><Relationship Id="rId1376" Type="http://schemas.openxmlformats.org/officeDocument/2006/relationships/hyperlink" Target="http://siamchart.com/stock-ichart/TSTH/" TargetMode="External"/><Relationship Id="rId178" Type="http://schemas.openxmlformats.org/officeDocument/2006/relationships/hyperlink" Target="http://siamchart.com/stock-chart/BIG/" TargetMode="External"/><Relationship Id="rId301" Type="http://schemas.openxmlformats.org/officeDocument/2006/relationships/hyperlink" Target="http://siamchart.com/stock-ichart/CPN/" TargetMode="External"/><Relationship Id="rId953" Type="http://schemas.openxmlformats.org/officeDocument/2006/relationships/hyperlink" Target="http://siamchart.com/stock-chart/ROH/" TargetMode="External"/><Relationship Id="rId1029" Type="http://schemas.openxmlformats.org/officeDocument/2006/relationships/hyperlink" Target="http://siamchart.com/stock-info/SCM/" TargetMode="External"/><Relationship Id="rId1236" Type="http://schemas.openxmlformats.org/officeDocument/2006/relationships/hyperlink" Target="http://siamchart.com/stock-ichart/TFI/" TargetMode="External"/><Relationship Id="rId82" Type="http://schemas.openxmlformats.org/officeDocument/2006/relationships/hyperlink" Target="http://siamchart.com/stock-chart/AOT/" TargetMode="External"/><Relationship Id="rId385" Type="http://schemas.openxmlformats.org/officeDocument/2006/relationships/hyperlink" Target="http://siamchart.com/stock-chart/ESTAR/" TargetMode="External"/><Relationship Id="rId592" Type="http://schemas.openxmlformats.org/officeDocument/2006/relationships/hyperlink" Target="http://siamchart.com/stock-chart/KEX/" TargetMode="External"/><Relationship Id="rId606" Type="http://schemas.openxmlformats.org/officeDocument/2006/relationships/hyperlink" Target="http://siamchart.com/stock-chart/KOOL/" TargetMode="External"/><Relationship Id="rId813" Type="http://schemas.openxmlformats.org/officeDocument/2006/relationships/hyperlink" Target="http://siamchart.com/stock-ichart/OSP/" TargetMode="External"/><Relationship Id="rId1443" Type="http://schemas.openxmlformats.org/officeDocument/2006/relationships/hyperlink" Target="http://siamchart.com/stock-chart/VARO/" TargetMode="External"/><Relationship Id="rId245" Type="http://schemas.openxmlformats.org/officeDocument/2006/relationships/hyperlink" Target="http://siamchart.com/stock-ichart/CHAYO/" TargetMode="External"/><Relationship Id="rId452" Type="http://schemas.openxmlformats.org/officeDocument/2006/relationships/hyperlink" Target="http://siamchart.com/stock-ichart/GRAMMY/" TargetMode="External"/><Relationship Id="rId897" Type="http://schemas.openxmlformats.org/officeDocument/2006/relationships/hyperlink" Target="http://siamchart.com/stock-chart/PRIN/" TargetMode="External"/><Relationship Id="rId1082" Type="http://schemas.openxmlformats.org/officeDocument/2006/relationships/hyperlink" Target="http://siamchart.com/stock-ichart/SITHAI/" TargetMode="External"/><Relationship Id="rId1303" Type="http://schemas.openxmlformats.org/officeDocument/2006/relationships/hyperlink" Target="http://siamchart.com/stock-chart/TNDT/" TargetMode="External"/><Relationship Id="rId105" Type="http://schemas.openxmlformats.org/officeDocument/2006/relationships/hyperlink" Target="http://siamchart.com/stock-ichart/ARROW/" TargetMode="External"/><Relationship Id="rId312" Type="http://schemas.openxmlformats.org/officeDocument/2006/relationships/hyperlink" Target="http://siamchart.com/stock-chart/CRD/" TargetMode="External"/><Relationship Id="rId757" Type="http://schemas.openxmlformats.org/officeDocument/2006/relationships/hyperlink" Target="http://siamchart.com/stock-chart/NEP/" TargetMode="External"/><Relationship Id="rId964" Type="http://schemas.openxmlformats.org/officeDocument/2006/relationships/hyperlink" Target="http://siamchart.com/stock-ichart/RS/" TargetMode="External"/><Relationship Id="rId1387" Type="http://schemas.openxmlformats.org/officeDocument/2006/relationships/hyperlink" Target="http://siamchart.com/stock-chart/TU/" TargetMode="External"/><Relationship Id="rId93" Type="http://schemas.openxmlformats.org/officeDocument/2006/relationships/hyperlink" Target="http://siamchart.com/stock-ichart/APP/" TargetMode="External"/><Relationship Id="rId189" Type="http://schemas.openxmlformats.org/officeDocument/2006/relationships/hyperlink" Target="http://siamchart.com/stock-ichart/BKI/" TargetMode="External"/><Relationship Id="rId396" Type="http://schemas.openxmlformats.org/officeDocument/2006/relationships/hyperlink" Target="http://siamchart.com/stock-ichart/FANCY/" TargetMode="External"/><Relationship Id="rId617" Type="http://schemas.openxmlformats.org/officeDocument/2006/relationships/hyperlink" Target="http://siamchart.com/stock-ichart/KUMWEL/" TargetMode="External"/><Relationship Id="rId824" Type="http://schemas.openxmlformats.org/officeDocument/2006/relationships/hyperlink" Target="http://siamchart.com/stock-chart/PATO/" TargetMode="External"/><Relationship Id="rId1247" Type="http://schemas.openxmlformats.org/officeDocument/2006/relationships/hyperlink" Target="http://siamchart.com/stock-chart/THANA/" TargetMode="External"/><Relationship Id="rId1454" Type="http://schemas.openxmlformats.org/officeDocument/2006/relationships/hyperlink" Target="http://siamchart.com/stock-ichart/VL/" TargetMode="External"/><Relationship Id="rId256" Type="http://schemas.openxmlformats.org/officeDocument/2006/relationships/hyperlink" Target="http://siamchart.com/stock-chart/CI/" TargetMode="External"/><Relationship Id="rId463" Type="http://schemas.openxmlformats.org/officeDocument/2006/relationships/hyperlink" Target="http://siamchart.com/stock-chart/GULF/" TargetMode="External"/><Relationship Id="rId670" Type="http://schemas.openxmlformats.org/officeDocument/2006/relationships/hyperlink" Target="http://siamchart.com/stock-ichart/MALEE/" TargetMode="External"/><Relationship Id="rId1093" Type="http://schemas.openxmlformats.org/officeDocument/2006/relationships/hyperlink" Target="http://siamchart.com/stock-ichart/SKY/" TargetMode="External"/><Relationship Id="rId1107" Type="http://schemas.openxmlformats.org/officeDocument/2006/relationships/hyperlink" Target="http://siamchart.com/stock-ichart/SMT/" TargetMode="External"/><Relationship Id="rId1314" Type="http://schemas.openxmlformats.org/officeDocument/2006/relationships/hyperlink" Target="http://siamchart.com/stock-ichart/TNPC/" TargetMode="External"/><Relationship Id="rId116" Type="http://schemas.openxmlformats.org/officeDocument/2006/relationships/hyperlink" Target="http://siamchart.com/stock-chart/ASIMAR/" TargetMode="External"/><Relationship Id="rId323" Type="http://schemas.openxmlformats.org/officeDocument/2006/relationships/hyperlink" Target="http://siamchart.com/stock-ichart/CTW/" TargetMode="External"/><Relationship Id="rId530" Type="http://schemas.openxmlformats.org/officeDocument/2006/relationships/hyperlink" Target="http://siamchart.com/stock-ichart/IRCP/" TargetMode="External"/><Relationship Id="rId768" Type="http://schemas.openxmlformats.org/officeDocument/2006/relationships/hyperlink" Target="http://siamchart.com/stock-ichart/NEX/" TargetMode="External"/><Relationship Id="rId975" Type="http://schemas.openxmlformats.org/officeDocument/2006/relationships/hyperlink" Target="http://siamchart.com/stock-chart/S/" TargetMode="External"/><Relationship Id="rId1160" Type="http://schemas.openxmlformats.org/officeDocument/2006/relationships/hyperlink" Target="http://siamchart.com/stock-ichart/STAR/" TargetMode="External"/><Relationship Id="rId1398" Type="http://schemas.openxmlformats.org/officeDocument/2006/relationships/hyperlink" Target="http://siamchart.com/stock-ichart/TWP/" TargetMode="External"/><Relationship Id="rId20" Type="http://schemas.openxmlformats.org/officeDocument/2006/relationships/hyperlink" Target="http://siamchart.com/stock-chart/ACC/" TargetMode="External"/><Relationship Id="rId628" Type="http://schemas.openxmlformats.org/officeDocument/2006/relationships/hyperlink" Target="http://siamchart.com/stock-chart/L_26E/" TargetMode="External"/><Relationship Id="rId835" Type="http://schemas.openxmlformats.org/officeDocument/2006/relationships/hyperlink" Target="http://siamchart.com/stock-ichart/PDJ/" TargetMode="External"/><Relationship Id="rId1258" Type="http://schemas.openxmlformats.org/officeDocument/2006/relationships/hyperlink" Target="http://siamchart.com/stock-ichart/THIP/" TargetMode="External"/><Relationship Id="rId1465" Type="http://schemas.openxmlformats.org/officeDocument/2006/relationships/hyperlink" Target="http://siamchart.com/stock-chart/WACOAL/" TargetMode="External"/><Relationship Id="rId267" Type="http://schemas.openxmlformats.org/officeDocument/2006/relationships/hyperlink" Target="http://siamchart.com/stock-ichart/CKP/" TargetMode="External"/><Relationship Id="rId474" Type="http://schemas.openxmlformats.org/officeDocument/2006/relationships/hyperlink" Target="http://siamchart.com/stock-ichart/HFT/" TargetMode="External"/><Relationship Id="rId1020" Type="http://schemas.openxmlformats.org/officeDocument/2006/relationships/hyperlink" Target="http://siamchart.com/stock-ichart/SCCC/" TargetMode="External"/><Relationship Id="rId1118" Type="http://schemas.openxmlformats.org/officeDocument/2006/relationships/hyperlink" Target="http://siamchart.com/stock-ichart/SONIC/" TargetMode="External"/><Relationship Id="rId1325" Type="http://schemas.openxmlformats.org/officeDocument/2006/relationships/hyperlink" Target="http://siamchart.com/stock-chart/TPA/" TargetMode="External"/><Relationship Id="rId127" Type="http://schemas.openxmlformats.org/officeDocument/2006/relationships/hyperlink" Target="http://siamchart.com/stock-ichart/AU/" TargetMode="External"/><Relationship Id="rId681" Type="http://schemas.openxmlformats.org/officeDocument/2006/relationships/hyperlink" Target="http://siamchart.com/stock-chart/MBK/" TargetMode="External"/><Relationship Id="rId779" Type="http://schemas.openxmlformats.org/officeDocument/2006/relationships/hyperlink" Target="http://siamchart.com/stock-chart/NOBLE/" TargetMode="External"/><Relationship Id="rId902" Type="http://schemas.openxmlformats.org/officeDocument/2006/relationships/hyperlink" Target="http://siamchart.com/stock-ichart/PRM/" TargetMode="External"/><Relationship Id="rId986" Type="http://schemas.openxmlformats.org/officeDocument/2006/relationships/hyperlink" Target="http://siamchart.com/stock-ichart/SABUY/" TargetMode="External"/><Relationship Id="rId31" Type="http://schemas.openxmlformats.org/officeDocument/2006/relationships/hyperlink" Target="http://siamchart.com/stock-ichart/AEC/" TargetMode="External"/><Relationship Id="rId334" Type="http://schemas.openxmlformats.org/officeDocument/2006/relationships/hyperlink" Target="http://siamchart.com/stock-chart/DELTA/" TargetMode="External"/><Relationship Id="rId541" Type="http://schemas.openxmlformats.org/officeDocument/2006/relationships/hyperlink" Target="http://siamchart.com/stock-chart/J/" TargetMode="External"/><Relationship Id="rId639" Type="http://schemas.openxmlformats.org/officeDocument/2006/relationships/hyperlink" Target="http://siamchart.com/stock-ichart/LEO/" TargetMode="External"/><Relationship Id="rId1171" Type="http://schemas.openxmlformats.org/officeDocument/2006/relationships/hyperlink" Target="http://siamchart.com/stock-chart/STHAI/" TargetMode="External"/><Relationship Id="rId1269" Type="http://schemas.openxmlformats.org/officeDocument/2006/relationships/hyperlink" Target="http://siamchart.com/stock-chart/TIP/" TargetMode="External"/><Relationship Id="rId1476" Type="http://schemas.openxmlformats.org/officeDocument/2006/relationships/hyperlink" Target="http://siamchart.com/stock-chart/WICE/" TargetMode="External"/><Relationship Id="rId180" Type="http://schemas.openxmlformats.org/officeDocument/2006/relationships/hyperlink" Target="http://siamchart.com/stock-chart/BIZ/" TargetMode="External"/><Relationship Id="rId278" Type="http://schemas.openxmlformats.org/officeDocument/2006/relationships/hyperlink" Target="http://siamchart.com/stock-chart/CNT/" TargetMode="External"/><Relationship Id="rId401" Type="http://schemas.openxmlformats.org/officeDocument/2006/relationships/hyperlink" Target="http://siamchart.com/stock-chart/FMT/" TargetMode="External"/><Relationship Id="rId846" Type="http://schemas.openxmlformats.org/officeDocument/2006/relationships/hyperlink" Target="http://siamchart.com/stock-chart/PICO/" TargetMode="External"/><Relationship Id="rId1031" Type="http://schemas.openxmlformats.org/officeDocument/2006/relationships/hyperlink" Target="http://siamchart.com/stock-ichart/SCN/" TargetMode="External"/><Relationship Id="rId1129" Type="http://schemas.openxmlformats.org/officeDocument/2006/relationships/hyperlink" Target="http://siamchart.com/stock-chart/SPCG/" TargetMode="External"/><Relationship Id="rId485" Type="http://schemas.openxmlformats.org/officeDocument/2006/relationships/hyperlink" Target="http://siamchart.com/stock-chart/HYDRO/" TargetMode="External"/><Relationship Id="rId692" Type="http://schemas.openxmlformats.org/officeDocument/2006/relationships/hyperlink" Target="http://siamchart.com/stock-ichart/MDX/" TargetMode="External"/><Relationship Id="rId706" Type="http://schemas.openxmlformats.org/officeDocument/2006/relationships/hyperlink" Target="http://siamchart.com/stock-ichart/MICRO/" TargetMode="External"/><Relationship Id="rId913" Type="http://schemas.openxmlformats.org/officeDocument/2006/relationships/hyperlink" Target="http://siamchart.com/stock-chart/PT/" TargetMode="External"/><Relationship Id="rId1336" Type="http://schemas.openxmlformats.org/officeDocument/2006/relationships/hyperlink" Target="http://siamchart.com/stock-ichart/TPIPL/" TargetMode="External"/><Relationship Id="rId42" Type="http://schemas.openxmlformats.org/officeDocument/2006/relationships/hyperlink" Target="http://siamchart.com/stock-chart/AHC/" TargetMode="External"/><Relationship Id="rId138" Type="http://schemas.openxmlformats.org/officeDocument/2006/relationships/hyperlink" Target="http://siamchart.com/stock-chart/BA/" TargetMode="External"/><Relationship Id="rId345" Type="http://schemas.openxmlformats.org/officeDocument/2006/relationships/hyperlink" Target="http://siamchart.com/stock-chart/DOHOME/" TargetMode="External"/><Relationship Id="rId552" Type="http://schemas.openxmlformats.org/officeDocument/2006/relationships/hyperlink" Target="http://siamchart.com/stock-chart/JCT/" TargetMode="External"/><Relationship Id="rId997" Type="http://schemas.openxmlformats.org/officeDocument/2006/relationships/hyperlink" Target="http://siamchart.com/stock-chart/SAMCO/" TargetMode="External"/><Relationship Id="rId1182" Type="http://schemas.openxmlformats.org/officeDocument/2006/relationships/hyperlink" Target="http://siamchart.com/stock-ichart/SUPER/" TargetMode="External"/><Relationship Id="rId1403" Type="http://schemas.openxmlformats.org/officeDocument/2006/relationships/hyperlink" Target="http://siamchart.com/stock-chart/TYCN/" TargetMode="External"/><Relationship Id="rId191" Type="http://schemas.openxmlformats.org/officeDocument/2006/relationships/hyperlink" Target="http://siamchart.com/stock-ichart/BLA/" TargetMode="External"/><Relationship Id="rId205" Type="http://schemas.openxmlformats.org/officeDocument/2006/relationships/hyperlink" Target="http://siamchart.com/stock-ichart/BROCK/" TargetMode="External"/><Relationship Id="rId412" Type="http://schemas.openxmlformats.org/officeDocument/2006/relationships/hyperlink" Target="http://siamchart.com/stock-ichart/FPT/" TargetMode="External"/><Relationship Id="rId857" Type="http://schemas.openxmlformats.org/officeDocument/2006/relationships/hyperlink" Target="http://siamchart.com/stock-ichart/PLANB/" TargetMode="External"/><Relationship Id="rId1042" Type="http://schemas.openxmlformats.org/officeDocument/2006/relationships/hyperlink" Target="http://siamchart.com/stock-chart/SEAOIL/" TargetMode="External"/><Relationship Id="rId1487" Type="http://schemas.openxmlformats.org/officeDocument/2006/relationships/hyperlink" Target="http://siamchart.com/stock-ichart/WP/" TargetMode="External"/><Relationship Id="rId289" Type="http://schemas.openxmlformats.org/officeDocument/2006/relationships/hyperlink" Target="http://siamchart.com/stock-ichart/COTTO/" TargetMode="External"/><Relationship Id="rId496" Type="http://schemas.openxmlformats.org/officeDocument/2006/relationships/hyperlink" Target="http://siamchart.com/stock-ichart/IFS/" TargetMode="External"/><Relationship Id="rId717" Type="http://schemas.openxmlformats.org/officeDocument/2006/relationships/hyperlink" Target="http://siamchart.com/stock-ichart/MJD/" TargetMode="External"/><Relationship Id="rId924" Type="http://schemas.openxmlformats.org/officeDocument/2006/relationships/hyperlink" Target="http://siamchart.com/stock-ichart/PTTGC/" TargetMode="External"/><Relationship Id="rId1347" Type="http://schemas.openxmlformats.org/officeDocument/2006/relationships/hyperlink" Target="http://siamchart.com/stock-chart/TQM/" TargetMode="External"/><Relationship Id="rId53" Type="http://schemas.openxmlformats.org/officeDocument/2006/relationships/hyperlink" Target="http://siamchart.com/stock-ichart/AJ/" TargetMode="External"/><Relationship Id="rId149" Type="http://schemas.openxmlformats.org/officeDocument/2006/relationships/hyperlink" Target="http://siamchart.com/stock-ichart/BBL/" TargetMode="External"/><Relationship Id="rId356" Type="http://schemas.openxmlformats.org/officeDocument/2006/relationships/hyperlink" Target="http://siamchart.com/stock-ichart/DV8/" TargetMode="External"/><Relationship Id="rId563" Type="http://schemas.openxmlformats.org/officeDocument/2006/relationships/hyperlink" Target="http://siamchart.com/stock-ichart/JSP/" TargetMode="External"/><Relationship Id="rId770" Type="http://schemas.openxmlformats.org/officeDocument/2006/relationships/hyperlink" Target="http://siamchart.com/stock-ichart/NFC/" TargetMode="External"/><Relationship Id="rId1193" Type="http://schemas.openxmlformats.org/officeDocument/2006/relationships/hyperlink" Target="http://siamchart.com/stock-chart/SWC/" TargetMode="External"/><Relationship Id="rId1207" Type="http://schemas.openxmlformats.org/officeDocument/2006/relationships/hyperlink" Target="http://siamchart.com/stock-chart/TAKUNI/" TargetMode="External"/><Relationship Id="rId1414" Type="http://schemas.openxmlformats.org/officeDocument/2006/relationships/hyperlink" Target="http://siamchart.com/stock-ichart/UKEM/" TargetMode="External"/><Relationship Id="rId216" Type="http://schemas.openxmlformats.org/officeDocument/2006/relationships/hyperlink" Target="http://siamchart.com/stock-chart/BTS/" TargetMode="External"/><Relationship Id="rId423" Type="http://schemas.openxmlformats.org/officeDocument/2006/relationships/hyperlink" Target="http://siamchart.com/stock-chart/GC/" TargetMode="External"/><Relationship Id="rId868" Type="http://schemas.openxmlformats.org/officeDocument/2006/relationships/hyperlink" Target="http://siamchart.com/stock-chart/POLAR/" TargetMode="External"/><Relationship Id="rId1053" Type="http://schemas.openxmlformats.org/officeDocument/2006/relationships/hyperlink" Target="http://siamchart.com/stock-chart/SFP/" TargetMode="External"/><Relationship Id="rId1260" Type="http://schemas.openxmlformats.org/officeDocument/2006/relationships/hyperlink" Target="http://siamchart.com/stock-ichart/THL/" TargetMode="External"/><Relationship Id="rId1498" Type="http://schemas.openxmlformats.org/officeDocument/2006/relationships/hyperlink" Target="http://siamchart.com/stock-chart/YUASA/" TargetMode="External"/><Relationship Id="rId630" Type="http://schemas.openxmlformats.org/officeDocument/2006/relationships/hyperlink" Target="http://siamchart.com/stock-chart/LALIN/" TargetMode="External"/><Relationship Id="rId728" Type="http://schemas.openxmlformats.org/officeDocument/2006/relationships/hyperlink" Target="http://siamchart.com/stock-chart/MOONG/" TargetMode="External"/><Relationship Id="rId935" Type="http://schemas.openxmlformats.org/officeDocument/2006/relationships/hyperlink" Target="http://siamchart.com/stock-chart/RAM/" TargetMode="External"/><Relationship Id="rId1358" Type="http://schemas.openxmlformats.org/officeDocument/2006/relationships/hyperlink" Target="http://siamchart.com/stock-ichart/TRU/" TargetMode="External"/><Relationship Id="rId64" Type="http://schemas.openxmlformats.org/officeDocument/2006/relationships/hyperlink" Target="http://siamchart.com/stock-chart/ALT/" TargetMode="External"/><Relationship Id="rId367" Type="http://schemas.openxmlformats.org/officeDocument/2006/relationships/hyperlink" Target="http://siamchart.com/stock-chart/EE/" TargetMode="External"/><Relationship Id="rId574" Type="http://schemas.openxmlformats.org/officeDocument/2006/relationships/hyperlink" Target="http://siamchart.com/stock-chart/KAMART/" TargetMode="External"/><Relationship Id="rId1120" Type="http://schemas.openxmlformats.org/officeDocument/2006/relationships/hyperlink" Target="http://siamchart.com/stock-ichart/SORKON/" TargetMode="External"/><Relationship Id="rId1218" Type="http://schemas.openxmlformats.org/officeDocument/2006/relationships/hyperlink" Target="http://siamchart.com/stock-ichart/TCAP/" TargetMode="External"/><Relationship Id="rId1425" Type="http://schemas.openxmlformats.org/officeDocument/2006/relationships/hyperlink" Target="http://siamchart.com/stock-chart/UPA/" TargetMode="External"/><Relationship Id="rId227" Type="http://schemas.openxmlformats.org/officeDocument/2006/relationships/hyperlink" Target="http://siamchart.com/stock-ichart/CBG/" TargetMode="External"/><Relationship Id="rId781" Type="http://schemas.openxmlformats.org/officeDocument/2006/relationships/hyperlink" Target="http://siamchart.com/stock-chart/NOK/" TargetMode="External"/><Relationship Id="rId879" Type="http://schemas.openxmlformats.org/officeDocument/2006/relationships/hyperlink" Target="http://siamchart.com/stock-ichart/PPPM/" TargetMode="External"/><Relationship Id="rId434" Type="http://schemas.openxmlformats.org/officeDocument/2006/relationships/hyperlink" Target="http://siamchart.com/stock-ichart/GGC/" TargetMode="External"/><Relationship Id="rId641" Type="http://schemas.openxmlformats.org/officeDocument/2006/relationships/hyperlink" Target="http://siamchart.com/stock-chart/LH/" TargetMode="External"/><Relationship Id="rId739" Type="http://schemas.openxmlformats.org/officeDocument/2006/relationships/hyperlink" Target="http://siamchart.com/stock-ichart/MTC/" TargetMode="External"/><Relationship Id="rId1064" Type="http://schemas.openxmlformats.org/officeDocument/2006/relationships/hyperlink" Target="http://siamchart.com/stock-chart/SHR/" TargetMode="External"/><Relationship Id="rId1271" Type="http://schemas.openxmlformats.org/officeDocument/2006/relationships/hyperlink" Target="http://siamchart.com/stock-chart/TIPCO/" TargetMode="External"/><Relationship Id="rId1369" Type="http://schemas.openxmlformats.org/officeDocument/2006/relationships/hyperlink" Target="http://siamchart.com/stock-chart/TSI/" TargetMode="External"/><Relationship Id="rId280" Type="http://schemas.openxmlformats.org/officeDocument/2006/relationships/hyperlink" Target="http://siamchart.com/stock-chart/COL/" TargetMode="External"/><Relationship Id="rId501" Type="http://schemas.openxmlformats.org/officeDocument/2006/relationships/hyperlink" Target="http://siamchart.com/stock-info/IIG/" TargetMode="External"/><Relationship Id="rId946" Type="http://schemas.openxmlformats.org/officeDocument/2006/relationships/hyperlink" Target="http://siamchart.com/stock-ichart/RICHY/" TargetMode="External"/><Relationship Id="rId1131" Type="http://schemas.openxmlformats.org/officeDocument/2006/relationships/hyperlink" Target="http://siamchart.com/stock-chart/SPG/" TargetMode="External"/><Relationship Id="rId1229" Type="http://schemas.openxmlformats.org/officeDocument/2006/relationships/hyperlink" Target="http://siamchart.com/stock-chart/TEAM/" TargetMode="External"/><Relationship Id="rId75" Type="http://schemas.openxmlformats.org/officeDocument/2006/relationships/hyperlink" Target="http://siamchart.com/stock-ichart/AMATA/" TargetMode="External"/><Relationship Id="rId140" Type="http://schemas.openxmlformats.org/officeDocument/2006/relationships/hyperlink" Target="http://siamchart.com/stock-chart/BAFS/" TargetMode="External"/><Relationship Id="rId378" Type="http://schemas.openxmlformats.org/officeDocument/2006/relationships/hyperlink" Target="http://siamchart.com/stock-ichart/EP/" TargetMode="External"/><Relationship Id="rId585" Type="http://schemas.openxmlformats.org/officeDocument/2006/relationships/hyperlink" Target="http://siamchart.com/stock-ichart/KCAR/" TargetMode="External"/><Relationship Id="rId792" Type="http://schemas.openxmlformats.org/officeDocument/2006/relationships/hyperlink" Target="http://siamchart.com/stock-chart/NUSA/" TargetMode="External"/><Relationship Id="rId806" Type="http://schemas.openxmlformats.org/officeDocument/2006/relationships/hyperlink" Target="http://siamchart.com/stock-chart/OHTL/" TargetMode="External"/><Relationship Id="rId1436" Type="http://schemas.openxmlformats.org/officeDocument/2006/relationships/hyperlink" Target="http://siamchart.com/stock-ichart/UTP/" TargetMode="External"/><Relationship Id="rId6" Type="http://schemas.openxmlformats.org/officeDocument/2006/relationships/hyperlink" Target="http://siamchart.com/stock-chart/7UP/" TargetMode="External"/><Relationship Id="rId238" Type="http://schemas.openxmlformats.org/officeDocument/2006/relationships/hyperlink" Target="http://siamchart.com/stock-chart/CGD/" TargetMode="External"/><Relationship Id="rId445" Type="http://schemas.openxmlformats.org/officeDocument/2006/relationships/hyperlink" Target="http://siamchart.com/stock-chart/GLOCON/" TargetMode="External"/><Relationship Id="rId652" Type="http://schemas.openxmlformats.org/officeDocument/2006/relationships/hyperlink" Target="http://siamchart.com/stock-ichart/LPH/" TargetMode="External"/><Relationship Id="rId1075" Type="http://schemas.openxmlformats.org/officeDocument/2006/relationships/hyperlink" Target="http://siamchart.com/stock-chart/SIRI/" TargetMode="External"/><Relationship Id="rId1282" Type="http://schemas.openxmlformats.org/officeDocument/2006/relationships/hyperlink" Target="http://siamchart.com/stock-ichart/TKN/" TargetMode="External"/><Relationship Id="rId1503" Type="http://schemas.openxmlformats.org/officeDocument/2006/relationships/hyperlink" Target="http://siamchart.com/stock-ichart/ZIGA/" TargetMode="External"/><Relationship Id="rId291" Type="http://schemas.openxmlformats.org/officeDocument/2006/relationships/hyperlink" Target="http://siamchart.com/stock-ichart/CPALL/" TargetMode="External"/><Relationship Id="rId305" Type="http://schemas.openxmlformats.org/officeDocument/2006/relationships/hyperlink" Target="http://siamchart.com/stock-ichart/CPT/" TargetMode="External"/><Relationship Id="rId512" Type="http://schemas.openxmlformats.org/officeDocument/2006/relationships/hyperlink" Target="http://siamchart.com/stock-info/IND/" TargetMode="External"/><Relationship Id="rId957" Type="http://schemas.openxmlformats.org/officeDocument/2006/relationships/hyperlink" Target="http://siamchart.com/stock-chart/RP/" TargetMode="External"/><Relationship Id="rId1142" Type="http://schemas.openxmlformats.org/officeDocument/2006/relationships/hyperlink" Target="http://siamchart.com/stock-ichart/SR/" TargetMode="External"/><Relationship Id="rId86" Type="http://schemas.openxmlformats.org/officeDocument/2006/relationships/hyperlink" Target="http://siamchart.com/stock-chart/APCO/" TargetMode="External"/><Relationship Id="rId151" Type="http://schemas.openxmlformats.org/officeDocument/2006/relationships/hyperlink" Target="http://siamchart.com/stock-ichart/BC/" TargetMode="External"/><Relationship Id="rId389" Type="http://schemas.openxmlformats.org/officeDocument/2006/relationships/hyperlink" Target="http://siamchart.com/stock-chart/ETE/" TargetMode="External"/><Relationship Id="rId596" Type="http://schemas.openxmlformats.org/officeDocument/2006/relationships/hyperlink" Target="http://siamchart.com/stock-ichart/KGI/" TargetMode="External"/><Relationship Id="rId817" Type="http://schemas.openxmlformats.org/officeDocument/2006/relationships/hyperlink" Target="http://siamchart.com/stock-ichart/PACE/" TargetMode="External"/><Relationship Id="rId1002" Type="http://schemas.openxmlformats.org/officeDocument/2006/relationships/hyperlink" Target="http://siamchart.com/stock-ichart/SANKO/" TargetMode="External"/><Relationship Id="rId1447" Type="http://schemas.openxmlformats.org/officeDocument/2006/relationships/hyperlink" Target="http://siamchart.com/stock-chart/VGI/" TargetMode="External"/><Relationship Id="rId249" Type="http://schemas.openxmlformats.org/officeDocument/2006/relationships/hyperlink" Target="http://siamchart.com/stock-ichart/CHG/" TargetMode="External"/><Relationship Id="rId456" Type="http://schemas.openxmlformats.org/officeDocument/2006/relationships/hyperlink" Target="http://siamchart.com/stock-ichart/GREEN/" TargetMode="External"/><Relationship Id="rId663" Type="http://schemas.openxmlformats.org/officeDocument/2006/relationships/hyperlink" Target="http://siamchart.com/stock-chart/MACO/" TargetMode="External"/><Relationship Id="rId870" Type="http://schemas.openxmlformats.org/officeDocument/2006/relationships/hyperlink" Target="http://siamchart.com/stock-chart/PORT/" TargetMode="External"/><Relationship Id="rId1086" Type="http://schemas.openxmlformats.org/officeDocument/2006/relationships/hyperlink" Target="http://siamchart.com/stock-chart/SKE/" TargetMode="External"/><Relationship Id="rId1293" Type="http://schemas.openxmlformats.org/officeDocument/2006/relationships/hyperlink" Target="http://siamchart.com/stock-chart/TMD/" TargetMode="External"/><Relationship Id="rId1307" Type="http://schemas.openxmlformats.org/officeDocument/2006/relationships/hyperlink" Target="http://siamchart.com/stock-chart/TNITY/" TargetMode="External"/><Relationship Id="rId13" Type="http://schemas.openxmlformats.org/officeDocument/2006/relationships/hyperlink" Target="http://siamchart.com/stock-ichart/AAV/" TargetMode="External"/><Relationship Id="rId109" Type="http://schemas.openxmlformats.org/officeDocument/2006/relationships/hyperlink" Target="http://siamchart.com/stock-ichart/ASAP/" TargetMode="External"/><Relationship Id="rId316" Type="http://schemas.openxmlformats.org/officeDocument/2006/relationships/hyperlink" Target="http://siamchart.com/stock-chart/CSP/" TargetMode="External"/><Relationship Id="rId523" Type="http://schemas.openxmlformats.org/officeDocument/2006/relationships/hyperlink" Target="http://siamchart.com/stock-chart/INTUCH/" TargetMode="External"/><Relationship Id="rId968" Type="http://schemas.openxmlformats.org/officeDocument/2006/relationships/hyperlink" Target="http://siamchart.com/stock-ichart/RT/" TargetMode="External"/><Relationship Id="rId1153" Type="http://schemas.openxmlformats.org/officeDocument/2006/relationships/hyperlink" Target="http://siamchart.com/stock-chart/SST/" TargetMode="External"/><Relationship Id="rId97" Type="http://schemas.openxmlformats.org/officeDocument/2006/relationships/hyperlink" Target="http://siamchart.com/stock-ichart/AQ/" TargetMode="External"/><Relationship Id="rId730" Type="http://schemas.openxmlformats.org/officeDocument/2006/relationships/hyperlink" Target="http://siamchart.com/stock-chart/MORE/" TargetMode="External"/><Relationship Id="rId828" Type="http://schemas.openxmlformats.org/officeDocument/2006/relationships/hyperlink" Target="http://siamchart.com/stock-chart/PCSGH/" TargetMode="External"/><Relationship Id="rId1013" Type="http://schemas.openxmlformats.org/officeDocument/2006/relationships/hyperlink" Target="http://siamchart.com/stock-chart/SC/" TargetMode="External"/><Relationship Id="rId1360" Type="http://schemas.openxmlformats.org/officeDocument/2006/relationships/hyperlink" Target="http://siamchart.com/stock-ichart/TRUBB/" TargetMode="External"/><Relationship Id="rId1458" Type="http://schemas.openxmlformats.org/officeDocument/2006/relationships/hyperlink" Target="http://siamchart.com/stock-ichart/VNT/" TargetMode="External"/><Relationship Id="rId162" Type="http://schemas.openxmlformats.org/officeDocument/2006/relationships/hyperlink" Target="http://siamchart.com/stock-chart/BEAUTY/" TargetMode="External"/><Relationship Id="rId467" Type="http://schemas.openxmlformats.org/officeDocument/2006/relationships/hyperlink" Target="http://siamchart.com/stock-chart/GYT/" TargetMode="External"/><Relationship Id="rId1097" Type="http://schemas.openxmlformats.org/officeDocument/2006/relationships/hyperlink" Target="http://siamchart.com/stock-ichart/SLP/" TargetMode="External"/><Relationship Id="rId1220" Type="http://schemas.openxmlformats.org/officeDocument/2006/relationships/hyperlink" Target="http://siamchart.com/stock-ichart/TCC/" TargetMode="External"/><Relationship Id="rId1318" Type="http://schemas.openxmlformats.org/officeDocument/2006/relationships/hyperlink" Target="http://siamchart.com/stock-ichart/TOA/" TargetMode="External"/><Relationship Id="rId674" Type="http://schemas.openxmlformats.org/officeDocument/2006/relationships/hyperlink" Target="http://siamchart.com/stock-ichart/MATCH/" TargetMode="External"/><Relationship Id="rId881" Type="http://schemas.openxmlformats.org/officeDocument/2006/relationships/hyperlink" Target="http://siamchart.com/stock-ichart/PPS/" TargetMode="External"/><Relationship Id="rId979" Type="http://schemas.openxmlformats.org/officeDocument/2006/relationships/hyperlink" Target="http://siamchart.com/stock-chart/SA/" TargetMode="External"/><Relationship Id="rId24" Type="http://schemas.openxmlformats.org/officeDocument/2006/relationships/hyperlink" Target="http://siamchart.com/stock-chart/ACG/" TargetMode="External"/><Relationship Id="rId327" Type="http://schemas.openxmlformats.org/officeDocument/2006/relationships/hyperlink" Target="http://siamchart.com/stock-ichart/D/" TargetMode="External"/><Relationship Id="rId534" Type="http://schemas.openxmlformats.org/officeDocument/2006/relationships/hyperlink" Target="http://siamchart.com/stock-ichart/IT/" TargetMode="External"/><Relationship Id="rId741" Type="http://schemas.openxmlformats.org/officeDocument/2006/relationships/hyperlink" Target="http://siamchart.com/stock-ichart/MTI/" TargetMode="External"/><Relationship Id="rId839" Type="http://schemas.openxmlformats.org/officeDocument/2006/relationships/hyperlink" Target="http://siamchart.com/stock-ichart/PERM/" TargetMode="External"/><Relationship Id="rId1164" Type="http://schemas.openxmlformats.org/officeDocument/2006/relationships/hyperlink" Target="http://siamchart.com/stock-ichart/STC/" TargetMode="External"/><Relationship Id="rId1371" Type="http://schemas.openxmlformats.org/officeDocument/2006/relationships/hyperlink" Target="http://siamchart.com/stock-chart/TSR/" TargetMode="External"/><Relationship Id="rId1469" Type="http://schemas.openxmlformats.org/officeDocument/2006/relationships/hyperlink" Target="http://siamchart.com/stock-chart/WGE/" TargetMode="External"/><Relationship Id="rId173" Type="http://schemas.openxmlformats.org/officeDocument/2006/relationships/hyperlink" Target="http://siamchart.com/stock-ichart/BGRIM/" TargetMode="External"/><Relationship Id="rId380" Type="http://schemas.openxmlformats.org/officeDocument/2006/relationships/hyperlink" Target="http://siamchart.com/stock-ichart/EPG/" TargetMode="External"/><Relationship Id="rId601" Type="http://schemas.openxmlformats.org/officeDocument/2006/relationships/hyperlink" Target="http://siamchart.com/stock-info/KK/" TargetMode="External"/><Relationship Id="rId1024" Type="http://schemas.openxmlformats.org/officeDocument/2006/relationships/hyperlink" Target="http://siamchart.com/stock-ichart/SCGP/" TargetMode="External"/><Relationship Id="rId1231" Type="http://schemas.openxmlformats.org/officeDocument/2006/relationships/hyperlink" Target="http://siamchart.com/stock-chart/TEAMG/" TargetMode="External"/><Relationship Id="rId240" Type="http://schemas.openxmlformats.org/officeDocument/2006/relationships/hyperlink" Target="http://siamchart.com/stock-chart/CGH/" TargetMode="External"/><Relationship Id="rId478" Type="http://schemas.openxmlformats.org/officeDocument/2006/relationships/hyperlink" Target="http://siamchart.com/stock-ichart/HPT/" TargetMode="External"/><Relationship Id="rId685" Type="http://schemas.openxmlformats.org/officeDocument/2006/relationships/hyperlink" Target="http://siamchart.com/stock-chart/MC/" TargetMode="External"/><Relationship Id="rId892" Type="http://schemas.openxmlformats.org/officeDocument/2006/relationships/hyperlink" Target="http://siamchart.com/stock-ichart/PRECHA/" TargetMode="External"/><Relationship Id="rId906" Type="http://schemas.openxmlformats.org/officeDocument/2006/relationships/hyperlink" Target="http://siamchart.com/stock-ichart/PROUD/" TargetMode="External"/><Relationship Id="rId1329" Type="http://schemas.openxmlformats.org/officeDocument/2006/relationships/hyperlink" Target="http://siamchart.com/stock-chart/TPBI/" TargetMode="External"/><Relationship Id="rId35" Type="http://schemas.openxmlformats.org/officeDocument/2006/relationships/hyperlink" Target="http://siamchart.com/stock-ichart/AF/" TargetMode="External"/><Relationship Id="rId100" Type="http://schemas.openxmlformats.org/officeDocument/2006/relationships/hyperlink" Target="http://siamchart.com/stock-chart/ARIN/" TargetMode="External"/><Relationship Id="rId338" Type="http://schemas.openxmlformats.org/officeDocument/2006/relationships/hyperlink" Target="http://siamchart.com/stock-chart/DHOUSE/" TargetMode="External"/><Relationship Id="rId545" Type="http://schemas.openxmlformats.org/officeDocument/2006/relationships/hyperlink" Target="http://siamchart.com/stock-info/JAK/" TargetMode="External"/><Relationship Id="rId752" Type="http://schemas.openxmlformats.org/officeDocument/2006/relationships/hyperlink" Target="http://siamchart.com/stock-ichart/NCH/" TargetMode="External"/><Relationship Id="rId1175" Type="http://schemas.openxmlformats.org/officeDocument/2006/relationships/hyperlink" Target="http://siamchart.com/stock-chart/STPI/" TargetMode="External"/><Relationship Id="rId1382" Type="http://schemas.openxmlformats.org/officeDocument/2006/relationships/hyperlink" Target="http://siamchart.com/stock-ichart/TTI/" TargetMode="External"/><Relationship Id="rId184" Type="http://schemas.openxmlformats.org/officeDocument/2006/relationships/hyperlink" Target="http://siamchart.com/stock-chart/BJCHI/" TargetMode="External"/><Relationship Id="rId391" Type="http://schemas.openxmlformats.org/officeDocument/2006/relationships/hyperlink" Target="http://siamchart.com/stock-chart/EVER/" TargetMode="External"/><Relationship Id="rId405" Type="http://schemas.openxmlformats.org/officeDocument/2006/relationships/hyperlink" Target="http://siamchart.com/stock-chart/FNS/" TargetMode="External"/><Relationship Id="rId612" Type="http://schemas.openxmlformats.org/officeDocument/2006/relationships/hyperlink" Target="http://siamchart.com/stock-chart/KTC/" TargetMode="External"/><Relationship Id="rId1035" Type="http://schemas.openxmlformats.org/officeDocument/2006/relationships/hyperlink" Target="http://siamchart.com/stock-ichart/SDC/" TargetMode="External"/><Relationship Id="rId1242" Type="http://schemas.openxmlformats.org/officeDocument/2006/relationships/hyperlink" Target="http://siamchart.com/stock-ichart/TGPRO/" TargetMode="External"/><Relationship Id="rId251" Type="http://schemas.openxmlformats.org/officeDocument/2006/relationships/hyperlink" Target="http://siamchart.com/stock-ichart/CHO/" TargetMode="External"/><Relationship Id="rId489" Type="http://schemas.openxmlformats.org/officeDocument/2006/relationships/hyperlink" Target="http://siamchart.com/stock-chart/ICHI/" TargetMode="External"/><Relationship Id="rId696" Type="http://schemas.openxmlformats.org/officeDocument/2006/relationships/hyperlink" Target="http://siamchart.com/stock-ichart/META/" TargetMode="External"/><Relationship Id="rId917" Type="http://schemas.openxmlformats.org/officeDocument/2006/relationships/hyperlink" Target="http://siamchart.com/stock-chart/PTL/" TargetMode="External"/><Relationship Id="rId1102" Type="http://schemas.openxmlformats.org/officeDocument/2006/relationships/hyperlink" Target="http://siamchart.com/stock-chart/SMK/" TargetMode="External"/><Relationship Id="rId46" Type="http://schemas.openxmlformats.org/officeDocument/2006/relationships/hyperlink" Target="http://siamchart.com/stock-chart/AIE/" TargetMode="External"/><Relationship Id="rId349" Type="http://schemas.openxmlformats.org/officeDocument/2006/relationships/hyperlink" Target="http://siamchart.com/stock-chart/DTAC/" TargetMode="External"/><Relationship Id="rId556" Type="http://schemas.openxmlformats.org/officeDocument/2006/relationships/hyperlink" Target="http://siamchart.com/stock-chart/JMART/" TargetMode="External"/><Relationship Id="rId763" Type="http://schemas.openxmlformats.org/officeDocument/2006/relationships/hyperlink" Target="http://siamchart.com/stock-chart/NEW/" TargetMode="External"/><Relationship Id="rId1186" Type="http://schemas.openxmlformats.org/officeDocument/2006/relationships/hyperlink" Target="http://siamchart.com/stock-ichart/SUTHA/" TargetMode="External"/><Relationship Id="rId1393" Type="http://schemas.openxmlformats.org/officeDocument/2006/relationships/hyperlink" Target="http://siamchart.com/stock-chart/TVO/" TargetMode="External"/><Relationship Id="rId1407" Type="http://schemas.openxmlformats.org/officeDocument/2006/relationships/hyperlink" Target="http://siamchart.com/stock-chart/UAC/" TargetMode="External"/><Relationship Id="rId111" Type="http://schemas.openxmlformats.org/officeDocument/2006/relationships/hyperlink" Target="http://siamchart.com/stock-ichart/ASEFA/" TargetMode="External"/><Relationship Id="rId195" Type="http://schemas.openxmlformats.org/officeDocument/2006/relationships/hyperlink" Target="http://siamchart.com/stock-ichart/BLISS/" TargetMode="External"/><Relationship Id="rId209" Type="http://schemas.openxmlformats.org/officeDocument/2006/relationships/hyperlink" Target="http://siamchart.com/stock-ichart/BRR/" TargetMode="External"/><Relationship Id="rId416" Type="http://schemas.openxmlformats.org/officeDocument/2006/relationships/hyperlink" Target="http://siamchart.com/stock-ichart/FSS/" TargetMode="External"/><Relationship Id="rId970" Type="http://schemas.openxmlformats.org/officeDocument/2006/relationships/hyperlink" Target="http://siamchart.com/stock-chart/RWI/" TargetMode="External"/><Relationship Id="rId1046" Type="http://schemas.openxmlformats.org/officeDocument/2006/relationships/hyperlink" Target="http://siamchart.com/stock-chart/SENA/" TargetMode="External"/><Relationship Id="rId1253" Type="http://schemas.openxmlformats.org/officeDocument/2006/relationships/hyperlink" Target="http://siamchart.com/stock-chart/THE/" TargetMode="External"/><Relationship Id="rId623" Type="http://schemas.openxmlformats.org/officeDocument/2006/relationships/hyperlink" Target="http://siamchart.com/stock-ichart/KWG/" TargetMode="External"/><Relationship Id="rId830" Type="http://schemas.openxmlformats.org/officeDocument/2006/relationships/hyperlink" Target="http://siamchart.com/stock-chart/PDG/" TargetMode="External"/><Relationship Id="rId928" Type="http://schemas.openxmlformats.org/officeDocument/2006/relationships/hyperlink" Target="http://siamchart.com/stock-ichart/Q-CON/" TargetMode="External"/><Relationship Id="rId1460" Type="http://schemas.openxmlformats.org/officeDocument/2006/relationships/hyperlink" Target="http://siamchart.com/stock-ichart/VPO/" TargetMode="External"/><Relationship Id="rId57" Type="http://schemas.openxmlformats.org/officeDocument/2006/relationships/hyperlink" Target="http://siamchart.com/stock-ichart/AKP/" TargetMode="External"/><Relationship Id="rId262" Type="http://schemas.openxmlformats.org/officeDocument/2006/relationships/hyperlink" Target="http://siamchart.com/stock-chart/CITY/" TargetMode="External"/><Relationship Id="rId567" Type="http://schemas.openxmlformats.org/officeDocument/2006/relationships/hyperlink" Target="http://siamchart.com/stock-ichart/JUBILE/" TargetMode="External"/><Relationship Id="rId1113" Type="http://schemas.openxmlformats.org/officeDocument/2006/relationships/hyperlink" Target="http://siamchart.com/stock-ichart/SO/" TargetMode="External"/><Relationship Id="rId1197" Type="http://schemas.openxmlformats.org/officeDocument/2006/relationships/hyperlink" Target="http://siamchart.com/stock-chart/SYNEX/" TargetMode="External"/><Relationship Id="rId1320" Type="http://schemas.openxmlformats.org/officeDocument/2006/relationships/hyperlink" Target="http://siamchart.com/stock-ichart/TOG/" TargetMode="External"/><Relationship Id="rId1418" Type="http://schemas.openxmlformats.org/officeDocument/2006/relationships/hyperlink" Target="http://siamchart.com/stock-ichart/UMS/" TargetMode="External"/><Relationship Id="rId122" Type="http://schemas.openxmlformats.org/officeDocument/2006/relationships/hyperlink" Target="http://siamchart.com/stock-chart/ASP/" TargetMode="External"/><Relationship Id="rId774" Type="http://schemas.openxmlformats.org/officeDocument/2006/relationships/hyperlink" Target="http://siamchart.com/stock-ichart/NKI/" TargetMode="External"/><Relationship Id="rId981" Type="http://schemas.openxmlformats.org/officeDocument/2006/relationships/hyperlink" Target="http://siamchart.com/stock-chart/SAAM/" TargetMode="External"/><Relationship Id="rId1057" Type="http://schemas.openxmlformats.org/officeDocument/2006/relationships/hyperlink" Target="http://siamchart.com/stock-info/SFT/" TargetMode="External"/><Relationship Id="rId427" Type="http://schemas.openxmlformats.org/officeDocument/2006/relationships/hyperlink" Target="http://siamchart.com/stock-chart/GEL/" TargetMode="External"/><Relationship Id="rId634" Type="http://schemas.openxmlformats.org/officeDocument/2006/relationships/hyperlink" Target="http://siamchart.com/stock-chart/LDC/" TargetMode="External"/><Relationship Id="rId841" Type="http://schemas.openxmlformats.org/officeDocument/2006/relationships/hyperlink" Target="http://siamchart.com/stock-ichart/PF/" TargetMode="External"/><Relationship Id="rId1264" Type="http://schemas.openxmlformats.org/officeDocument/2006/relationships/hyperlink" Target="http://siamchart.com/stock-ichart/THRE/" TargetMode="External"/><Relationship Id="rId1471" Type="http://schemas.openxmlformats.org/officeDocument/2006/relationships/hyperlink" Target="http://siamchart.com/stock-info/WGE/" TargetMode="External"/><Relationship Id="rId273" Type="http://schemas.openxmlformats.org/officeDocument/2006/relationships/hyperlink" Target="http://siamchart.com/stock-ichart/CMC/" TargetMode="External"/><Relationship Id="rId480" Type="http://schemas.openxmlformats.org/officeDocument/2006/relationships/hyperlink" Target="http://siamchart.com/stock-ichart/HTC/" TargetMode="External"/><Relationship Id="rId701" Type="http://schemas.openxmlformats.org/officeDocument/2006/relationships/hyperlink" Target="http://siamchart.com/stock-chart/MFEC/" TargetMode="External"/><Relationship Id="rId939" Type="http://schemas.openxmlformats.org/officeDocument/2006/relationships/hyperlink" Target="http://siamchart.com/stock-chart/RBF/" TargetMode="External"/><Relationship Id="rId1124" Type="http://schemas.openxmlformats.org/officeDocument/2006/relationships/hyperlink" Target="http://siamchart.com/stock-ichart/SPACK/" TargetMode="External"/><Relationship Id="rId1331" Type="http://schemas.openxmlformats.org/officeDocument/2006/relationships/hyperlink" Target="http://siamchart.com/stock-chart/TPCH/" TargetMode="External"/><Relationship Id="rId68" Type="http://schemas.openxmlformats.org/officeDocument/2006/relationships/hyperlink" Target="http://siamchart.com/stock-chart/AMA/" TargetMode="External"/><Relationship Id="rId133" Type="http://schemas.openxmlformats.org/officeDocument/2006/relationships/hyperlink" Target="http://siamchart.com/stock-ichart/AYUD/" TargetMode="External"/><Relationship Id="rId340" Type="http://schemas.openxmlformats.org/officeDocument/2006/relationships/hyperlink" Target="http://siamchart.com/stock-info/DHOUSE/" TargetMode="External"/><Relationship Id="rId578" Type="http://schemas.openxmlformats.org/officeDocument/2006/relationships/hyperlink" Target="http://siamchart.com/stock-chart/KBANK/" TargetMode="External"/><Relationship Id="rId785" Type="http://schemas.openxmlformats.org/officeDocument/2006/relationships/hyperlink" Target="http://siamchart.com/stock-chart/NRF/" TargetMode="External"/><Relationship Id="rId992" Type="http://schemas.openxmlformats.org/officeDocument/2006/relationships/hyperlink" Target="http://siamchart.com/stock-ichart/SALEE/" TargetMode="External"/><Relationship Id="rId1429" Type="http://schemas.openxmlformats.org/officeDocument/2006/relationships/hyperlink" Target="http://siamchart.com/stock-chart/UPOIC/" TargetMode="External"/><Relationship Id="rId200" Type="http://schemas.openxmlformats.org/officeDocument/2006/relationships/hyperlink" Target="http://siamchart.com/stock-chart/BPP/" TargetMode="External"/><Relationship Id="rId438" Type="http://schemas.openxmlformats.org/officeDocument/2006/relationships/hyperlink" Target="http://siamchart.com/stock-ichart/GJS/" TargetMode="External"/><Relationship Id="rId645" Type="http://schemas.openxmlformats.org/officeDocument/2006/relationships/hyperlink" Target="http://siamchart.com/stock-chart/LHK/" TargetMode="External"/><Relationship Id="rId852" Type="http://schemas.openxmlformats.org/officeDocument/2006/relationships/hyperlink" Target="http://siamchart.com/stock-chart/PK/" TargetMode="External"/><Relationship Id="rId1068" Type="http://schemas.openxmlformats.org/officeDocument/2006/relationships/hyperlink" Target="http://siamchart.com/stock-chart/SICT/" TargetMode="External"/><Relationship Id="rId1275" Type="http://schemas.openxmlformats.org/officeDocument/2006/relationships/hyperlink" Target="http://siamchart.com/stock-chart/TITLE/" TargetMode="External"/><Relationship Id="rId1482" Type="http://schemas.openxmlformats.org/officeDocument/2006/relationships/hyperlink" Target="http://siamchart.com/stock-chart/WINNER/" TargetMode="External"/><Relationship Id="rId284" Type="http://schemas.openxmlformats.org/officeDocument/2006/relationships/hyperlink" Target="http://siamchart.com/stock-chart/COM7/" TargetMode="External"/><Relationship Id="rId491" Type="http://schemas.openxmlformats.org/officeDocument/2006/relationships/hyperlink" Target="http://siamchart.com/stock-chart/ICN/" TargetMode="External"/><Relationship Id="rId505" Type="http://schemas.openxmlformats.org/officeDocument/2006/relationships/hyperlink" Target="http://siamchart.com/stock-ichart/ILINK/" TargetMode="External"/><Relationship Id="rId712" Type="http://schemas.openxmlformats.org/officeDocument/2006/relationships/hyperlink" Target="http://siamchart.com/stock-chart/MINT/" TargetMode="External"/><Relationship Id="rId1135" Type="http://schemas.openxmlformats.org/officeDocument/2006/relationships/hyperlink" Target="http://siamchart.com/stock-chart/SPRC/" TargetMode="External"/><Relationship Id="rId1342" Type="http://schemas.openxmlformats.org/officeDocument/2006/relationships/hyperlink" Target="http://siamchart.com/stock-ichart/TPOLY/" TargetMode="External"/><Relationship Id="rId79" Type="http://schemas.openxmlformats.org/officeDocument/2006/relationships/hyperlink" Target="http://siamchart.com/stock-ichart/AMC/" TargetMode="External"/><Relationship Id="rId144" Type="http://schemas.openxmlformats.org/officeDocument/2006/relationships/hyperlink" Target="http://siamchart.com/stock-chart/BANPU/" TargetMode="External"/><Relationship Id="rId589" Type="http://schemas.openxmlformats.org/officeDocument/2006/relationships/hyperlink" Target="http://siamchart.com/stock-ichart/KCM/" TargetMode="External"/><Relationship Id="rId796" Type="http://schemas.openxmlformats.org/officeDocument/2006/relationships/hyperlink" Target="http://siamchart.com/stock-chart/NWR/" TargetMode="External"/><Relationship Id="rId1202" Type="http://schemas.openxmlformats.org/officeDocument/2006/relationships/hyperlink" Target="http://siamchart.com/stock-ichart/T/" TargetMode="External"/><Relationship Id="rId351" Type="http://schemas.openxmlformats.org/officeDocument/2006/relationships/hyperlink" Target="http://siamchart.com/stock-chart/DTC/" TargetMode="External"/><Relationship Id="rId449" Type="http://schemas.openxmlformats.org/officeDocument/2006/relationships/hyperlink" Target="http://siamchart.com/stock-chart/GPSC/" TargetMode="External"/><Relationship Id="rId656" Type="http://schemas.openxmlformats.org/officeDocument/2006/relationships/hyperlink" Target="http://siamchart.com/stock-ichart/LRH/" TargetMode="External"/><Relationship Id="rId863" Type="http://schemas.openxmlformats.org/officeDocument/2006/relationships/hyperlink" Target="http://siamchart.com/stock-ichart/PLE/" TargetMode="External"/><Relationship Id="rId1079" Type="http://schemas.openxmlformats.org/officeDocument/2006/relationships/hyperlink" Target="http://siamchart.com/stock-chart/SISB/" TargetMode="External"/><Relationship Id="rId1286" Type="http://schemas.openxmlformats.org/officeDocument/2006/relationships/hyperlink" Target="http://siamchart.com/stock-ichart/TKT/" TargetMode="External"/><Relationship Id="rId1493" Type="http://schemas.openxmlformats.org/officeDocument/2006/relationships/hyperlink" Target="http://siamchart.com/stock-ichart/XO/" TargetMode="External"/><Relationship Id="rId211" Type="http://schemas.openxmlformats.org/officeDocument/2006/relationships/hyperlink" Target="http://siamchart.com/stock-ichart/BSBM/" TargetMode="External"/><Relationship Id="rId295" Type="http://schemas.openxmlformats.org/officeDocument/2006/relationships/hyperlink" Target="http://siamchart.com/stock-ichart/CPH/" TargetMode="External"/><Relationship Id="rId309" Type="http://schemas.openxmlformats.org/officeDocument/2006/relationships/hyperlink" Target="http://siamchart.com/stock-ichart/CRANE/" TargetMode="External"/><Relationship Id="rId516" Type="http://schemas.openxmlformats.org/officeDocument/2006/relationships/hyperlink" Target="http://siamchart.com/stock-ichart/INGRS/" TargetMode="External"/><Relationship Id="rId1146" Type="http://schemas.openxmlformats.org/officeDocument/2006/relationships/hyperlink" Target="http://siamchart.com/stock-ichart/SSC/" TargetMode="External"/><Relationship Id="rId723" Type="http://schemas.openxmlformats.org/officeDocument/2006/relationships/hyperlink" Target="http://siamchart.com/stock-ichart/MM/" TargetMode="External"/><Relationship Id="rId930" Type="http://schemas.openxmlformats.org/officeDocument/2006/relationships/hyperlink" Target="http://siamchart.com/stock-ichart/QH/" TargetMode="External"/><Relationship Id="rId1006" Type="http://schemas.openxmlformats.org/officeDocument/2006/relationships/hyperlink" Target="http://siamchart.com/stock-ichart/SAT/" TargetMode="External"/><Relationship Id="rId1353" Type="http://schemas.openxmlformats.org/officeDocument/2006/relationships/hyperlink" Target="http://siamchart.com/stock-chart/TRITN/" TargetMode="External"/><Relationship Id="rId155" Type="http://schemas.openxmlformats.org/officeDocument/2006/relationships/hyperlink" Target="http://siamchart.com/stock-ichart/BCP/" TargetMode="External"/><Relationship Id="rId362" Type="http://schemas.openxmlformats.org/officeDocument/2006/relationships/hyperlink" Target="http://siamchart.com/stock-ichart/EASTW/" TargetMode="External"/><Relationship Id="rId1213" Type="http://schemas.openxmlformats.org/officeDocument/2006/relationships/hyperlink" Target="http://siamchart.com/stock-chart/TBSP/" TargetMode="External"/><Relationship Id="rId1297" Type="http://schemas.openxmlformats.org/officeDocument/2006/relationships/hyperlink" Target="http://siamchart.com/stock-chart/TMILL/" TargetMode="External"/><Relationship Id="rId1420" Type="http://schemas.openxmlformats.org/officeDocument/2006/relationships/hyperlink" Target="http://siamchart.com/stock-ichart/UNIQ/" TargetMode="External"/><Relationship Id="rId222" Type="http://schemas.openxmlformats.org/officeDocument/2006/relationships/hyperlink" Target="http://siamchart.com/stock-chart/BWG/" TargetMode="External"/><Relationship Id="rId667" Type="http://schemas.openxmlformats.org/officeDocument/2006/relationships/hyperlink" Target="http://siamchart.com/stock-chart/MAKRO/" TargetMode="External"/><Relationship Id="rId874" Type="http://schemas.openxmlformats.org/officeDocument/2006/relationships/hyperlink" Target="http://siamchart.com/stock-chart/PPM/" TargetMode="External"/><Relationship Id="rId17" Type="http://schemas.openxmlformats.org/officeDocument/2006/relationships/hyperlink" Target="http://siamchart.com/stock-ichart/ABM/" TargetMode="External"/><Relationship Id="rId527" Type="http://schemas.openxmlformats.org/officeDocument/2006/relationships/hyperlink" Target="http://siamchart.com/stock-chart/IRC/" TargetMode="External"/><Relationship Id="rId734" Type="http://schemas.openxmlformats.org/officeDocument/2006/relationships/hyperlink" Target="http://siamchart.com/stock-chart/MPIC/" TargetMode="External"/><Relationship Id="rId941" Type="http://schemas.openxmlformats.org/officeDocument/2006/relationships/hyperlink" Target="http://siamchart.com/stock-chart/RCI/" TargetMode="External"/><Relationship Id="rId1157" Type="http://schemas.openxmlformats.org/officeDocument/2006/relationships/hyperlink" Target="http://siamchart.com/stock-chart/STANLY/" TargetMode="External"/><Relationship Id="rId1364" Type="http://schemas.openxmlformats.org/officeDocument/2006/relationships/hyperlink" Target="http://siamchart.com/stock-ichart/TSC/" TargetMode="External"/><Relationship Id="rId70" Type="http://schemas.openxmlformats.org/officeDocument/2006/relationships/hyperlink" Target="http://siamchart.com/stock-chart/AMANAH/" TargetMode="External"/><Relationship Id="rId166" Type="http://schemas.openxmlformats.org/officeDocument/2006/relationships/hyperlink" Target="http://siamchart.com/stock-chart/BEM/" TargetMode="External"/><Relationship Id="rId373" Type="http://schemas.openxmlformats.org/officeDocument/2006/relationships/hyperlink" Target="http://siamchart.com/stock-chart/EKH/" TargetMode="External"/><Relationship Id="rId580" Type="http://schemas.openxmlformats.org/officeDocument/2006/relationships/hyperlink" Target="http://siamchart.com/stock-chart/KBS/" TargetMode="External"/><Relationship Id="rId801" Type="http://schemas.openxmlformats.org/officeDocument/2006/relationships/hyperlink" Target="http://siamchart.com/stock-ichart/OCC/" TargetMode="External"/><Relationship Id="rId1017" Type="http://schemas.openxmlformats.org/officeDocument/2006/relationships/hyperlink" Target="http://siamchart.com/stock-chart/SCC/" TargetMode="External"/><Relationship Id="rId1224" Type="http://schemas.openxmlformats.org/officeDocument/2006/relationships/hyperlink" Target="http://siamchart.com/stock-ichart/TCJ/" TargetMode="External"/><Relationship Id="rId1431" Type="http://schemas.openxmlformats.org/officeDocument/2006/relationships/hyperlink" Target="http://siamchart.com/stock-chart/UREKA/" TargetMode="External"/><Relationship Id="rId1" Type="http://schemas.openxmlformats.org/officeDocument/2006/relationships/hyperlink" Target="http://siamchart.com/stock-chart/2S/" TargetMode="External"/><Relationship Id="rId233" Type="http://schemas.openxmlformats.org/officeDocument/2006/relationships/hyperlink" Target="http://siamchart.com/stock-ichart/CEN/" TargetMode="External"/><Relationship Id="rId440" Type="http://schemas.openxmlformats.org/officeDocument/2006/relationships/hyperlink" Target="http://siamchart.com/stock-ichart/GL/" TargetMode="External"/><Relationship Id="rId678" Type="http://schemas.openxmlformats.org/officeDocument/2006/relationships/hyperlink" Target="http://siamchart.com/stock-ichart/MAX/" TargetMode="External"/><Relationship Id="rId885" Type="http://schemas.openxmlformats.org/officeDocument/2006/relationships/hyperlink" Target="http://siamchart.com/stock-ichart/PRAKIT/" TargetMode="External"/><Relationship Id="rId1070" Type="http://schemas.openxmlformats.org/officeDocument/2006/relationships/hyperlink" Target="http://siamchart.com/stock-info/SICT/" TargetMode="External"/><Relationship Id="rId28" Type="http://schemas.openxmlformats.org/officeDocument/2006/relationships/hyperlink" Target="http://siamchart.com/stock-chart/ADVANC/" TargetMode="External"/><Relationship Id="rId300" Type="http://schemas.openxmlformats.org/officeDocument/2006/relationships/hyperlink" Target="http://siamchart.com/stock-chart/CPN/" TargetMode="External"/><Relationship Id="rId538" Type="http://schemas.openxmlformats.org/officeDocument/2006/relationships/hyperlink" Target="http://siamchart.com/stock-ichart/ITEL/" TargetMode="External"/><Relationship Id="rId745" Type="http://schemas.openxmlformats.org/officeDocument/2006/relationships/hyperlink" Target="http://siamchart.com/stock-ichart/NBC/" TargetMode="External"/><Relationship Id="rId952" Type="http://schemas.openxmlformats.org/officeDocument/2006/relationships/hyperlink" Target="http://siamchart.com/stock-ichart/ROCK/" TargetMode="External"/><Relationship Id="rId1168" Type="http://schemas.openxmlformats.org/officeDocument/2006/relationships/hyperlink" Target="http://siamchart.com/stock-chart/STGT/" TargetMode="External"/><Relationship Id="rId1375" Type="http://schemas.openxmlformats.org/officeDocument/2006/relationships/hyperlink" Target="http://siamchart.com/stock-chart/TSTH/" TargetMode="External"/><Relationship Id="rId81" Type="http://schemas.openxmlformats.org/officeDocument/2006/relationships/hyperlink" Target="http://siamchart.com/stock-ichart/ANAN/" TargetMode="External"/><Relationship Id="rId177" Type="http://schemas.openxmlformats.org/officeDocument/2006/relationships/hyperlink" Target="http://siamchart.com/stock-ichart/BH/" TargetMode="External"/><Relationship Id="rId384" Type="http://schemas.openxmlformats.org/officeDocument/2006/relationships/hyperlink" Target="http://siamchart.com/stock-ichart/ESSO/" TargetMode="External"/><Relationship Id="rId591" Type="http://schemas.openxmlformats.org/officeDocument/2006/relationships/hyperlink" Target="http://siamchart.com/stock-ichart/KDH/" TargetMode="External"/><Relationship Id="rId605" Type="http://schemas.openxmlformats.org/officeDocument/2006/relationships/hyperlink" Target="http://siamchart.com/stock-ichart/KKP/" TargetMode="External"/><Relationship Id="rId812" Type="http://schemas.openxmlformats.org/officeDocument/2006/relationships/hyperlink" Target="http://siamchart.com/stock-chart/OSP/" TargetMode="External"/><Relationship Id="rId1028" Type="http://schemas.openxmlformats.org/officeDocument/2006/relationships/hyperlink" Target="http://siamchart.com/stock-ichart/SCM/" TargetMode="External"/><Relationship Id="rId1235" Type="http://schemas.openxmlformats.org/officeDocument/2006/relationships/hyperlink" Target="http://siamchart.com/stock-chart/TFI/" TargetMode="External"/><Relationship Id="rId1442" Type="http://schemas.openxmlformats.org/officeDocument/2006/relationships/hyperlink" Target="http://siamchart.com/stock-ichart/UWC/" TargetMode="External"/><Relationship Id="rId244" Type="http://schemas.openxmlformats.org/officeDocument/2006/relationships/hyperlink" Target="http://siamchart.com/stock-chart/CHAYO/" TargetMode="External"/><Relationship Id="rId689" Type="http://schemas.openxmlformats.org/officeDocument/2006/relationships/hyperlink" Target="http://siamchart.com/stock-chart/MCS/" TargetMode="External"/><Relationship Id="rId896" Type="http://schemas.openxmlformats.org/officeDocument/2006/relationships/hyperlink" Target="http://siamchart.com/stock-ichart/PRIME/" TargetMode="External"/><Relationship Id="rId1081" Type="http://schemas.openxmlformats.org/officeDocument/2006/relationships/hyperlink" Target="http://siamchart.com/stock-chart/SITHAI/" TargetMode="External"/><Relationship Id="rId1302" Type="http://schemas.openxmlformats.org/officeDocument/2006/relationships/hyperlink" Target="http://siamchart.com/stock-ichart/TMW/" TargetMode="External"/><Relationship Id="rId39" Type="http://schemas.openxmlformats.org/officeDocument/2006/relationships/hyperlink" Target="http://siamchart.com/stock-ichart/AGE/" TargetMode="External"/><Relationship Id="rId451" Type="http://schemas.openxmlformats.org/officeDocument/2006/relationships/hyperlink" Target="http://siamchart.com/stock-chart/GRAMMY/" TargetMode="External"/><Relationship Id="rId549" Type="http://schemas.openxmlformats.org/officeDocument/2006/relationships/hyperlink" Target="http://siamchart.com/stock-ichart/JCK/" TargetMode="External"/><Relationship Id="rId756" Type="http://schemas.openxmlformats.org/officeDocument/2006/relationships/hyperlink" Target="http://siamchart.com/stock-ichart/NDR/" TargetMode="External"/><Relationship Id="rId1179" Type="http://schemas.openxmlformats.org/officeDocument/2006/relationships/hyperlink" Target="http://siamchart.com/stock-chart/SUN/" TargetMode="External"/><Relationship Id="rId1386" Type="http://schemas.openxmlformats.org/officeDocument/2006/relationships/hyperlink" Target="http://siamchart.com/stock-ichart/TTW/" TargetMode="External"/><Relationship Id="rId104" Type="http://schemas.openxmlformats.org/officeDocument/2006/relationships/hyperlink" Target="http://siamchart.com/stock-chart/ARROW/" TargetMode="External"/><Relationship Id="rId188" Type="http://schemas.openxmlformats.org/officeDocument/2006/relationships/hyperlink" Target="http://siamchart.com/stock-chart/BKI/" TargetMode="External"/><Relationship Id="rId311" Type="http://schemas.openxmlformats.org/officeDocument/2006/relationships/hyperlink" Target="http://siamchart.com/stock-ichart/CRC/" TargetMode="External"/><Relationship Id="rId395" Type="http://schemas.openxmlformats.org/officeDocument/2006/relationships/hyperlink" Target="http://siamchart.com/stock-chart/FANCY/" TargetMode="External"/><Relationship Id="rId409" Type="http://schemas.openxmlformats.org/officeDocument/2006/relationships/hyperlink" Target="http://siamchart.com/stock-chart/FPI/" TargetMode="External"/><Relationship Id="rId963" Type="http://schemas.openxmlformats.org/officeDocument/2006/relationships/hyperlink" Target="http://siamchart.com/stock-chart/RS/" TargetMode="External"/><Relationship Id="rId1039" Type="http://schemas.openxmlformats.org/officeDocument/2006/relationships/hyperlink" Target="http://siamchart.com/stock-ichart/SE-ED/" TargetMode="External"/><Relationship Id="rId1246" Type="http://schemas.openxmlformats.org/officeDocument/2006/relationships/hyperlink" Target="http://siamchart.com/stock-ichart/THAI/" TargetMode="External"/><Relationship Id="rId92" Type="http://schemas.openxmlformats.org/officeDocument/2006/relationships/hyperlink" Target="http://siamchart.com/stock-chart/APP/" TargetMode="External"/><Relationship Id="rId616" Type="http://schemas.openxmlformats.org/officeDocument/2006/relationships/hyperlink" Target="http://siamchart.com/stock-chart/KUMWEL/" TargetMode="External"/><Relationship Id="rId823" Type="http://schemas.openxmlformats.org/officeDocument/2006/relationships/hyperlink" Target="http://siamchart.com/stock-ichart/PAP/" TargetMode="External"/><Relationship Id="rId1453" Type="http://schemas.openxmlformats.org/officeDocument/2006/relationships/hyperlink" Target="http://siamchart.com/stock-chart/VL/" TargetMode="External"/><Relationship Id="rId255" Type="http://schemas.openxmlformats.org/officeDocument/2006/relationships/hyperlink" Target="http://siamchart.com/stock-ichart/CHOW/" TargetMode="External"/><Relationship Id="rId462" Type="http://schemas.openxmlformats.org/officeDocument/2006/relationships/hyperlink" Target="http://siamchart.com/stock-ichart/GTB/" TargetMode="External"/><Relationship Id="rId1092" Type="http://schemas.openxmlformats.org/officeDocument/2006/relationships/hyperlink" Target="http://siamchart.com/stock-chart/SKY/" TargetMode="External"/><Relationship Id="rId1106" Type="http://schemas.openxmlformats.org/officeDocument/2006/relationships/hyperlink" Target="http://siamchart.com/stock-chart/SMT/" TargetMode="External"/><Relationship Id="rId1313" Type="http://schemas.openxmlformats.org/officeDocument/2006/relationships/hyperlink" Target="http://siamchart.com/stock-chart/TNPC/" TargetMode="External"/><Relationship Id="rId1397" Type="http://schemas.openxmlformats.org/officeDocument/2006/relationships/hyperlink" Target="http://siamchart.com/stock-chart/TWP/" TargetMode="External"/><Relationship Id="rId115" Type="http://schemas.openxmlformats.org/officeDocument/2006/relationships/hyperlink" Target="http://siamchart.com/stock-ichart/ASIAN/" TargetMode="External"/><Relationship Id="rId322" Type="http://schemas.openxmlformats.org/officeDocument/2006/relationships/hyperlink" Target="http://siamchart.com/stock-chart/CTW/" TargetMode="External"/><Relationship Id="rId767" Type="http://schemas.openxmlformats.org/officeDocument/2006/relationships/hyperlink" Target="http://siamchart.com/stock-chart/NEX/" TargetMode="External"/><Relationship Id="rId974" Type="http://schemas.openxmlformats.org/officeDocument/2006/relationships/hyperlink" Target="http://siamchart.com/stock-info/S_26J/" TargetMode="External"/><Relationship Id="rId199" Type="http://schemas.openxmlformats.org/officeDocument/2006/relationships/hyperlink" Target="http://siamchart.com/stock-ichart/BOL/" TargetMode="External"/><Relationship Id="rId627" Type="http://schemas.openxmlformats.org/officeDocument/2006/relationships/hyperlink" Target="http://siamchart.com/stock-ichart/KYE/" TargetMode="External"/><Relationship Id="rId834" Type="http://schemas.openxmlformats.org/officeDocument/2006/relationships/hyperlink" Target="http://siamchart.com/stock-chart/PDJ/" TargetMode="External"/><Relationship Id="rId1257" Type="http://schemas.openxmlformats.org/officeDocument/2006/relationships/hyperlink" Target="http://siamchart.com/stock-chart/THIP/" TargetMode="External"/><Relationship Id="rId1464" Type="http://schemas.openxmlformats.org/officeDocument/2006/relationships/hyperlink" Target="http://siamchart.com/stock-ichart/W/" TargetMode="External"/><Relationship Id="rId266" Type="http://schemas.openxmlformats.org/officeDocument/2006/relationships/hyperlink" Target="http://siamchart.com/stock-chart/CKP/" TargetMode="External"/><Relationship Id="rId473" Type="http://schemas.openxmlformats.org/officeDocument/2006/relationships/hyperlink" Target="http://siamchart.com/stock-chart/HFT/" TargetMode="External"/><Relationship Id="rId680" Type="http://schemas.openxmlformats.org/officeDocument/2006/relationships/hyperlink" Target="http://siamchart.com/stock-ichart/MBAX/" TargetMode="External"/><Relationship Id="rId901" Type="http://schemas.openxmlformats.org/officeDocument/2006/relationships/hyperlink" Target="http://siamchart.com/stock-chart/PRM/" TargetMode="External"/><Relationship Id="rId1117" Type="http://schemas.openxmlformats.org/officeDocument/2006/relationships/hyperlink" Target="http://siamchart.com/stock-chart/SONIC/" TargetMode="External"/><Relationship Id="rId1324" Type="http://schemas.openxmlformats.org/officeDocument/2006/relationships/hyperlink" Target="http://siamchart.com/stock-ichart/TOPP/" TargetMode="External"/><Relationship Id="rId30" Type="http://schemas.openxmlformats.org/officeDocument/2006/relationships/hyperlink" Target="http://siamchart.com/stock-chart/AEC/" TargetMode="External"/><Relationship Id="rId126" Type="http://schemas.openxmlformats.org/officeDocument/2006/relationships/hyperlink" Target="http://siamchart.com/stock-chart/AU/" TargetMode="External"/><Relationship Id="rId333" Type="http://schemas.openxmlformats.org/officeDocument/2006/relationships/hyperlink" Target="http://siamchart.com/stock-ichart/DDD/" TargetMode="External"/><Relationship Id="rId540" Type="http://schemas.openxmlformats.org/officeDocument/2006/relationships/hyperlink" Target="http://siamchart.com/stock-ichart/IVL/" TargetMode="External"/><Relationship Id="rId778" Type="http://schemas.openxmlformats.org/officeDocument/2006/relationships/hyperlink" Target="http://siamchart.com/stock-ichart/NNCL/" TargetMode="External"/><Relationship Id="rId985" Type="http://schemas.openxmlformats.org/officeDocument/2006/relationships/hyperlink" Target="http://siamchart.com/stock-chart/SABUY/" TargetMode="External"/><Relationship Id="rId1170" Type="http://schemas.openxmlformats.org/officeDocument/2006/relationships/hyperlink" Target="http://siamchart.com/stock-info/STGT/" TargetMode="External"/><Relationship Id="rId638" Type="http://schemas.openxmlformats.org/officeDocument/2006/relationships/hyperlink" Target="http://siamchart.com/stock-chart/LEO/" TargetMode="External"/><Relationship Id="rId845" Type="http://schemas.openxmlformats.org/officeDocument/2006/relationships/hyperlink" Target="http://siamchart.com/stock-ichart/PHOL/" TargetMode="External"/><Relationship Id="rId1030" Type="http://schemas.openxmlformats.org/officeDocument/2006/relationships/hyperlink" Target="http://siamchart.com/stock-chart/SCN/" TargetMode="External"/><Relationship Id="rId1268" Type="http://schemas.openxmlformats.org/officeDocument/2006/relationships/hyperlink" Target="http://siamchart.com/stock-ichart/TIGER/" TargetMode="External"/><Relationship Id="rId1475" Type="http://schemas.openxmlformats.org/officeDocument/2006/relationships/hyperlink" Target="http://siamchart.com/stock-ichart/WHAUP/" TargetMode="External"/><Relationship Id="rId277" Type="http://schemas.openxmlformats.org/officeDocument/2006/relationships/hyperlink" Target="http://siamchart.com/stock-ichart/CMR/" TargetMode="External"/><Relationship Id="rId400" Type="http://schemas.openxmlformats.org/officeDocument/2006/relationships/hyperlink" Target="http://siamchart.com/stock-ichart/FLOYD/" TargetMode="External"/><Relationship Id="rId484" Type="http://schemas.openxmlformats.org/officeDocument/2006/relationships/hyperlink" Target="http://siamchart.com/stock-ichart/HUMAN/" TargetMode="External"/><Relationship Id="rId705" Type="http://schemas.openxmlformats.org/officeDocument/2006/relationships/hyperlink" Target="http://siamchart.com/stock-chart/MICRO/" TargetMode="External"/><Relationship Id="rId1128" Type="http://schemas.openxmlformats.org/officeDocument/2006/relationships/hyperlink" Target="http://siamchart.com/stock-ichart/SPC/" TargetMode="External"/><Relationship Id="rId1335" Type="http://schemas.openxmlformats.org/officeDocument/2006/relationships/hyperlink" Target="http://siamchart.com/stock-chart/TPIPL/" TargetMode="External"/><Relationship Id="rId137" Type="http://schemas.openxmlformats.org/officeDocument/2006/relationships/hyperlink" Target="http://siamchart.com/stock-ichart/B52/" TargetMode="External"/><Relationship Id="rId344" Type="http://schemas.openxmlformats.org/officeDocument/2006/relationships/hyperlink" Target="http://siamchart.com/stock-ichart/DOD/" TargetMode="External"/><Relationship Id="rId691" Type="http://schemas.openxmlformats.org/officeDocument/2006/relationships/hyperlink" Target="http://siamchart.com/stock-chart/MDX/" TargetMode="External"/><Relationship Id="rId789" Type="http://schemas.openxmlformats.org/officeDocument/2006/relationships/hyperlink" Target="http://siamchart.com/stock-ichart/NSI/" TargetMode="External"/><Relationship Id="rId912" Type="http://schemas.openxmlformats.org/officeDocument/2006/relationships/hyperlink" Target="http://siamchart.com/stock-ichart/PSTC/" TargetMode="External"/><Relationship Id="rId996" Type="http://schemas.openxmlformats.org/officeDocument/2006/relationships/hyperlink" Target="http://siamchart.com/stock-ichart/SAMART/" TargetMode="External"/><Relationship Id="rId41" Type="http://schemas.openxmlformats.org/officeDocument/2006/relationships/hyperlink" Target="http://siamchart.com/stock-ichart/AH/" TargetMode="External"/><Relationship Id="rId83" Type="http://schemas.openxmlformats.org/officeDocument/2006/relationships/hyperlink" Target="http://siamchart.com/stock-ichart/AOT/" TargetMode="External"/><Relationship Id="rId179" Type="http://schemas.openxmlformats.org/officeDocument/2006/relationships/hyperlink" Target="http://siamchart.com/stock-ichart/BIG/" TargetMode="External"/><Relationship Id="rId386" Type="http://schemas.openxmlformats.org/officeDocument/2006/relationships/hyperlink" Target="http://siamchart.com/stock-ichart/ESTAR/" TargetMode="External"/><Relationship Id="rId551" Type="http://schemas.openxmlformats.org/officeDocument/2006/relationships/hyperlink" Target="http://siamchart.com/stock-ichart/JCKH/" TargetMode="External"/><Relationship Id="rId593" Type="http://schemas.openxmlformats.org/officeDocument/2006/relationships/hyperlink" Target="http://siamchart.com/stock-ichart/KEX/" TargetMode="External"/><Relationship Id="rId607" Type="http://schemas.openxmlformats.org/officeDocument/2006/relationships/hyperlink" Target="http://siamchart.com/stock-ichart/KOOL/" TargetMode="External"/><Relationship Id="rId649" Type="http://schemas.openxmlformats.org/officeDocument/2006/relationships/hyperlink" Target="http://siamchart.com/stock-chart/LOXLEY/" TargetMode="External"/><Relationship Id="rId814" Type="http://schemas.openxmlformats.org/officeDocument/2006/relationships/hyperlink" Target="http://siamchart.com/stock-chart/OTO/" TargetMode="External"/><Relationship Id="rId856" Type="http://schemas.openxmlformats.org/officeDocument/2006/relationships/hyperlink" Target="http://siamchart.com/stock-chart/PLANB/" TargetMode="External"/><Relationship Id="rId1181" Type="http://schemas.openxmlformats.org/officeDocument/2006/relationships/hyperlink" Target="http://siamchart.com/stock-chart/SUPER/" TargetMode="External"/><Relationship Id="rId1237" Type="http://schemas.openxmlformats.org/officeDocument/2006/relationships/hyperlink" Target="http://siamchart.com/stock-chart/TFMAMA/" TargetMode="External"/><Relationship Id="rId1279" Type="http://schemas.openxmlformats.org/officeDocument/2006/relationships/hyperlink" Target="http://siamchart.com/stock-chart/TK/" TargetMode="External"/><Relationship Id="rId1402" Type="http://schemas.openxmlformats.org/officeDocument/2006/relationships/hyperlink" Target="http://siamchart.com/stock-ichart/TWZ/" TargetMode="External"/><Relationship Id="rId1444" Type="http://schemas.openxmlformats.org/officeDocument/2006/relationships/hyperlink" Target="http://siamchart.com/stock-ichart/VARO/" TargetMode="External"/><Relationship Id="rId1486" Type="http://schemas.openxmlformats.org/officeDocument/2006/relationships/hyperlink" Target="http://siamchart.com/stock-chart/WP/" TargetMode="External"/><Relationship Id="rId190" Type="http://schemas.openxmlformats.org/officeDocument/2006/relationships/hyperlink" Target="http://siamchart.com/stock-chart/BLA/" TargetMode="External"/><Relationship Id="rId204" Type="http://schemas.openxmlformats.org/officeDocument/2006/relationships/hyperlink" Target="http://siamchart.com/stock-chart/BROCK/" TargetMode="External"/><Relationship Id="rId246" Type="http://schemas.openxmlformats.org/officeDocument/2006/relationships/hyperlink" Target="http://siamchart.com/stock-chart/CHEWA/" TargetMode="External"/><Relationship Id="rId288" Type="http://schemas.openxmlformats.org/officeDocument/2006/relationships/hyperlink" Target="http://siamchart.com/stock-chart/COTTO/" TargetMode="External"/><Relationship Id="rId411" Type="http://schemas.openxmlformats.org/officeDocument/2006/relationships/hyperlink" Target="http://siamchart.com/stock-chart/FPT/" TargetMode="External"/><Relationship Id="rId453" Type="http://schemas.openxmlformats.org/officeDocument/2006/relationships/hyperlink" Target="http://siamchart.com/stock-chart/GRAND/" TargetMode="External"/><Relationship Id="rId509" Type="http://schemas.openxmlformats.org/officeDocument/2006/relationships/hyperlink" Target="http://siamchart.com/stock-ichart/IMH/" TargetMode="External"/><Relationship Id="rId660" Type="http://schemas.openxmlformats.org/officeDocument/2006/relationships/hyperlink" Target="http://siamchart.com/stock-ichart/M/" TargetMode="External"/><Relationship Id="rId898" Type="http://schemas.openxmlformats.org/officeDocument/2006/relationships/hyperlink" Target="http://siamchart.com/stock-ichart/PRIN/" TargetMode="External"/><Relationship Id="rId1041" Type="http://schemas.openxmlformats.org/officeDocument/2006/relationships/hyperlink" Target="http://siamchart.com/stock-ichart/SEAFCO/" TargetMode="External"/><Relationship Id="rId1083" Type="http://schemas.openxmlformats.org/officeDocument/2006/relationships/hyperlink" Target="http://siamchart.com/stock-chart/SK/" TargetMode="External"/><Relationship Id="rId1139" Type="http://schemas.openxmlformats.org/officeDocument/2006/relationships/hyperlink" Target="http://siamchart.com/stock-chart/SQ/" TargetMode="External"/><Relationship Id="rId1290" Type="http://schemas.openxmlformats.org/officeDocument/2006/relationships/hyperlink" Target="http://siamchart.com/stock-ichart/TMB/" TargetMode="External"/><Relationship Id="rId1304" Type="http://schemas.openxmlformats.org/officeDocument/2006/relationships/hyperlink" Target="http://siamchart.com/stock-ichart/TNDT/" TargetMode="External"/><Relationship Id="rId1346" Type="http://schemas.openxmlformats.org/officeDocument/2006/relationships/hyperlink" Target="http://siamchart.com/stock-ichart/TPS/" TargetMode="External"/><Relationship Id="rId106" Type="http://schemas.openxmlformats.org/officeDocument/2006/relationships/hyperlink" Target="http://siamchart.com/stock-chart/AS/" TargetMode="External"/><Relationship Id="rId313" Type="http://schemas.openxmlformats.org/officeDocument/2006/relationships/hyperlink" Target="http://siamchart.com/stock-ichart/CRD/" TargetMode="External"/><Relationship Id="rId495" Type="http://schemas.openxmlformats.org/officeDocument/2006/relationships/hyperlink" Target="http://siamchart.com/stock-chart/IFS/" TargetMode="External"/><Relationship Id="rId716" Type="http://schemas.openxmlformats.org/officeDocument/2006/relationships/hyperlink" Target="http://siamchart.com/stock-chart/MJD/" TargetMode="External"/><Relationship Id="rId758" Type="http://schemas.openxmlformats.org/officeDocument/2006/relationships/hyperlink" Target="http://siamchart.com/stock-ichart/NEP/" TargetMode="External"/><Relationship Id="rId923" Type="http://schemas.openxmlformats.org/officeDocument/2006/relationships/hyperlink" Target="http://siamchart.com/stock-chart/PTTGC/" TargetMode="External"/><Relationship Id="rId965" Type="http://schemas.openxmlformats.org/officeDocument/2006/relationships/hyperlink" Target="http://siamchart.com/stock-chart/RSP/" TargetMode="External"/><Relationship Id="rId1150" Type="http://schemas.openxmlformats.org/officeDocument/2006/relationships/hyperlink" Target="http://siamchart.com/stock-ichart/SSP/" TargetMode="External"/><Relationship Id="rId1388" Type="http://schemas.openxmlformats.org/officeDocument/2006/relationships/hyperlink" Target="http://siamchart.com/stock-ichart/TU/" TargetMode="External"/><Relationship Id="rId10" Type="http://schemas.openxmlformats.org/officeDocument/2006/relationships/hyperlink" Target="http://siamchart.com/stock-chart/A5/" TargetMode="External"/><Relationship Id="rId52" Type="http://schemas.openxmlformats.org/officeDocument/2006/relationships/hyperlink" Target="http://siamchart.com/stock-chart/AJ/" TargetMode="External"/><Relationship Id="rId94" Type="http://schemas.openxmlformats.org/officeDocument/2006/relationships/hyperlink" Target="http://siamchart.com/stock-chart/APURE/" TargetMode="External"/><Relationship Id="rId148" Type="http://schemas.openxmlformats.org/officeDocument/2006/relationships/hyperlink" Target="http://siamchart.com/stock-chart/BBL/" TargetMode="External"/><Relationship Id="rId355" Type="http://schemas.openxmlformats.org/officeDocument/2006/relationships/hyperlink" Target="http://siamchart.com/stock-chart/DV8/" TargetMode="External"/><Relationship Id="rId397" Type="http://schemas.openxmlformats.org/officeDocument/2006/relationships/hyperlink" Target="http://siamchart.com/stock-chart/FE/" TargetMode="External"/><Relationship Id="rId520" Type="http://schemas.openxmlformats.org/officeDocument/2006/relationships/hyperlink" Target="http://siamchart.com/stock-ichart/INSET/" TargetMode="External"/><Relationship Id="rId562" Type="http://schemas.openxmlformats.org/officeDocument/2006/relationships/hyperlink" Target="http://siamchart.com/stock-chart/JSP/" TargetMode="External"/><Relationship Id="rId618" Type="http://schemas.openxmlformats.org/officeDocument/2006/relationships/hyperlink" Target="http://siamchart.com/stock-chart/KUN/" TargetMode="External"/><Relationship Id="rId825" Type="http://schemas.openxmlformats.org/officeDocument/2006/relationships/hyperlink" Target="http://siamchart.com/stock-ichart/PATO/" TargetMode="External"/><Relationship Id="rId1192" Type="http://schemas.openxmlformats.org/officeDocument/2006/relationships/hyperlink" Target="http://siamchart.com/stock-ichart/SVOA/" TargetMode="External"/><Relationship Id="rId1206" Type="http://schemas.openxmlformats.org/officeDocument/2006/relationships/hyperlink" Target="http://siamchart.com/stock-ichart/TAE/" TargetMode="External"/><Relationship Id="rId1248" Type="http://schemas.openxmlformats.org/officeDocument/2006/relationships/hyperlink" Target="http://siamchart.com/stock-ichart/THANA/" TargetMode="External"/><Relationship Id="rId1413" Type="http://schemas.openxmlformats.org/officeDocument/2006/relationships/hyperlink" Target="http://siamchart.com/stock-chart/UKEM/" TargetMode="External"/><Relationship Id="rId1455" Type="http://schemas.openxmlformats.org/officeDocument/2006/relationships/hyperlink" Target="http://siamchart.com/stock-chart/VNG/" TargetMode="External"/><Relationship Id="rId215" Type="http://schemas.openxmlformats.org/officeDocument/2006/relationships/hyperlink" Target="http://siamchart.com/stock-ichart/BTNC/" TargetMode="External"/><Relationship Id="rId257" Type="http://schemas.openxmlformats.org/officeDocument/2006/relationships/hyperlink" Target="http://siamchart.com/stock-ichart/CI/" TargetMode="External"/><Relationship Id="rId422" Type="http://schemas.openxmlformats.org/officeDocument/2006/relationships/hyperlink" Target="http://siamchart.com/stock-ichart/GBX/" TargetMode="External"/><Relationship Id="rId464" Type="http://schemas.openxmlformats.org/officeDocument/2006/relationships/hyperlink" Target="http://siamchart.com/stock-ichart/GULF/" TargetMode="External"/><Relationship Id="rId867" Type="http://schemas.openxmlformats.org/officeDocument/2006/relationships/hyperlink" Target="http://siamchart.com/stock-ichart/PMTA/" TargetMode="External"/><Relationship Id="rId1010" Type="http://schemas.openxmlformats.org/officeDocument/2006/relationships/hyperlink" Target="http://siamchart.com/stock-ichart/SAWAD/" TargetMode="External"/><Relationship Id="rId1052" Type="http://schemas.openxmlformats.org/officeDocument/2006/relationships/hyperlink" Target="http://siamchart.com/stock-info/SFLEX/" TargetMode="External"/><Relationship Id="rId1094" Type="http://schemas.openxmlformats.org/officeDocument/2006/relationships/hyperlink" Target="http://siamchart.com/stock-chart/SLM/" TargetMode="External"/><Relationship Id="rId1108" Type="http://schemas.openxmlformats.org/officeDocument/2006/relationships/hyperlink" Target="http://siamchart.com/stock-chart/SNC/" TargetMode="External"/><Relationship Id="rId1315" Type="http://schemas.openxmlformats.org/officeDocument/2006/relationships/hyperlink" Target="http://siamchart.com/stock-chart/TNR/" TargetMode="External"/><Relationship Id="rId1497" Type="http://schemas.openxmlformats.org/officeDocument/2006/relationships/hyperlink" Target="http://siamchart.com/stock-ichart/YGG/" TargetMode="External"/><Relationship Id="rId299" Type="http://schemas.openxmlformats.org/officeDocument/2006/relationships/hyperlink" Target="http://siamchart.com/stock-ichart/CPL/" TargetMode="External"/><Relationship Id="rId727" Type="http://schemas.openxmlformats.org/officeDocument/2006/relationships/hyperlink" Target="http://siamchart.com/stock-ichart/MONO/" TargetMode="External"/><Relationship Id="rId934" Type="http://schemas.openxmlformats.org/officeDocument/2006/relationships/hyperlink" Target="http://siamchart.com/stock-ichart/QTC/" TargetMode="External"/><Relationship Id="rId1357" Type="http://schemas.openxmlformats.org/officeDocument/2006/relationships/hyperlink" Target="http://siamchart.com/stock-chart/TRU/" TargetMode="External"/><Relationship Id="rId63" Type="http://schemas.openxmlformats.org/officeDocument/2006/relationships/hyperlink" Target="http://siamchart.com/stock-ichart/ALLA/" TargetMode="External"/><Relationship Id="rId159" Type="http://schemas.openxmlformats.org/officeDocument/2006/relationships/hyperlink" Target="http://siamchart.com/stock-ichart/BCT/" TargetMode="External"/><Relationship Id="rId366" Type="http://schemas.openxmlformats.org/officeDocument/2006/relationships/hyperlink" Target="http://siamchart.com/stock-ichart/ECL/" TargetMode="External"/><Relationship Id="rId573" Type="http://schemas.openxmlformats.org/officeDocument/2006/relationships/hyperlink" Target="http://siamchart.com/stock-ichart/K/" TargetMode="External"/><Relationship Id="rId780" Type="http://schemas.openxmlformats.org/officeDocument/2006/relationships/hyperlink" Target="http://siamchart.com/stock-ichart/NOBLE/" TargetMode="External"/><Relationship Id="rId1217" Type="http://schemas.openxmlformats.org/officeDocument/2006/relationships/hyperlink" Target="http://siamchart.com/stock-chart/TCAP/" TargetMode="External"/><Relationship Id="rId1424" Type="http://schemas.openxmlformats.org/officeDocument/2006/relationships/hyperlink" Target="http://siamchart.com/stock-ichart/UP/" TargetMode="External"/><Relationship Id="rId226" Type="http://schemas.openxmlformats.org/officeDocument/2006/relationships/hyperlink" Target="http://siamchart.com/stock-chart/CBG/" TargetMode="External"/><Relationship Id="rId433" Type="http://schemas.openxmlformats.org/officeDocument/2006/relationships/hyperlink" Target="http://siamchart.com/stock-chart/GGC/" TargetMode="External"/><Relationship Id="rId878" Type="http://schemas.openxmlformats.org/officeDocument/2006/relationships/hyperlink" Target="http://siamchart.com/stock-chart/PPPM/" TargetMode="External"/><Relationship Id="rId1063" Type="http://schemas.openxmlformats.org/officeDocument/2006/relationships/hyperlink" Target="http://siamchart.com/stock-ichart/SHANG/" TargetMode="External"/><Relationship Id="rId1270" Type="http://schemas.openxmlformats.org/officeDocument/2006/relationships/hyperlink" Target="http://siamchart.com/stock-ichart/TIP/" TargetMode="External"/><Relationship Id="rId640" Type="http://schemas.openxmlformats.org/officeDocument/2006/relationships/hyperlink" Target="http://siamchart.com/stock-info/LEO/" TargetMode="External"/><Relationship Id="rId738" Type="http://schemas.openxmlformats.org/officeDocument/2006/relationships/hyperlink" Target="http://siamchart.com/stock-chart/MTC/" TargetMode="External"/><Relationship Id="rId945" Type="http://schemas.openxmlformats.org/officeDocument/2006/relationships/hyperlink" Target="http://siamchart.com/stock-chart/RICHY/" TargetMode="External"/><Relationship Id="rId1368" Type="http://schemas.openxmlformats.org/officeDocument/2006/relationships/hyperlink" Target="http://siamchart.com/stock-ichart/TSF/" TargetMode="External"/><Relationship Id="rId74" Type="http://schemas.openxmlformats.org/officeDocument/2006/relationships/hyperlink" Target="http://siamchart.com/stock-chart/AMATA/" TargetMode="External"/><Relationship Id="rId377" Type="http://schemas.openxmlformats.org/officeDocument/2006/relationships/hyperlink" Target="http://siamchart.com/stock-chart/EP/" TargetMode="External"/><Relationship Id="rId500" Type="http://schemas.openxmlformats.org/officeDocument/2006/relationships/hyperlink" Target="http://siamchart.com/stock-ichart/IIG/" TargetMode="External"/><Relationship Id="rId584" Type="http://schemas.openxmlformats.org/officeDocument/2006/relationships/hyperlink" Target="http://siamchart.com/stock-chart/KCAR/" TargetMode="External"/><Relationship Id="rId805" Type="http://schemas.openxmlformats.org/officeDocument/2006/relationships/hyperlink" Target="http://siamchart.com/stock-ichart/OGC/" TargetMode="External"/><Relationship Id="rId1130" Type="http://schemas.openxmlformats.org/officeDocument/2006/relationships/hyperlink" Target="http://siamchart.com/stock-ichart/SPCG/" TargetMode="External"/><Relationship Id="rId1228" Type="http://schemas.openxmlformats.org/officeDocument/2006/relationships/hyperlink" Target="http://siamchart.com/stock-ichart/TCOAT/" TargetMode="External"/><Relationship Id="rId1435" Type="http://schemas.openxmlformats.org/officeDocument/2006/relationships/hyperlink" Target="http://siamchart.com/stock-chart/UTP/" TargetMode="External"/><Relationship Id="rId5" Type="http://schemas.openxmlformats.org/officeDocument/2006/relationships/hyperlink" Target="http://siamchart.com/stock-info/3K-BAT/" TargetMode="External"/><Relationship Id="rId237" Type="http://schemas.openxmlformats.org/officeDocument/2006/relationships/hyperlink" Target="http://siamchart.com/stock-ichart/CFRESH/" TargetMode="External"/><Relationship Id="rId791" Type="http://schemas.openxmlformats.org/officeDocument/2006/relationships/hyperlink" Target="http://siamchart.com/stock-ichart/NTV/" TargetMode="External"/><Relationship Id="rId889" Type="http://schemas.openxmlformats.org/officeDocument/2006/relationships/hyperlink" Target="http://siamchart.com/stock-chart/PREB/" TargetMode="External"/><Relationship Id="rId1074" Type="http://schemas.openxmlformats.org/officeDocument/2006/relationships/hyperlink" Target="http://siamchart.com/stock-ichart/SINGER/" TargetMode="External"/><Relationship Id="rId444" Type="http://schemas.openxmlformats.org/officeDocument/2006/relationships/hyperlink" Target="http://siamchart.com/stock-ichart/GLOBAL/" TargetMode="External"/><Relationship Id="rId651" Type="http://schemas.openxmlformats.org/officeDocument/2006/relationships/hyperlink" Target="http://siamchart.com/stock-chart/LPH/" TargetMode="External"/><Relationship Id="rId749" Type="http://schemas.openxmlformats.org/officeDocument/2006/relationships/hyperlink" Target="http://siamchart.com/stock-ichart/NCAP/" TargetMode="External"/><Relationship Id="rId1281" Type="http://schemas.openxmlformats.org/officeDocument/2006/relationships/hyperlink" Target="http://siamchart.com/stock-chart/TKN/" TargetMode="External"/><Relationship Id="rId1379" Type="http://schemas.openxmlformats.org/officeDocument/2006/relationships/hyperlink" Target="http://siamchart.com/stock-chart/TTCL/" TargetMode="External"/><Relationship Id="rId1502" Type="http://schemas.openxmlformats.org/officeDocument/2006/relationships/hyperlink" Target="http://siamchart.com/stock-chart/ZIGA/" TargetMode="External"/><Relationship Id="rId290" Type="http://schemas.openxmlformats.org/officeDocument/2006/relationships/hyperlink" Target="http://siamchart.com/stock-chart/CPALL/" TargetMode="External"/><Relationship Id="rId304" Type="http://schemas.openxmlformats.org/officeDocument/2006/relationships/hyperlink" Target="http://siamchart.com/stock-chart/CPT/" TargetMode="External"/><Relationship Id="rId388" Type="http://schemas.openxmlformats.org/officeDocument/2006/relationships/hyperlink" Target="http://siamchart.com/stock-ichart/ETC/" TargetMode="External"/><Relationship Id="rId511" Type="http://schemas.openxmlformats.org/officeDocument/2006/relationships/hyperlink" Target="http://siamchart.com/stock-ichart/IND/" TargetMode="External"/><Relationship Id="rId609" Type="http://schemas.openxmlformats.org/officeDocument/2006/relationships/hyperlink" Target="http://siamchart.com/stock-ichart/KSL/" TargetMode="External"/><Relationship Id="rId956" Type="http://schemas.openxmlformats.org/officeDocument/2006/relationships/hyperlink" Target="http://siamchart.com/stock-ichart/ROJNA/" TargetMode="External"/><Relationship Id="rId1141" Type="http://schemas.openxmlformats.org/officeDocument/2006/relationships/hyperlink" Target="http://siamchart.com/stock-chart/SR/" TargetMode="External"/><Relationship Id="rId1239" Type="http://schemas.openxmlformats.org/officeDocument/2006/relationships/hyperlink" Target="http://siamchart.com/stock-chart/TGH/" TargetMode="External"/><Relationship Id="rId85" Type="http://schemas.openxmlformats.org/officeDocument/2006/relationships/hyperlink" Target="http://siamchart.com/stock-ichart/AP/" TargetMode="External"/><Relationship Id="rId150" Type="http://schemas.openxmlformats.org/officeDocument/2006/relationships/hyperlink" Target="http://siamchart.com/stock-chart/BC/" TargetMode="External"/><Relationship Id="rId595" Type="http://schemas.openxmlformats.org/officeDocument/2006/relationships/hyperlink" Target="http://siamchart.com/stock-chart/KGI/" TargetMode="External"/><Relationship Id="rId816" Type="http://schemas.openxmlformats.org/officeDocument/2006/relationships/hyperlink" Target="http://siamchart.com/stock-chart/PACE/" TargetMode="External"/><Relationship Id="rId1001" Type="http://schemas.openxmlformats.org/officeDocument/2006/relationships/hyperlink" Target="http://siamchart.com/stock-chart/SANKO/" TargetMode="External"/><Relationship Id="rId1446" Type="http://schemas.openxmlformats.org/officeDocument/2006/relationships/hyperlink" Target="http://siamchart.com/stock-ichart/VCOM/" TargetMode="External"/><Relationship Id="rId248" Type="http://schemas.openxmlformats.org/officeDocument/2006/relationships/hyperlink" Target="http://siamchart.com/stock-chart/CHG/" TargetMode="External"/><Relationship Id="rId455" Type="http://schemas.openxmlformats.org/officeDocument/2006/relationships/hyperlink" Target="http://siamchart.com/stock-chart/GREEN/" TargetMode="External"/><Relationship Id="rId662" Type="http://schemas.openxmlformats.org/officeDocument/2006/relationships/hyperlink" Target="http://siamchart.com/stock-ichart/M-CHAI/" TargetMode="External"/><Relationship Id="rId1085" Type="http://schemas.openxmlformats.org/officeDocument/2006/relationships/hyperlink" Target="http://siamchart.com/stock-info/SK/" TargetMode="External"/><Relationship Id="rId1292" Type="http://schemas.openxmlformats.org/officeDocument/2006/relationships/hyperlink" Target="http://siamchart.com/stock-ichart/TMC/" TargetMode="External"/><Relationship Id="rId1306" Type="http://schemas.openxmlformats.org/officeDocument/2006/relationships/hyperlink" Target="http://siamchart.com/stock-ichart/TNH/" TargetMode="External"/><Relationship Id="rId12" Type="http://schemas.openxmlformats.org/officeDocument/2006/relationships/hyperlink" Target="http://siamchart.com/stock-chart/AAV/" TargetMode="External"/><Relationship Id="rId108" Type="http://schemas.openxmlformats.org/officeDocument/2006/relationships/hyperlink" Target="http://siamchart.com/stock-chart/ASAP/" TargetMode="External"/><Relationship Id="rId315" Type="http://schemas.openxmlformats.org/officeDocument/2006/relationships/hyperlink" Target="http://siamchart.com/stock-ichart/CSC/" TargetMode="External"/><Relationship Id="rId522" Type="http://schemas.openxmlformats.org/officeDocument/2006/relationships/hyperlink" Target="http://siamchart.com/stock-ichart/INSURE/" TargetMode="External"/><Relationship Id="rId967" Type="http://schemas.openxmlformats.org/officeDocument/2006/relationships/hyperlink" Target="http://siamchart.com/stock-chart/RT/" TargetMode="External"/><Relationship Id="rId1152" Type="http://schemas.openxmlformats.org/officeDocument/2006/relationships/hyperlink" Target="http://siamchart.com/stock-ichart/SSSC/" TargetMode="External"/><Relationship Id="rId96" Type="http://schemas.openxmlformats.org/officeDocument/2006/relationships/hyperlink" Target="http://siamchart.com/stock-chart/AQ/" TargetMode="External"/><Relationship Id="rId161" Type="http://schemas.openxmlformats.org/officeDocument/2006/relationships/hyperlink" Target="http://siamchart.com/stock-ichart/BDMS/" TargetMode="External"/><Relationship Id="rId399" Type="http://schemas.openxmlformats.org/officeDocument/2006/relationships/hyperlink" Target="http://siamchart.com/stock-chart/FLOYD/" TargetMode="External"/><Relationship Id="rId827" Type="http://schemas.openxmlformats.org/officeDocument/2006/relationships/hyperlink" Target="http://siamchart.com/stock-ichart/PB/" TargetMode="External"/><Relationship Id="rId1012" Type="http://schemas.openxmlformats.org/officeDocument/2006/relationships/hyperlink" Target="http://siamchart.com/stock-ichart/SAWANG/" TargetMode="External"/><Relationship Id="rId1457" Type="http://schemas.openxmlformats.org/officeDocument/2006/relationships/hyperlink" Target="http://siamchart.com/stock-chart/VNT/" TargetMode="External"/><Relationship Id="rId259" Type="http://schemas.openxmlformats.org/officeDocument/2006/relationships/hyperlink" Target="http://siamchart.com/stock-ichart/CIG/" TargetMode="External"/><Relationship Id="rId466" Type="http://schemas.openxmlformats.org/officeDocument/2006/relationships/hyperlink" Target="http://siamchart.com/stock-ichart/GUNKUL/" TargetMode="External"/><Relationship Id="rId673" Type="http://schemas.openxmlformats.org/officeDocument/2006/relationships/hyperlink" Target="http://siamchart.com/stock-chart/MATCH/" TargetMode="External"/><Relationship Id="rId880" Type="http://schemas.openxmlformats.org/officeDocument/2006/relationships/hyperlink" Target="http://siamchart.com/stock-chart/PPS/" TargetMode="External"/><Relationship Id="rId1096" Type="http://schemas.openxmlformats.org/officeDocument/2006/relationships/hyperlink" Target="http://siamchart.com/stock-chart/SLP/" TargetMode="External"/><Relationship Id="rId1317" Type="http://schemas.openxmlformats.org/officeDocument/2006/relationships/hyperlink" Target="http://siamchart.com/stock-chart/TOA/" TargetMode="External"/><Relationship Id="rId23" Type="http://schemas.openxmlformats.org/officeDocument/2006/relationships/hyperlink" Target="http://siamchart.com/stock-ichart/ACE/" TargetMode="External"/><Relationship Id="rId119" Type="http://schemas.openxmlformats.org/officeDocument/2006/relationships/hyperlink" Target="http://siamchart.com/stock-ichart/ASK/" TargetMode="External"/><Relationship Id="rId326" Type="http://schemas.openxmlformats.org/officeDocument/2006/relationships/hyperlink" Target="http://siamchart.com/stock-chart/D/" TargetMode="External"/><Relationship Id="rId533" Type="http://schemas.openxmlformats.org/officeDocument/2006/relationships/hyperlink" Target="http://siamchart.com/stock-chart/IT/" TargetMode="External"/><Relationship Id="rId978" Type="http://schemas.openxmlformats.org/officeDocument/2006/relationships/hyperlink" Target="http://siamchart.com/stock-ichart/S11/" TargetMode="External"/><Relationship Id="rId1163" Type="http://schemas.openxmlformats.org/officeDocument/2006/relationships/hyperlink" Target="http://siamchart.com/stock-chart/STC/" TargetMode="External"/><Relationship Id="rId1370" Type="http://schemas.openxmlformats.org/officeDocument/2006/relationships/hyperlink" Target="http://siamchart.com/stock-ichart/TSI/" TargetMode="External"/><Relationship Id="rId740" Type="http://schemas.openxmlformats.org/officeDocument/2006/relationships/hyperlink" Target="http://siamchart.com/stock-chart/MTI/" TargetMode="External"/><Relationship Id="rId838" Type="http://schemas.openxmlformats.org/officeDocument/2006/relationships/hyperlink" Target="http://siamchart.com/stock-chart/PERM/" TargetMode="External"/><Relationship Id="rId1023" Type="http://schemas.openxmlformats.org/officeDocument/2006/relationships/hyperlink" Target="http://siamchart.com/stock-chart/SCGP/" TargetMode="External"/><Relationship Id="rId1468" Type="http://schemas.openxmlformats.org/officeDocument/2006/relationships/hyperlink" Target="http://siamchart.com/stock-ichart/WAVE/" TargetMode="External"/><Relationship Id="rId172" Type="http://schemas.openxmlformats.org/officeDocument/2006/relationships/hyperlink" Target="http://siamchart.com/stock-chart/BGRIM/" TargetMode="External"/><Relationship Id="rId477" Type="http://schemas.openxmlformats.org/officeDocument/2006/relationships/hyperlink" Target="http://siamchart.com/stock-chart/HPT/" TargetMode="External"/><Relationship Id="rId600" Type="http://schemas.openxmlformats.org/officeDocument/2006/relationships/hyperlink" Target="http://siamchart.com/stock-ichart/KK/" TargetMode="External"/><Relationship Id="rId684" Type="http://schemas.openxmlformats.org/officeDocument/2006/relationships/hyperlink" Target="http://siamchart.com/stock-ichart/MBKET/" TargetMode="External"/><Relationship Id="rId1230" Type="http://schemas.openxmlformats.org/officeDocument/2006/relationships/hyperlink" Target="http://siamchart.com/stock-ichart/TEAM/" TargetMode="External"/><Relationship Id="rId1328" Type="http://schemas.openxmlformats.org/officeDocument/2006/relationships/hyperlink" Target="http://siamchart.com/stock-ichart/TPAC/" TargetMode="External"/><Relationship Id="rId337" Type="http://schemas.openxmlformats.org/officeDocument/2006/relationships/hyperlink" Target="http://siamchart.com/stock-ichart/DEMCO/" TargetMode="External"/><Relationship Id="rId891" Type="http://schemas.openxmlformats.org/officeDocument/2006/relationships/hyperlink" Target="http://siamchart.com/stock-chart/PRECHA/" TargetMode="External"/><Relationship Id="rId905" Type="http://schemas.openxmlformats.org/officeDocument/2006/relationships/hyperlink" Target="http://siamchart.com/stock-chart/PROUD/" TargetMode="External"/><Relationship Id="rId989" Type="http://schemas.openxmlformats.org/officeDocument/2006/relationships/hyperlink" Target="http://siamchart.com/stock-ichart/SAK/" TargetMode="External"/><Relationship Id="rId34" Type="http://schemas.openxmlformats.org/officeDocument/2006/relationships/hyperlink" Target="http://siamchart.com/stock-chart/AF/" TargetMode="External"/><Relationship Id="rId544" Type="http://schemas.openxmlformats.org/officeDocument/2006/relationships/hyperlink" Target="http://siamchart.com/stock-ichart/JAK/" TargetMode="External"/><Relationship Id="rId751" Type="http://schemas.openxmlformats.org/officeDocument/2006/relationships/hyperlink" Target="http://siamchart.com/stock-chart/NCH/" TargetMode="External"/><Relationship Id="rId849" Type="http://schemas.openxmlformats.org/officeDocument/2006/relationships/hyperlink" Target="http://siamchart.com/stock-ichart/PIMO/" TargetMode="External"/><Relationship Id="rId1174" Type="http://schemas.openxmlformats.org/officeDocument/2006/relationships/hyperlink" Target="http://siamchart.com/stock-ichart/STI/" TargetMode="External"/><Relationship Id="rId1381" Type="http://schemas.openxmlformats.org/officeDocument/2006/relationships/hyperlink" Target="http://siamchart.com/stock-chart/TTI/" TargetMode="External"/><Relationship Id="rId1479" Type="http://schemas.openxmlformats.org/officeDocument/2006/relationships/hyperlink" Target="http://siamchart.com/stock-ichart/WIIK/" TargetMode="External"/><Relationship Id="rId183" Type="http://schemas.openxmlformats.org/officeDocument/2006/relationships/hyperlink" Target="http://siamchart.com/stock-ichart/BJC/" TargetMode="External"/><Relationship Id="rId390" Type="http://schemas.openxmlformats.org/officeDocument/2006/relationships/hyperlink" Target="http://siamchart.com/stock-ichart/ETE/" TargetMode="External"/><Relationship Id="rId404" Type="http://schemas.openxmlformats.org/officeDocument/2006/relationships/hyperlink" Target="http://siamchart.com/stock-ichart/FN/" TargetMode="External"/><Relationship Id="rId611" Type="http://schemas.openxmlformats.org/officeDocument/2006/relationships/hyperlink" Target="http://siamchart.com/stock-ichart/KTB/" TargetMode="External"/><Relationship Id="rId1034" Type="http://schemas.openxmlformats.org/officeDocument/2006/relationships/hyperlink" Target="http://siamchart.com/stock-chart/SDC/" TargetMode="External"/><Relationship Id="rId1241" Type="http://schemas.openxmlformats.org/officeDocument/2006/relationships/hyperlink" Target="http://siamchart.com/stock-chart/TGPRO/" TargetMode="External"/><Relationship Id="rId1339" Type="http://schemas.openxmlformats.org/officeDocument/2006/relationships/hyperlink" Target="http://siamchart.com/stock-chart/TPLAS/" TargetMode="External"/><Relationship Id="rId250" Type="http://schemas.openxmlformats.org/officeDocument/2006/relationships/hyperlink" Target="http://siamchart.com/stock-chart/CHO/" TargetMode="External"/><Relationship Id="rId488" Type="http://schemas.openxmlformats.org/officeDocument/2006/relationships/hyperlink" Target="http://siamchart.com/stock-ichart/ICC/" TargetMode="External"/><Relationship Id="rId695" Type="http://schemas.openxmlformats.org/officeDocument/2006/relationships/hyperlink" Target="http://siamchart.com/stock-chart/META/" TargetMode="External"/><Relationship Id="rId709" Type="http://schemas.openxmlformats.org/officeDocument/2006/relationships/hyperlink" Target="http://siamchart.com/stock-ichart/MIDA/" TargetMode="External"/><Relationship Id="rId916" Type="http://schemas.openxmlformats.org/officeDocument/2006/relationships/hyperlink" Target="http://siamchart.com/stock-ichart/PTG/" TargetMode="External"/><Relationship Id="rId1101" Type="http://schemas.openxmlformats.org/officeDocument/2006/relationships/hyperlink" Target="http://siamchart.com/stock-ichart/SMIT/" TargetMode="External"/><Relationship Id="rId45" Type="http://schemas.openxmlformats.org/officeDocument/2006/relationships/hyperlink" Target="http://siamchart.com/stock-ichart/AI/" TargetMode="External"/><Relationship Id="rId110" Type="http://schemas.openxmlformats.org/officeDocument/2006/relationships/hyperlink" Target="http://siamchart.com/stock-chart/ASEFA/" TargetMode="External"/><Relationship Id="rId348" Type="http://schemas.openxmlformats.org/officeDocument/2006/relationships/hyperlink" Target="http://siamchart.com/stock-ichart/DRT/" TargetMode="External"/><Relationship Id="rId555" Type="http://schemas.openxmlformats.org/officeDocument/2006/relationships/hyperlink" Target="http://siamchart.com/stock-ichart/JKN/" TargetMode="External"/><Relationship Id="rId762" Type="http://schemas.openxmlformats.org/officeDocument/2006/relationships/hyperlink" Target="http://siamchart.com/stock-ichart/NETBAY/" TargetMode="External"/><Relationship Id="rId1185" Type="http://schemas.openxmlformats.org/officeDocument/2006/relationships/hyperlink" Target="http://siamchart.com/stock-chart/SUTHA/" TargetMode="External"/><Relationship Id="rId1392" Type="http://schemas.openxmlformats.org/officeDocument/2006/relationships/hyperlink" Target="http://siamchart.com/stock-ichart/TVI/" TargetMode="External"/><Relationship Id="rId1406" Type="http://schemas.openxmlformats.org/officeDocument/2006/relationships/hyperlink" Target="http://siamchart.com/stock-ichart/U/" TargetMode="External"/><Relationship Id="rId194" Type="http://schemas.openxmlformats.org/officeDocument/2006/relationships/hyperlink" Target="http://siamchart.com/stock-chart/BLISS/" TargetMode="External"/><Relationship Id="rId208" Type="http://schemas.openxmlformats.org/officeDocument/2006/relationships/hyperlink" Target="http://siamchart.com/stock-chart/BRR/" TargetMode="External"/><Relationship Id="rId415" Type="http://schemas.openxmlformats.org/officeDocument/2006/relationships/hyperlink" Target="http://siamchart.com/stock-chart/FSS/" TargetMode="External"/><Relationship Id="rId622" Type="http://schemas.openxmlformats.org/officeDocument/2006/relationships/hyperlink" Target="http://siamchart.com/stock-chart/KWG/" TargetMode="External"/><Relationship Id="rId1045" Type="http://schemas.openxmlformats.org/officeDocument/2006/relationships/hyperlink" Target="http://siamchart.com/stock-ichart/SELIC/" TargetMode="External"/><Relationship Id="rId1252" Type="http://schemas.openxmlformats.org/officeDocument/2006/relationships/hyperlink" Target="http://siamchart.com/stock-ichart/THCOM/" TargetMode="External"/><Relationship Id="rId261" Type="http://schemas.openxmlformats.org/officeDocument/2006/relationships/hyperlink" Target="http://siamchart.com/stock-ichart/CIMBT/" TargetMode="External"/><Relationship Id="rId499" Type="http://schemas.openxmlformats.org/officeDocument/2006/relationships/hyperlink" Target="http://siamchart.com/stock-chart/IIG/" TargetMode="External"/><Relationship Id="rId927" Type="http://schemas.openxmlformats.org/officeDocument/2006/relationships/hyperlink" Target="http://siamchart.com/stock-chart/Q-CON/" TargetMode="External"/><Relationship Id="rId1112" Type="http://schemas.openxmlformats.org/officeDocument/2006/relationships/hyperlink" Target="http://siamchart.com/stock-chart/SO/" TargetMode="External"/><Relationship Id="rId56" Type="http://schemas.openxmlformats.org/officeDocument/2006/relationships/hyperlink" Target="http://siamchart.com/stock-chart/AKP/" TargetMode="External"/><Relationship Id="rId359" Type="http://schemas.openxmlformats.org/officeDocument/2006/relationships/hyperlink" Target="http://siamchart.com/stock-chart/EASON/" TargetMode="External"/><Relationship Id="rId566" Type="http://schemas.openxmlformats.org/officeDocument/2006/relationships/hyperlink" Target="http://siamchart.com/stock-chart/JUBILE/" TargetMode="External"/><Relationship Id="rId773" Type="http://schemas.openxmlformats.org/officeDocument/2006/relationships/hyperlink" Target="http://siamchart.com/stock-chart/NKI/" TargetMode="External"/><Relationship Id="rId1196" Type="http://schemas.openxmlformats.org/officeDocument/2006/relationships/hyperlink" Target="http://siamchart.com/stock-ichart/SYMC/" TargetMode="External"/><Relationship Id="rId1417" Type="http://schemas.openxmlformats.org/officeDocument/2006/relationships/hyperlink" Target="http://siamchart.com/stock-chart/UMS/" TargetMode="External"/><Relationship Id="rId121" Type="http://schemas.openxmlformats.org/officeDocument/2006/relationships/hyperlink" Target="http://siamchart.com/stock-ichart/ASN/" TargetMode="External"/><Relationship Id="rId219" Type="http://schemas.openxmlformats.org/officeDocument/2006/relationships/hyperlink" Target="http://siamchart.com/stock-ichart/BTW/" TargetMode="External"/><Relationship Id="rId426" Type="http://schemas.openxmlformats.org/officeDocument/2006/relationships/hyperlink" Target="http://siamchart.com/stock-ichart/GCAP/" TargetMode="External"/><Relationship Id="rId633" Type="http://schemas.openxmlformats.org/officeDocument/2006/relationships/hyperlink" Target="http://siamchart.com/stock-ichart/LANNA/" TargetMode="External"/><Relationship Id="rId980" Type="http://schemas.openxmlformats.org/officeDocument/2006/relationships/hyperlink" Target="http://siamchart.com/stock-ichart/SA/" TargetMode="External"/><Relationship Id="rId1056" Type="http://schemas.openxmlformats.org/officeDocument/2006/relationships/hyperlink" Target="http://siamchart.com/stock-ichart/SFT/" TargetMode="External"/><Relationship Id="rId1263" Type="http://schemas.openxmlformats.org/officeDocument/2006/relationships/hyperlink" Target="http://siamchart.com/stock-chart/THRE/" TargetMode="External"/><Relationship Id="rId840" Type="http://schemas.openxmlformats.org/officeDocument/2006/relationships/hyperlink" Target="http://siamchart.com/stock-chart/PF/" TargetMode="External"/><Relationship Id="rId938" Type="http://schemas.openxmlformats.org/officeDocument/2006/relationships/hyperlink" Target="http://siamchart.com/stock-ichart/RATCH/" TargetMode="External"/><Relationship Id="rId1470" Type="http://schemas.openxmlformats.org/officeDocument/2006/relationships/hyperlink" Target="http://siamchart.com/stock-ichart/WGE/" TargetMode="External"/><Relationship Id="rId67" Type="http://schemas.openxmlformats.org/officeDocument/2006/relationships/hyperlink" Target="http://siamchart.com/stock-ichart/ALUCON/" TargetMode="External"/><Relationship Id="rId272" Type="http://schemas.openxmlformats.org/officeDocument/2006/relationships/hyperlink" Target="http://siamchart.com/stock-chart/CMC/" TargetMode="External"/><Relationship Id="rId577" Type="http://schemas.openxmlformats.org/officeDocument/2006/relationships/hyperlink" Target="http://siamchart.com/stock-ichart/KASET/" TargetMode="External"/><Relationship Id="rId700" Type="http://schemas.openxmlformats.org/officeDocument/2006/relationships/hyperlink" Target="http://siamchart.com/stock-ichart/MFC/" TargetMode="External"/><Relationship Id="rId1123" Type="http://schemas.openxmlformats.org/officeDocument/2006/relationships/hyperlink" Target="http://siamchart.com/stock-chart/SPACK/" TargetMode="External"/><Relationship Id="rId1330" Type="http://schemas.openxmlformats.org/officeDocument/2006/relationships/hyperlink" Target="http://siamchart.com/stock-ichart/TPBI/" TargetMode="External"/><Relationship Id="rId1428" Type="http://schemas.openxmlformats.org/officeDocument/2006/relationships/hyperlink" Target="http://siamchart.com/stock-ichart/UPF/" TargetMode="External"/><Relationship Id="rId132" Type="http://schemas.openxmlformats.org/officeDocument/2006/relationships/hyperlink" Target="http://siamchart.com/stock-chart/AYUD/" TargetMode="External"/><Relationship Id="rId784" Type="http://schemas.openxmlformats.org/officeDocument/2006/relationships/hyperlink" Target="http://siamchart.com/stock-ichart/NPK/" TargetMode="External"/><Relationship Id="rId991" Type="http://schemas.openxmlformats.org/officeDocument/2006/relationships/hyperlink" Target="http://siamchart.com/stock-chart/SALEE/" TargetMode="External"/><Relationship Id="rId1067" Type="http://schemas.openxmlformats.org/officeDocument/2006/relationships/hyperlink" Target="http://siamchart.com/stock-ichart/SIAM/" TargetMode="External"/><Relationship Id="rId437" Type="http://schemas.openxmlformats.org/officeDocument/2006/relationships/hyperlink" Target="http://siamchart.com/stock-chart/GJS/" TargetMode="External"/><Relationship Id="rId644" Type="http://schemas.openxmlformats.org/officeDocument/2006/relationships/hyperlink" Target="http://siamchart.com/stock-ichart/LHFG/" TargetMode="External"/><Relationship Id="rId851" Type="http://schemas.openxmlformats.org/officeDocument/2006/relationships/hyperlink" Target="http://siamchart.com/stock-ichart/PJW/" TargetMode="External"/><Relationship Id="rId1274" Type="http://schemas.openxmlformats.org/officeDocument/2006/relationships/hyperlink" Target="http://siamchart.com/stock-ichart/TISCO/" TargetMode="External"/><Relationship Id="rId1481" Type="http://schemas.openxmlformats.org/officeDocument/2006/relationships/hyperlink" Target="http://siamchart.com/stock-ichart/WIN/" TargetMode="External"/><Relationship Id="rId283" Type="http://schemas.openxmlformats.org/officeDocument/2006/relationships/hyperlink" Target="http://siamchart.com/stock-ichart/COLOR/" TargetMode="External"/><Relationship Id="rId490" Type="http://schemas.openxmlformats.org/officeDocument/2006/relationships/hyperlink" Target="http://siamchart.com/stock-ichart/ICHI/" TargetMode="External"/><Relationship Id="rId504" Type="http://schemas.openxmlformats.org/officeDocument/2006/relationships/hyperlink" Target="http://siamchart.com/stock-chart/ILINK/" TargetMode="External"/><Relationship Id="rId711" Type="http://schemas.openxmlformats.org/officeDocument/2006/relationships/hyperlink" Target="http://siamchart.com/stock-ichart/MILL/" TargetMode="External"/><Relationship Id="rId949" Type="http://schemas.openxmlformats.org/officeDocument/2006/relationships/hyperlink" Target="http://siamchart.com/stock-chart/RML/" TargetMode="External"/><Relationship Id="rId1134" Type="http://schemas.openxmlformats.org/officeDocument/2006/relationships/hyperlink" Target="http://siamchart.com/stock-ichart/SPI/" TargetMode="External"/><Relationship Id="rId1341" Type="http://schemas.openxmlformats.org/officeDocument/2006/relationships/hyperlink" Target="http://siamchart.com/stock-chart/TPOLY/" TargetMode="External"/><Relationship Id="rId78" Type="http://schemas.openxmlformats.org/officeDocument/2006/relationships/hyperlink" Target="http://siamchart.com/stock-chart/AMC/" TargetMode="External"/><Relationship Id="rId143" Type="http://schemas.openxmlformats.org/officeDocument/2006/relationships/hyperlink" Target="http://siamchart.com/stock-ichart/BAM/" TargetMode="External"/><Relationship Id="rId350" Type="http://schemas.openxmlformats.org/officeDocument/2006/relationships/hyperlink" Target="http://siamchart.com/stock-ichart/DTAC/" TargetMode="External"/><Relationship Id="rId588" Type="http://schemas.openxmlformats.org/officeDocument/2006/relationships/hyperlink" Target="http://siamchart.com/stock-chart/KCM/" TargetMode="External"/><Relationship Id="rId795" Type="http://schemas.openxmlformats.org/officeDocument/2006/relationships/hyperlink" Target="http://siamchart.com/stock-ichart/NVD/" TargetMode="External"/><Relationship Id="rId809" Type="http://schemas.openxmlformats.org/officeDocument/2006/relationships/hyperlink" Target="http://siamchart.com/stock-ichart/OISHI/" TargetMode="External"/><Relationship Id="rId1201" Type="http://schemas.openxmlformats.org/officeDocument/2006/relationships/hyperlink" Target="http://siamchart.com/stock-chart/T/" TargetMode="External"/><Relationship Id="rId1439" Type="http://schemas.openxmlformats.org/officeDocument/2006/relationships/hyperlink" Target="http://siamchart.com/stock-chart/UVAN/" TargetMode="External"/><Relationship Id="rId9" Type="http://schemas.openxmlformats.org/officeDocument/2006/relationships/hyperlink" Target="http://siamchart.com/stock-ichart/A/" TargetMode="External"/><Relationship Id="rId210" Type="http://schemas.openxmlformats.org/officeDocument/2006/relationships/hyperlink" Target="http://siamchart.com/stock-chart/BSBM/" TargetMode="External"/><Relationship Id="rId448" Type="http://schemas.openxmlformats.org/officeDocument/2006/relationships/hyperlink" Target="http://siamchart.com/stock-ichart/GPI/" TargetMode="External"/><Relationship Id="rId655" Type="http://schemas.openxmlformats.org/officeDocument/2006/relationships/hyperlink" Target="http://siamchart.com/stock-chart/LRH/" TargetMode="External"/><Relationship Id="rId862" Type="http://schemas.openxmlformats.org/officeDocument/2006/relationships/hyperlink" Target="http://siamchart.com/stock-chart/PLE/" TargetMode="External"/><Relationship Id="rId1078" Type="http://schemas.openxmlformats.org/officeDocument/2006/relationships/hyperlink" Target="http://siamchart.com/stock-ichart/SIS/" TargetMode="External"/><Relationship Id="rId1285" Type="http://schemas.openxmlformats.org/officeDocument/2006/relationships/hyperlink" Target="http://siamchart.com/stock-chart/TKT/" TargetMode="External"/><Relationship Id="rId1492" Type="http://schemas.openxmlformats.org/officeDocument/2006/relationships/hyperlink" Target="http://siamchart.com/stock-chart/XO/" TargetMode="External"/><Relationship Id="rId1506" Type="http://schemas.openxmlformats.org/officeDocument/2006/relationships/drawing" Target="../drawings/drawing1.xml"/><Relationship Id="rId294" Type="http://schemas.openxmlformats.org/officeDocument/2006/relationships/hyperlink" Target="http://siamchart.com/stock-chart/CPH/" TargetMode="External"/><Relationship Id="rId308" Type="http://schemas.openxmlformats.org/officeDocument/2006/relationships/hyperlink" Target="http://siamchart.com/stock-chart/CRANE/" TargetMode="External"/><Relationship Id="rId515" Type="http://schemas.openxmlformats.org/officeDocument/2006/relationships/hyperlink" Target="http://siamchart.com/stock-chart/INGRS/" TargetMode="External"/><Relationship Id="rId722" Type="http://schemas.openxmlformats.org/officeDocument/2006/relationships/hyperlink" Target="http://siamchart.com/stock-chart/MM/" TargetMode="External"/><Relationship Id="rId1145" Type="http://schemas.openxmlformats.org/officeDocument/2006/relationships/hyperlink" Target="http://siamchart.com/stock-chart/SSC/" TargetMode="External"/><Relationship Id="rId1352" Type="http://schemas.openxmlformats.org/officeDocument/2006/relationships/hyperlink" Target="http://siamchart.com/stock-ichart/TRC/" TargetMode="External"/><Relationship Id="rId89" Type="http://schemas.openxmlformats.org/officeDocument/2006/relationships/hyperlink" Target="http://siamchart.com/stock-ichart/APCS/" TargetMode="External"/><Relationship Id="rId154" Type="http://schemas.openxmlformats.org/officeDocument/2006/relationships/hyperlink" Target="http://siamchart.com/stock-chart/BCP/" TargetMode="External"/><Relationship Id="rId361" Type="http://schemas.openxmlformats.org/officeDocument/2006/relationships/hyperlink" Target="http://siamchart.com/stock-chart/EASTW/" TargetMode="External"/><Relationship Id="rId599" Type="http://schemas.openxmlformats.org/officeDocument/2006/relationships/hyperlink" Target="http://siamchart.com/stock-chart/KK/" TargetMode="External"/><Relationship Id="rId1005" Type="http://schemas.openxmlformats.org/officeDocument/2006/relationships/hyperlink" Target="http://siamchart.com/stock-chart/SAT/" TargetMode="External"/><Relationship Id="rId1212" Type="http://schemas.openxmlformats.org/officeDocument/2006/relationships/hyperlink" Target="http://siamchart.com/stock-ichart/TASCO/" TargetMode="External"/><Relationship Id="rId459" Type="http://schemas.openxmlformats.org/officeDocument/2006/relationships/hyperlink" Target="http://siamchart.com/stock-chart/GSTEEL/" TargetMode="External"/><Relationship Id="rId666" Type="http://schemas.openxmlformats.org/officeDocument/2006/relationships/hyperlink" Target="http://siamchart.com/stock-ichart/MAJOR/" TargetMode="External"/><Relationship Id="rId873" Type="http://schemas.openxmlformats.org/officeDocument/2006/relationships/hyperlink" Target="http://siamchart.com/stock-ichart/POST/" TargetMode="External"/><Relationship Id="rId1089" Type="http://schemas.openxmlformats.org/officeDocument/2006/relationships/hyperlink" Target="http://siamchart.com/stock-ichart/SKN/" TargetMode="External"/><Relationship Id="rId1296" Type="http://schemas.openxmlformats.org/officeDocument/2006/relationships/hyperlink" Target="http://siamchart.com/stock-ichart/TMI/" TargetMode="External"/><Relationship Id="rId16" Type="http://schemas.openxmlformats.org/officeDocument/2006/relationships/hyperlink" Target="http://siamchart.com/stock-chart/ABM/" TargetMode="External"/><Relationship Id="rId221" Type="http://schemas.openxmlformats.org/officeDocument/2006/relationships/hyperlink" Target="http://siamchart.com/stock-ichart/BUI/" TargetMode="External"/><Relationship Id="rId319" Type="http://schemas.openxmlformats.org/officeDocument/2006/relationships/hyperlink" Target="http://siamchart.com/stock-ichart/CSR/" TargetMode="External"/><Relationship Id="rId526" Type="http://schemas.openxmlformats.org/officeDocument/2006/relationships/hyperlink" Target="http://siamchart.com/stock-ichart/IP/" TargetMode="External"/><Relationship Id="rId1156" Type="http://schemas.openxmlformats.org/officeDocument/2006/relationships/hyperlink" Target="http://siamchart.com/stock-ichart/STA/" TargetMode="External"/><Relationship Id="rId1363" Type="http://schemas.openxmlformats.org/officeDocument/2006/relationships/hyperlink" Target="http://siamchart.com/stock-chart/TSC/" TargetMode="External"/><Relationship Id="rId733" Type="http://schemas.openxmlformats.org/officeDocument/2006/relationships/hyperlink" Target="http://siamchart.com/stock-ichart/MPG/" TargetMode="External"/><Relationship Id="rId940" Type="http://schemas.openxmlformats.org/officeDocument/2006/relationships/hyperlink" Target="http://siamchart.com/stock-ichart/RBF/" TargetMode="External"/><Relationship Id="rId1016" Type="http://schemas.openxmlformats.org/officeDocument/2006/relationships/hyperlink" Target="http://siamchart.com/stock-ichart/SCB/" TargetMode="External"/><Relationship Id="rId165" Type="http://schemas.openxmlformats.org/officeDocument/2006/relationships/hyperlink" Target="http://siamchart.com/stock-ichart/BEC/" TargetMode="External"/><Relationship Id="rId372" Type="http://schemas.openxmlformats.org/officeDocument/2006/relationships/hyperlink" Target="http://siamchart.com/stock-ichart/EGCO/" TargetMode="External"/><Relationship Id="rId677" Type="http://schemas.openxmlformats.org/officeDocument/2006/relationships/hyperlink" Target="http://siamchart.com/stock-chart/MAX/" TargetMode="External"/><Relationship Id="rId800" Type="http://schemas.openxmlformats.org/officeDocument/2006/relationships/hyperlink" Target="http://siamchart.com/stock-chart/OCC/" TargetMode="External"/><Relationship Id="rId1223" Type="http://schemas.openxmlformats.org/officeDocument/2006/relationships/hyperlink" Target="http://siamchart.com/stock-chart/TCJ/" TargetMode="External"/><Relationship Id="rId1430" Type="http://schemas.openxmlformats.org/officeDocument/2006/relationships/hyperlink" Target="http://siamchart.com/stock-ichart/UPOIC/" TargetMode="External"/><Relationship Id="rId232" Type="http://schemas.openxmlformats.org/officeDocument/2006/relationships/hyperlink" Target="http://siamchart.com/stock-chart/CEN/" TargetMode="External"/><Relationship Id="rId884" Type="http://schemas.openxmlformats.org/officeDocument/2006/relationships/hyperlink" Target="http://siamchart.com/stock-chart/PRAKIT/" TargetMode="External"/><Relationship Id="rId27" Type="http://schemas.openxmlformats.org/officeDocument/2006/relationships/hyperlink" Target="http://siamchart.com/stock-ichart/ADB/" TargetMode="External"/><Relationship Id="rId537" Type="http://schemas.openxmlformats.org/officeDocument/2006/relationships/hyperlink" Target="http://siamchart.com/stock-chart/ITEL/" TargetMode="External"/><Relationship Id="rId744" Type="http://schemas.openxmlformats.org/officeDocument/2006/relationships/hyperlink" Target="http://siamchart.com/stock-chart/NBC/" TargetMode="External"/><Relationship Id="rId951" Type="http://schemas.openxmlformats.org/officeDocument/2006/relationships/hyperlink" Target="http://siamchart.com/stock-chart/ROCK/" TargetMode="External"/><Relationship Id="rId1167" Type="http://schemas.openxmlformats.org/officeDocument/2006/relationships/hyperlink" Target="http://siamchart.com/stock-ichart/STEC/" TargetMode="External"/><Relationship Id="rId1374" Type="http://schemas.openxmlformats.org/officeDocument/2006/relationships/hyperlink" Target="http://siamchart.com/stock-ichart/TSTE/" TargetMode="External"/><Relationship Id="rId80" Type="http://schemas.openxmlformats.org/officeDocument/2006/relationships/hyperlink" Target="http://siamchart.com/stock-chart/ANAN/" TargetMode="External"/><Relationship Id="rId176" Type="http://schemas.openxmlformats.org/officeDocument/2006/relationships/hyperlink" Target="http://siamchart.com/stock-chart/BH/" TargetMode="External"/><Relationship Id="rId383" Type="http://schemas.openxmlformats.org/officeDocument/2006/relationships/hyperlink" Target="http://siamchart.com/stock-chart/ESSO/" TargetMode="External"/><Relationship Id="rId590" Type="http://schemas.openxmlformats.org/officeDocument/2006/relationships/hyperlink" Target="http://siamchart.com/stock-chart/KDH/" TargetMode="External"/><Relationship Id="rId604" Type="http://schemas.openxmlformats.org/officeDocument/2006/relationships/hyperlink" Target="http://siamchart.com/stock-chart/KKP/" TargetMode="External"/><Relationship Id="rId811" Type="http://schemas.openxmlformats.org/officeDocument/2006/relationships/hyperlink" Target="http://siamchart.com/stock-ichart/ORI/" TargetMode="External"/><Relationship Id="rId1027" Type="http://schemas.openxmlformats.org/officeDocument/2006/relationships/hyperlink" Target="http://siamchart.com/stock-chart/SCM/" TargetMode="External"/><Relationship Id="rId1234" Type="http://schemas.openxmlformats.org/officeDocument/2006/relationships/hyperlink" Target="http://siamchart.com/stock-ichart/TFG/" TargetMode="External"/><Relationship Id="rId1441" Type="http://schemas.openxmlformats.org/officeDocument/2006/relationships/hyperlink" Target="http://siamchart.com/stock-chart/UWC/" TargetMode="External"/><Relationship Id="rId243" Type="http://schemas.openxmlformats.org/officeDocument/2006/relationships/hyperlink" Target="http://siamchart.com/stock-ichart/CHARAN/" TargetMode="External"/><Relationship Id="rId450" Type="http://schemas.openxmlformats.org/officeDocument/2006/relationships/hyperlink" Target="http://siamchart.com/stock-ichart/GPSC/" TargetMode="External"/><Relationship Id="rId688" Type="http://schemas.openxmlformats.org/officeDocument/2006/relationships/hyperlink" Target="http://siamchart.com/stock-ichart/MCOT/" TargetMode="External"/><Relationship Id="rId895" Type="http://schemas.openxmlformats.org/officeDocument/2006/relationships/hyperlink" Target="http://siamchart.com/stock-chart/PRIME/" TargetMode="External"/><Relationship Id="rId909" Type="http://schemas.openxmlformats.org/officeDocument/2006/relationships/hyperlink" Target="http://siamchart.com/stock-chart/PSL/" TargetMode="External"/><Relationship Id="rId1080" Type="http://schemas.openxmlformats.org/officeDocument/2006/relationships/hyperlink" Target="http://siamchart.com/stock-ichart/SISB/" TargetMode="External"/><Relationship Id="rId1301" Type="http://schemas.openxmlformats.org/officeDocument/2006/relationships/hyperlink" Target="http://siamchart.com/stock-chart/TMW/" TargetMode="External"/><Relationship Id="rId38" Type="http://schemas.openxmlformats.org/officeDocument/2006/relationships/hyperlink" Target="http://siamchart.com/stock-chart/AGE/" TargetMode="External"/><Relationship Id="rId103" Type="http://schemas.openxmlformats.org/officeDocument/2006/relationships/hyperlink" Target="http://siamchart.com/stock-ichart/ARIP/" TargetMode="External"/><Relationship Id="rId310" Type="http://schemas.openxmlformats.org/officeDocument/2006/relationships/hyperlink" Target="http://siamchart.com/stock-chart/CRC/" TargetMode="External"/><Relationship Id="rId548" Type="http://schemas.openxmlformats.org/officeDocument/2006/relationships/hyperlink" Target="http://siamchart.com/stock-chart/JCK/" TargetMode="External"/><Relationship Id="rId755" Type="http://schemas.openxmlformats.org/officeDocument/2006/relationships/hyperlink" Target="http://siamchart.com/stock-chart/NDR/" TargetMode="External"/><Relationship Id="rId962" Type="http://schemas.openxmlformats.org/officeDocument/2006/relationships/hyperlink" Target="http://siamchart.com/stock-ichart/RPH/" TargetMode="External"/><Relationship Id="rId1178" Type="http://schemas.openxmlformats.org/officeDocument/2006/relationships/hyperlink" Target="http://siamchart.com/stock-ichart/SUC/" TargetMode="External"/><Relationship Id="rId1385" Type="http://schemas.openxmlformats.org/officeDocument/2006/relationships/hyperlink" Target="http://siamchart.com/stock-chart/TTW/" TargetMode="External"/><Relationship Id="rId91" Type="http://schemas.openxmlformats.org/officeDocument/2006/relationships/hyperlink" Target="http://siamchart.com/stock-ichart/APEX/" TargetMode="External"/><Relationship Id="rId187" Type="http://schemas.openxmlformats.org/officeDocument/2006/relationships/hyperlink" Target="http://siamchart.com/stock-ichart/BKD/" TargetMode="External"/><Relationship Id="rId394" Type="http://schemas.openxmlformats.org/officeDocument/2006/relationships/hyperlink" Target="http://siamchart.com/stock-ichart/F_26D/" TargetMode="External"/><Relationship Id="rId408" Type="http://schemas.openxmlformats.org/officeDocument/2006/relationships/hyperlink" Target="http://siamchart.com/stock-ichart/FORTH/" TargetMode="External"/><Relationship Id="rId615" Type="http://schemas.openxmlformats.org/officeDocument/2006/relationships/hyperlink" Target="http://siamchart.com/stock-ichart/KTIS/" TargetMode="External"/><Relationship Id="rId822" Type="http://schemas.openxmlformats.org/officeDocument/2006/relationships/hyperlink" Target="http://siamchart.com/stock-chart/PAP/" TargetMode="External"/><Relationship Id="rId1038" Type="http://schemas.openxmlformats.org/officeDocument/2006/relationships/hyperlink" Target="http://siamchart.com/stock-chart/SE-ED/" TargetMode="External"/><Relationship Id="rId1245" Type="http://schemas.openxmlformats.org/officeDocument/2006/relationships/hyperlink" Target="http://siamchart.com/stock-chart/THAI/" TargetMode="External"/><Relationship Id="rId1452" Type="http://schemas.openxmlformats.org/officeDocument/2006/relationships/hyperlink" Target="http://siamchart.com/stock-ichart/VIH/" TargetMode="External"/><Relationship Id="rId254" Type="http://schemas.openxmlformats.org/officeDocument/2006/relationships/hyperlink" Target="http://siamchart.com/stock-chart/CHOW/" TargetMode="External"/><Relationship Id="rId699" Type="http://schemas.openxmlformats.org/officeDocument/2006/relationships/hyperlink" Target="http://siamchart.com/stock-chart/MFC/" TargetMode="External"/><Relationship Id="rId1091" Type="http://schemas.openxmlformats.org/officeDocument/2006/relationships/hyperlink" Target="http://siamchart.com/stock-ichart/SKR/" TargetMode="External"/><Relationship Id="rId1105" Type="http://schemas.openxmlformats.org/officeDocument/2006/relationships/hyperlink" Target="http://siamchart.com/stock-ichart/SMPC/" TargetMode="External"/><Relationship Id="rId1312" Type="http://schemas.openxmlformats.org/officeDocument/2006/relationships/hyperlink" Target="http://siamchart.com/stock-ichart/TNP/" TargetMode="External"/><Relationship Id="rId49" Type="http://schemas.openxmlformats.org/officeDocument/2006/relationships/hyperlink" Target="http://siamchart.com/stock-ichart/AIRA/" TargetMode="External"/><Relationship Id="rId114" Type="http://schemas.openxmlformats.org/officeDocument/2006/relationships/hyperlink" Target="http://siamchart.com/stock-chart/ASIAN/" TargetMode="External"/><Relationship Id="rId461" Type="http://schemas.openxmlformats.org/officeDocument/2006/relationships/hyperlink" Target="http://siamchart.com/stock-chart/GTB/" TargetMode="External"/><Relationship Id="rId559" Type="http://schemas.openxmlformats.org/officeDocument/2006/relationships/hyperlink" Target="http://siamchart.com/stock-ichart/JMT/" TargetMode="External"/><Relationship Id="rId766" Type="http://schemas.openxmlformats.org/officeDocument/2006/relationships/hyperlink" Target="http://siamchart.com/stock-ichart/NEWS/" TargetMode="External"/><Relationship Id="rId1189" Type="http://schemas.openxmlformats.org/officeDocument/2006/relationships/hyperlink" Target="http://siamchart.com/stock-chart/SVI/" TargetMode="External"/><Relationship Id="rId1396" Type="http://schemas.openxmlformats.org/officeDocument/2006/relationships/hyperlink" Target="http://siamchart.com/stock-ichart/TVT/" TargetMode="External"/><Relationship Id="rId198" Type="http://schemas.openxmlformats.org/officeDocument/2006/relationships/hyperlink" Target="http://siamchart.com/stock-chart/BOL/" TargetMode="External"/><Relationship Id="rId321" Type="http://schemas.openxmlformats.org/officeDocument/2006/relationships/hyperlink" Target="http://siamchart.com/stock-ichart/CSS/" TargetMode="External"/><Relationship Id="rId419" Type="http://schemas.openxmlformats.org/officeDocument/2006/relationships/hyperlink" Target="http://siamchart.com/stock-chart/FVC/" TargetMode="External"/><Relationship Id="rId626" Type="http://schemas.openxmlformats.org/officeDocument/2006/relationships/hyperlink" Target="http://siamchart.com/stock-chart/KYE/" TargetMode="External"/><Relationship Id="rId973" Type="http://schemas.openxmlformats.org/officeDocument/2006/relationships/hyperlink" Target="http://siamchart.com/stock-ichart/S_26J/" TargetMode="External"/><Relationship Id="rId1049" Type="http://schemas.openxmlformats.org/officeDocument/2006/relationships/hyperlink" Target="http://siamchart.com/stock-ichart/SF/" TargetMode="External"/><Relationship Id="rId1256" Type="http://schemas.openxmlformats.org/officeDocument/2006/relationships/hyperlink" Target="http://siamchart.com/stock-ichart/THG/" TargetMode="External"/><Relationship Id="rId833" Type="http://schemas.openxmlformats.org/officeDocument/2006/relationships/hyperlink" Target="http://siamchart.com/stock-ichart/PDI/" TargetMode="External"/><Relationship Id="rId1116" Type="http://schemas.openxmlformats.org/officeDocument/2006/relationships/hyperlink" Target="http://siamchart.com/stock-ichart/SOLAR/" TargetMode="External"/><Relationship Id="rId1463" Type="http://schemas.openxmlformats.org/officeDocument/2006/relationships/hyperlink" Target="http://siamchart.com/stock-chart/W/" TargetMode="External"/><Relationship Id="rId265" Type="http://schemas.openxmlformats.org/officeDocument/2006/relationships/hyperlink" Target="http://siamchart.com/stock-ichart/CK/" TargetMode="External"/><Relationship Id="rId472" Type="http://schemas.openxmlformats.org/officeDocument/2006/relationships/hyperlink" Target="http://siamchart.com/stock-ichart/HARN/" TargetMode="External"/><Relationship Id="rId900" Type="http://schemas.openxmlformats.org/officeDocument/2006/relationships/hyperlink" Target="http://siamchart.com/stock-ichart/PRINC/" TargetMode="External"/><Relationship Id="rId1323" Type="http://schemas.openxmlformats.org/officeDocument/2006/relationships/hyperlink" Target="http://siamchart.com/stock-chart/TOPP/" TargetMode="External"/><Relationship Id="rId125" Type="http://schemas.openxmlformats.org/officeDocument/2006/relationships/hyperlink" Target="http://siamchart.com/stock-ichart/ATP30/" TargetMode="External"/><Relationship Id="rId332" Type="http://schemas.openxmlformats.org/officeDocument/2006/relationships/hyperlink" Target="http://siamchart.com/stock-chart/DDD/" TargetMode="External"/><Relationship Id="rId777" Type="http://schemas.openxmlformats.org/officeDocument/2006/relationships/hyperlink" Target="http://siamchart.com/stock-chart/NNCL/" TargetMode="External"/><Relationship Id="rId984" Type="http://schemas.openxmlformats.org/officeDocument/2006/relationships/hyperlink" Target="http://siamchart.com/stock-ichart/SABINA/" TargetMode="External"/><Relationship Id="rId637" Type="http://schemas.openxmlformats.org/officeDocument/2006/relationships/hyperlink" Target="http://siamchart.com/stock-ichart/LEE/" TargetMode="External"/><Relationship Id="rId844" Type="http://schemas.openxmlformats.org/officeDocument/2006/relationships/hyperlink" Target="http://siamchart.com/stock-chart/PHOL/" TargetMode="External"/><Relationship Id="rId1267" Type="http://schemas.openxmlformats.org/officeDocument/2006/relationships/hyperlink" Target="http://siamchart.com/stock-chart/TIGER/" TargetMode="External"/><Relationship Id="rId1474" Type="http://schemas.openxmlformats.org/officeDocument/2006/relationships/hyperlink" Target="http://siamchart.com/stock-chart/WHAUP/" TargetMode="External"/><Relationship Id="rId276" Type="http://schemas.openxmlformats.org/officeDocument/2006/relationships/hyperlink" Target="http://siamchart.com/stock-chart/CMR/" TargetMode="External"/><Relationship Id="rId483" Type="http://schemas.openxmlformats.org/officeDocument/2006/relationships/hyperlink" Target="http://siamchart.com/stock-chart/HUMAN/" TargetMode="External"/><Relationship Id="rId690" Type="http://schemas.openxmlformats.org/officeDocument/2006/relationships/hyperlink" Target="http://siamchart.com/stock-ichart/MCS/" TargetMode="External"/><Relationship Id="rId704" Type="http://schemas.openxmlformats.org/officeDocument/2006/relationships/hyperlink" Target="http://siamchart.com/stock-ichart/MGT/" TargetMode="External"/><Relationship Id="rId911" Type="http://schemas.openxmlformats.org/officeDocument/2006/relationships/hyperlink" Target="http://siamchart.com/stock-chart/PSTC/" TargetMode="External"/><Relationship Id="rId1127" Type="http://schemas.openxmlformats.org/officeDocument/2006/relationships/hyperlink" Target="http://siamchart.com/stock-chart/SPC/" TargetMode="External"/><Relationship Id="rId1334" Type="http://schemas.openxmlformats.org/officeDocument/2006/relationships/hyperlink" Target="http://siamchart.com/stock-ichart/TPCORP/" TargetMode="External"/><Relationship Id="rId40" Type="http://schemas.openxmlformats.org/officeDocument/2006/relationships/hyperlink" Target="http://siamchart.com/stock-chart/AH/" TargetMode="External"/><Relationship Id="rId136" Type="http://schemas.openxmlformats.org/officeDocument/2006/relationships/hyperlink" Target="http://siamchart.com/stock-chart/B52/" TargetMode="External"/><Relationship Id="rId343" Type="http://schemas.openxmlformats.org/officeDocument/2006/relationships/hyperlink" Target="http://siamchart.com/stock-chart/DOD/" TargetMode="External"/><Relationship Id="rId550" Type="http://schemas.openxmlformats.org/officeDocument/2006/relationships/hyperlink" Target="http://siamchart.com/stock-chart/JCKH/" TargetMode="External"/><Relationship Id="rId788" Type="http://schemas.openxmlformats.org/officeDocument/2006/relationships/hyperlink" Target="http://siamchart.com/stock-chart/NSI/" TargetMode="External"/><Relationship Id="rId995" Type="http://schemas.openxmlformats.org/officeDocument/2006/relationships/hyperlink" Target="http://siamchart.com/stock-chart/SAMART/" TargetMode="External"/><Relationship Id="rId1180" Type="http://schemas.openxmlformats.org/officeDocument/2006/relationships/hyperlink" Target="http://siamchart.com/stock-ichart/SUN/" TargetMode="External"/><Relationship Id="rId1401" Type="http://schemas.openxmlformats.org/officeDocument/2006/relationships/hyperlink" Target="http://siamchart.com/stock-chart/TWZ/" TargetMode="External"/><Relationship Id="rId203" Type="http://schemas.openxmlformats.org/officeDocument/2006/relationships/hyperlink" Target="http://siamchart.com/stock-ichart/BR/" TargetMode="External"/><Relationship Id="rId648" Type="http://schemas.openxmlformats.org/officeDocument/2006/relationships/hyperlink" Target="http://siamchart.com/stock-ichart/LIT/" TargetMode="External"/><Relationship Id="rId855" Type="http://schemas.openxmlformats.org/officeDocument/2006/relationships/hyperlink" Target="http://siamchart.com/stock-ichart/PL/" TargetMode="External"/><Relationship Id="rId1040" Type="http://schemas.openxmlformats.org/officeDocument/2006/relationships/hyperlink" Target="http://siamchart.com/stock-chart/SEAFCO/" TargetMode="External"/><Relationship Id="rId1278" Type="http://schemas.openxmlformats.org/officeDocument/2006/relationships/hyperlink" Target="http://siamchart.com/stock-ichart/TIW/" TargetMode="External"/><Relationship Id="rId1485" Type="http://schemas.openxmlformats.org/officeDocument/2006/relationships/hyperlink" Target="http://siamchart.com/stock-ichart/WORK/" TargetMode="External"/><Relationship Id="rId287" Type="http://schemas.openxmlformats.org/officeDocument/2006/relationships/hyperlink" Target="http://siamchart.com/stock-ichart/COMAN/" TargetMode="External"/><Relationship Id="rId410" Type="http://schemas.openxmlformats.org/officeDocument/2006/relationships/hyperlink" Target="http://siamchart.com/stock-ichart/FPI/" TargetMode="External"/><Relationship Id="rId494" Type="http://schemas.openxmlformats.org/officeDocument/2006/relationships/hyperlink" Target="http://siamchart.com/stock-ichart/IFEC/" TargetMode="External"/><Relationship Id="rId508" Type="http://schemas.openxmlformats.org/officeDocument/2006/relationships/hyperlink" Target="http://siamchart.com/stock-chart/IMH/" TargetMode="External"/><Relationship Id="rId715" Type="http://schemas.openxmlformats.org/officeDocument/2006/relationships/hyperlink" Target="http://siamchart.com/stock-ichart/MITSIB/" TargetMode="External"/><Relationship Id="rId922" Type="http://schemas.openxmlformats.org/officeDocument/2006/relationships/hyperlink" Target="http://siamchart.com/stock-ichart/PTTEP/" TargetMode="External"/><Relationship Id="rId1138" Type="http://schemas.openxmlformats.org/officeDocument/2006/relationships/hyperlink" Target="http://siamchart.com/stock-ichart/SPVI/" TargetMode="External"/><Relationship Id="rId1345" Type="http://schemas.openxmlformats.org/officeDocument/2006/relationships/hyperlink" Target="http://siamchart.com/stock-chart/TPS/" TargetMode="External"/><Relationship Id="rId147" Type="http://schemas.openxmlformats.org/officeDocument/2006/relationships/hyperlink" Target="http://siamchart.com/stock-ichart/BAY/" TargetMode="External"/><Relationship Id="rId354" Type="http://schemas.openxmlformats.org/officeDocument/2006/relationships/hyperlink" Target="http://siamchart.com/stock-ichart/DTCI/" TargetMode="External"/><Relationship Id="rId799" Type="http://schemas.openxmlformats.org/officeDocument/2006/relationships/hyperlink" Target="http://siamchart.com/stock-ichart/NYT/" TargetMode="External"/><Relationship Id="rId1191" Type="http://schemas.openxmlformats.org/officeDocument/2006/relationships/hyperlink" Target="http://siamchart.com/stock-chart/SVOA/" TargetMode="External"/><Relationship Id="rId1205" Type="http://schemas.openxmlformats.org/officeDocument/2006/relationships/hyperlink" Target="http://siamchart.com/stock-chart/TAE/" TargetMode="External"/><Relationship Id="rId51" Type="http://schemas.openxmlformats.org/officeDocument/2006/relationships/hyperlink" Target="http://siamchart.com/stock-ichart/AIT/" TargetMode="External"/><Relationship Id="rId561" Type="http://schemas.openxmlformats.org/officeDocument/2006/relationships/hyperlink" Target="http://siamchart.com/stock-ichart/JR/" TargetMode="External"/><Relationship Id="rId659" Type="http://schemas.openxmlformats.org/officeDocument/2006/relationships/hyperlink" Target="http://siamchart.com/stock-chart/M/" TargetMode="External"/><Relationship Id="rId866" Type="http://schemas.openxmlformats.org/officeDocument/2006/relationships/hyperlink" Target="http://siamchart.com/stock-chart/PMTA/" TargetMode="External"/><Relationship Id="rId1289" Type="http://schemas.openxmlformats.org/officeDocument/2006/relationships/hyperlink" Target="http://siamchart.com/stock-chart/TMB/" TargetMode="External"/><Relationship Id="rId1412" Type="http://schemas.openxmlformats.org/officeDocument/2006/relationships/hyperlink" Target="http://siamchart.com/stock-ichart/UEC/" TargetMode="External"/><Relationship Id="rId1496" Type="http://schemas.openxmlformats.org/officeDocument/2006/relationships/hyperlink" Target="http://siamchart.com/stock-chart/YGG/" TargetMode="External"/><Relationship Id="rId214" Type="http://schemas.openxmlformats.org/officeDocument/2006/relationships/hyperlink" Target="http://siamchart.com/stock-chart/BTNC/" TargetMode="External"/><Relationship Id="rId298" Type="http://schemas.openxmlformats.org/officeDocument/2006/relationships/hyperlink" Target="http://siamchart.com/stock-chart/CPL/" TargetMode="External"/><Relationship Id="rId421" Type="http://schemas.openxmlformats.org/officeDocument/2006/relationships/hyperlink" Target="http://siamchart.com/stock-chart/GBX/" TargetMode="External"/><Relationship Id="rId519" Type="http://schemas.openxmlformats.org/officeDocument/2006/relationships/hyperlink" Target="http://siamchart.com/stock-chart/INSET/" TargetMode="External"/><Relationship Id="rId1051" Type="http://schemas.openxmlformats.org/officeDocument/2006/relationships/hyperlink" Target="http://siamchart.com/stock-ichart/SFLEX/" TargetMode="External"/><Relationship Id="rId1149" Type="http://schemas.openxmlformats.org/officeDocument/2006/relationships/hyperlink" Target="http://siamchart.com/stock-chart/SSP/" TargetMode="External"/><Relationship Id="rId1356" Type="http://schemas.openxmlformats.org/officeDocument/2006/relationships/hyperlink" Target="http://siamchart.com/stock-ichart/TRT/" TargetMode="External"/><Relationship Id="rId158" Type="http://schemas.openxmlformats.org/officeDocument/2006/relationships/hyperlink" Target="http://siamchart.com/stock-chart/BCT/" TargetMode="External"/><Relationship Id="rId726" Type="http://schemas.openxmlformats.org/officeDocument/2006/relationships/hyperlink" Target="http://siamchart.com/stock-chart/MONO/" TargetMode="External"/><Relationship Id="rId933" Type="http://schemas.openxmlformats.org/officeDocument/2006/relationships/hyperlink" Target="http://siamchart.com/stock-chart/QTC/" TargetMode="External"/><Relationship Id="rId1009" Type="http://schemas.openxmlformats.org/officeDocument/2006/relationships/hyperlink" Target="http://siamchart.com/stock-chart/SAWAD/" TargetMode="External"/><Relationship Id="rId62" Type="http://schemas.openxmlformats.org/officeDocument/2006/relationships/hyperlink" Target="http://siamchart.com/stock-chart/ALLA/" TargetMode="External"/><Relationship Id="rId365" Type="http://schemas.openxmlformats.org/officeDocument/2006/relationships/hyperlink" Target="http://siamchart.com/stock-chart/ECL/" TargetMode="External"/><Relationship Id="rId572" Type="http://schemas.openxmlformats.org/officeDocument/2006/relationships/hyperlink" Target="http://siamchart.com/stock-chart/K/" TargetMode="External"/><Relationship Id="rId1216" Type="http://schemas.openxmlformats.org/officeDocument/2006/relationships/hyperlink" Target="http://siamchart.com/stock-ichart/TC/" TargetMode="External"/><Relationship Id="rId1423" Type="http://schemas.openxmlformats.org/officeDocument/2006/relationships/hyperlink" Target="http://siamchart.com/stock-chart/UP/" TargetMode="External"/><Relationship Id="rId225" Type="http://schemas.openxmlformats.org/officeDocument/2006/relationships/hyperlink" Target="http://siamchart.com/stock-ichart/CAZ/" TargetMode="External"/><Relationship Id="rId432" Type="http://schemas.openxmlformats.org/officeDocument/2006/relationships/hyperlink" Target="http://siamchart.com/stock-ichart/GFPT/" TargetMode="External"/><Relationship Id="rId877" Type="http://schemas.openxmlformats.org/officeDocument/2006/relationships/hyperlink" Target="http://siamchart.com/stock-ichart/PPP/" TargetMode="External"/><Relationship Id="rId1062" Type="http://schemas.openxmlformats.org/officeDocument/2006/relationships/hyperlink" Target="http://siamchart.com/stock-chart/SHANG/" TargetMode="External"/><Relationship Id="rId737" Type="http://schemas.openxmlformats.org/officeDocument/2006/relationships/hyperlink" Target="http://siamchart.com/stock-ichart/MSC/" TargetMode="External"/><Relationship Id="rId944" Type="http://schemas.openxmlformats.org/officeDocument/2006/relationships/hyperlink" Target="http://siamchart.com/stock-ichart/RCL/" TargetMode="External"/><Relationship Id="rId1367" Type="http://schemas.openxmlformats.org/officeDocument/2006/relationships/hyperlink" Target="http://siamchart.com/stock-chart/TSF/" TargetMode="External"/><Relationship Id="rId73" Type="http://schemas.openxmlformats.org/officeDocument/2006/relationships/hyperlink" Target="http://siamchart.com/stock-ichart/AMARIN/" TargetMode="External"/><Relationship Id="rId169" Type="http://schemas.openxmlformats.org/officeDocument/2006/relationships/hyperlink" Target="http://siamchart.com/stock-ichart/BFIT/" TargetMode="External"/><Relationship Id="rId376" Type="http://schemas.openxmlformats.org/officeDocument/2006/relationships/hyperlink" Target="http://siamchart.com/stock-ichart/EMC/" TargetMode="External"/><Relationship Id="rId583" Type="http://schemas.openxmlformats.org/officeDocument/2006/relationships/hyperlink" Target="http://siamchart.com/stock-ichart/KC/" TargetMode="External"/><Relationship Id="rId790" Type="http://schemas.openxmlformats.org/officeDocument/2006/relationships/hyperlink" Target="http://siamchart.com/stock-chart/NTV/" TargetMode="External"/><Relationship Id="rId804" Type="http://schemas.openxmlformats.org/officeDocument/2006/relationships/hyperlink" Target="http://siamchart.com/stock-chart/OGC/" TargetMode="External"/><Relationship Id="rId1227" Type="http://schemas.openxmlformats.org/officeDocument/2006/relationships/hyperlink" Target="http://siamchart.com/stock-chart/TCOAT/" TargetMode="External"/><Relationship Id="rId1434" Type="http://schemas.openxmlformats.org/officeDocument/2006/relationships/hyperlink" Target="http://siamchart.com/stock-ichart/UT/" TargetMode="External"/><Relationship Id="rId4" Type="http://schemas.openxmlformats.org/officeDocument/2006/relationships/hyperlink" Target="http://siamchart.com/stock-ichart/3K-BAT/" TargetMode="External"/><Relationship Id="rId236" Type="http://schemas.openxmlformats.org/officeDocument/2006/relationships/hyperlink" Target="http://siamchart.com/stock-chart/CFRESH/" TargetMode="External"/><Relationship Id="rId443" Type="http://schemas.openxmlformats.org/officeDocument/2006/relationships/hyperlink" Target="http://siamchart.com/stock-chart/GLOBAL/" TargetMode="External"/><Relationship Id="rId650" Type="http://schemas.openxmlformats.org/officeDocument/2006/relationships/hyperlink" Target="http://siamchart.com/stock-ichart/LOXLEY/" TargetMode="External"/><Relationship Id="rId888" Type="http://schemas.openxmlformats.org/officeDocument/2006/relationships/hyperlink" Target="http://siamchart.com/stock-info/PRAPAT/" TargetMode="External"/><Relationship Id="rId1073" Type="http://schemas.openxmlformats.org/officeDocument/2006/relationships/hyperlink" Target="http://siamchart.com/stock-chart/SINGER/" TargetMode="External"/><Relationship Id="rId1280" Type="http://schemas.openxmlformats.org/officeDocument/2006/relationships/hyperlink" Target="http://siamchart.com/stock-ichart/TK/" TargetMode="External"/><Relationship Id="rId1501" Type="http://schemas.openxmlformats.org/officeDocument/2006/relationships/hyperlink" Target="http://siamchart.com/stock-ichart/ZEN/" TargetMode="External"/><Relationship Id="rId303" Type="http://schemas.openxmlformats.org/officeDocument/2006/relationships/hyperlink" Target="http://siamchart.com/stock-ichart/CPR/" TargetMode="External"/><Relationship Id="rId748" Type="http://schemas.openxmlformats.org/officeDocument/2006/relationships/hyperlink" Target="http://siamchart.com/stock-chart/NCAP/" TargetMode="External"/><Relationship Id="rId955" Type="http://schemas.openxmlformats.org/officeDocument/2006/relationships/hyperlink" Target="http://siamchart.com/stock-chart/ROJNA/" TargetMode="External"/><Relationship Id="rId1140" Type="http://schemas.openxmlformats.org/officeDocument/2006/relationships/hyperlink" Target="http://siamchart.com/stock-ichart/SQ/" TargetMode="External"/><Relationship Id="rId1378" Type="http://schemas.openxmlformats.org/officeDocument/2006/relationships/hyperlink" Target="http://siamchart.com/stock-ichart/TTA/" TargetMode="External"/><Relationship Id="rId84" Type="http://schemas.openxmlformats.org/officeDocument/2006/relationships/hyperlink" Target="http://siamchart.com/stock-chart/AP/" TargetMode="External"/><Relationship Id="rId387" Type="http://schemas.openxmlformats.org/officeDocument/2006/relationships/hyperlink" Target="http://siamchart.com/stock-chart/ETC/" TargetMode="External"/><Relationship Id="rId510" Type="http://schemas.openxmlformats.org/officeDocument/2006/relationships/hyperlink" Target="http://siamchart.com/stock-chart/IND/" TargetMode="External"/><Relationship Id="rId594" Type="http://schemas.openxmlformats.org/officeDocument/2006/relationships/hyperlink" Target="http://siamchart.com/stock-info/KEX/" TargetMode="External"/><Relationship Id="rId608" Type="http://schemas.openxmlformats.org/officeDocument/2006/relationships/hyperlink" Target="http://siamchart.com/stock-chart/KSL/" TargetMode="External"/><Relationship Id="rId815" Type="http://schemas.openxmlformats.org/officeDocument/2006/relationships/hyperlink" Target="http://siamchart.com/stock-ichart/OTO/" TargetMode="External"/><Relationship Id="rId1238" Type="http://schemas.openxmlformats.org/officeDocument/2006/relationships/hyperlink" Target="http://siamchart.com/stock-ichart/TFMAMA/" TargetMode="External"/><Relationship Id="rId1445" Type="http://schemas.openxmlformats.org/officeDocument/2006/relationships/hyperlink" Target="http://siamchart.com/stock-chart/VCOM/" TargetMode="External"/><Relationship Id="rId247" Type="http://schemas.openxmlformats.org/officeDocument/2006/relationships/hyperlink" Target="http://siamchart.com/stock-ichart/CHEWA/" TargetMode="External"/><Relationship Id="rId899" Type="http://schemas.openxmlformats.org/officeDocument/2006/relationships/hyperlink" Target="http://siamchart.com/stock-chart/PRINC/" TargetMode="External"/><Relationship Id="rId1000" Type="http://schemas.openxmlformats.org/officeDocument/2006/relationships/hyperlink" Target="http://siamchart.com/stock-ichart/SAMTEL/" TargetMode="External"/><Relationship Id="rId1084" Type="http://schemas.openxmlformats.org/officeDocument/2006/relationships/hyperlink" Target="http://siamchart.com/stock-ichart/SK/" TargetMode="External"/><Relationship Id="rId1305" Type="http://schemas.openxmlformats.org/officeDocument/2006/relationships/hyperlink" Target="http://siamchart.com/stock-chart/TNH/" TargetMode="External"/><Relationship Id="rId107" Type="http://schemas.openxmlformats.org/officeDocument/2006/relationships/hyperlink" Target="http://siamchart.com/stock-ichart/AS/" TargetMode="External"/><Relationship Id="rId454" Type="http://schemas.openxmlformats.org/officeDocument/2006/relationships/hyperlink" Target="http://siamchart.com/stock-ichart/GRAND/" TargetMode="External"/><Relationship Id="rId661" Type="http://schemas.openxmlformats.org/officeDocument/2006/relationships/hyperlink" Target="http://siamchart.com/stock-chart/M-CHAI/" TargetMode="External"/><Relationship Id="rId759" Type="http://schemas.openxmlformats.org/officeDocument/2006/relationships/hyperlink" Target="http://siamchart.com/stock-chart/NER/" TargetMode="External"/><Relationship Id="rId966" Type="http://schemas.openxmlformats.org/officeDocument/2006/relationships/hyperlink" Target="http://siamchart.com/stock-ichart/RSP/" TargetMode="External"/><Relationship Id="rId1291" Type="http://schemas.openxmlformats.org/officeDocument/2006/relationships/hyperlink" Target="http://siamchart.com/stock-chart/TMC/" TargetMode="External"/><Relationship Id="rId1389" Type="http://schemas.openxmlformats.org/officeDocument/2006/relationships/hyperlink" Target="http://siamchart.com/stock-chart/TVD/" TargetMode="External"/><Relationship Id="rId11" Type="http://schemas.openxmlformats.org/officeDocument/2006/relationships/hyperlink" Target="http://siamchart.com/stock-ichart/A5/" TargetMode="External"/><Relationship Id="rId314" Type="http://schemas.openxmlformats.org/officeDocument/2006/relationships/hyperlink" Target="http://siamchart.com/stock-chart/CSC/" TargetMode="External"/><Relationship Id="rId398" Type="http://schemas.openxmlformats.org/officeDocument/2006/relationships/hyperlink" Target="http://siamchart.com/stock-ichart/FE/" TargetMode="External"/><Relationship Id="rId521" Type="http://schemas.openxmlformats.org/officeDocument/2006/relationships/hyperlink" Target="http://siamchart.com/stock-chart/INSURE/" TargetMode="External"/><Relationship Id="rId619" Type="http://schemas.openxmlformats.org/officeDocument/2006/relationships/hyperlink" Target="http://siamchart.com/stock-ichart/KUN/" TargetMode="External"/><Relationship Id="rId1151" Type="http://schemas.openxmlformats.org/officeDocument/2006/relationships/hyperlink" Target="http://siamchart.com/stock-chart/SSSC/" TargetMode="External"/><Relationship Id="rId1249" Type="http://schemas.openxmlformats.org/officeDocument/2006/relationships/hyperlink" Target="http://siamchart.com/stock-chart/THANI/" TargetMode="External"/><Relationship Id="rId95" Type="http://schemas.openxmlformats.org/officeDocument/2006/relationships/hyperlink" Target="http://siamchart.com/stock-ichart/APURE/" TargetMode="External"/><Relationship Id="rId160" Type="http://schemas.openxmlformats.org/officeDocument/2006/relationships/hyperlink" Target="http://siamchart.com/stock-chart/BDMS/" TargetMode="External"/><Relationship Id="rId826" Type="http://schemas.openxmlformats.org/officeDocument/2006/relationships/hyperlink" Target="http://siamchart.com/stock-chart/PB/" TargetMode="External"/><Relationship Id="rId1011" Type="http://schemas.openxmlformats.org/officeDocument/2006/relationships/hyperlink" Target="http://siamchart.com/stock-chart/SAWANG/" TargetMode="External"/><Relationship Id="rId1109" Type="http://schemas.openxmlformats.org/officeDocument/2006/relationships/hyperlink" Target="http://siamchart.com/stock-ichart/SNC/" TargetMode="External"/><Relationship Id="rId1456" Type="http://schemas.openxmlformats.org/officeDocument/2006/relationships/hyperlink" Target="http://siamchart.com/stock-ichart/VNG/" TargetMode="External"/><Relationship Id="rId258" Type="http://schemas.openxmlformats.org/officeDocument/2006/relationships/hyperlink" Target="http://siamchart.com/stock-chart/CIG/" TargetMode="External"/><Relationship Id="rId465" Type="http://schemas.openxmlformats.org/officeDocument/2006/relationships/hyperlink" Target="http://siamchart.com/stock-chart/GUNKUL/" TargetMode="External"/><Relationship Id="rId672" Type="http://schemas.openxmlformats.org/officeDocument/2006/relationships/hyperlink" Target="http://siamchart.com/stock-ichart/MANRIN/" TargetMode="External"/><Relationship Id="rId1095" Type="http://schemas.openxmlformats.org/officeDocument/2006/relationships/hyperlink" Target="http://siamchart.com/stock-ichart/SLM/" TargetMode="External"/><Relationship Id="rId1316" Type="http://schemas.openxmlformats.org/officeDocument/2006/relationships/hyperlink" Target="http://siamchart.com/stock-ichart/TNR/" TargetMode="External"/><Relationship Id="rId22" Type="http://schemas.openxmlformats.org/officeDocument/2006/relationships/hyperlink" Target="http://siamchart.com/stock-chart/ACE/" TargetMode="External"/><Relationship Id="rId118" Type="http://schemas.openxmlformats.org/officeDocument/2006/relationships/hyperlink" Target="http://siamchart.com/stock-chart/ASK/" TargetMode="External"/><Relationship Id="rId325" Type="http://schemas.openxmlformats.org/officeDocument/2006/relationships/hyperlink" Target="http://siamchart.com/stock-ichart/CWT/" TargetMode="External"/><Relationship Id="rId532" Type="http://schemas.openxmlformats.org/officeDocument/2006/relationships/hyperlink" Target="http://siamchart.com/stock-ichart/IRPC/" TargetMode="External"/><Relationship Id="rId977" Type="http://schemas.openxmlformats.org/officeDocument/2006/relationships/hyperlink" Target="http://siamchart.com/stock-chart/S11/" TargetMode="External"/><Relationship Id="rId1162" Type="http://schemas.openxmlformats.org/officeDocument/2006/relationships/hyperlink" Target="http://siamchart.com/stock-ichart/STARK/" TargetMode="External"/><Relationship Id="rId171" Type="http://schemas.openxmlformats.org/officeDocument/2006/relationships/hyperlink" Target="http://siamchart.com/stock-ichart/BGC/" TargetMode="External"/><Relationship Id="rId837" Type="http://schemas.openxmlformats.org/officeDocument/2006/relationships/hyperlink" Target="http://siamchart.com/stock-ichart/PE/" TargetMode="External"/><Relationship Id="rId1022" Type="http://schemas.openxmlformats.org/officeDocument/2006/relationships/hyperlink" Target="http://siamchart.com/stock-ichart/SCG/" TargetMode="External"/><Relationship Id="rId1467" Type="http://schemas.openxmlformats.org/officeDocument/2006/relationships/hyperlink" Target="http://siamchart.com/stock-chart/WAVE/" TargetMode="External"/><Relationship Id="rId269" Type="http://schemas.openxmlformats.org/officeDocument/2006/relationships/hyperlink" Target="http://siamchart.com/stock-ichart/CM/" TargetMode="External"/><Relationship Id="rId476" Type="http://schemas.openxmlformats.org/officeDocument/2006/relationships/hyperlink" Target="http://siamchart.com/stock-ichart/HMPRO/" TargetMode="External"/><Relationship Id="rId683" Type="http://schemas.openxmlformats.org/officeDocument/2006/relationships/hyperlink" Target="http://siamchart.com/stock-chart/MBKET/" TargetMode="External"/><Relationship Id="rId890" Type="http://schemas.openxmlformats.org/officeDocument/2006/relationships/hyperlink" Target="http://siamchart.com/stock-ichart/PREB/" TargetMode="External"/><Relationship Id="rId904" Type="http://schemas.openxmlformats.org/officeDocument/2006/relationships/hyperlink" Target="http://siamchart.com/stock-ichart/PRO/" TargetMode="External"/><Relationship Id="rId1327" Type="http://schemas.openxmlformats.org/officeDocument/2006/relationships/hyperlink" Target="http://siamchart.com/stock-chart/TPAC/" TargetMode="External"/><Relationship Id="rId33" Type="http://schemas.openxmlformats.org/officeDocument/2006/relationships/hyperlink" Target="http://siamchart.com/stock-ichart/AEONTS/" TargetMode="External"/><Relationship Id="rId129" Type="http://schemas.openxmlformats.org/officeDocument/2006/relationships/hyperlink" Target="http://siamchart.com/stock-ichart/AUCT/" TargetMode="External"/><Relationship Id="rId336" Type="http://schemas.openxmlformats.org/officeDocument/2006/relationships/hyperlink" Target="http://siamchart.com/stock-chart/DEMCO/" TargetMode="External"/><Relationship Id="rId543" Type="http://schemas.openxmlformats.org/officeDocument/2006/relationships/hyperlink" Target="http://siamchart.com/stock-chart/JAK/" TargetMode="External"/><Relationship Id="rId988" Type="http://schemas.openxmlformats.org/officeDocument/2006/relationships/hyperlink" Target="http://siamchart.com/stock-chart/SAK/" TargetMode="External"/><Relationship Id="rId1173" Type="http://schemas.openxmlformats.org/officeDocument/2006/relationships/hyperlink" Target="http://siamchart.com/stock-chart/STI/" TargetMode="External"/><Relationship Id="rId1380" Type="http://schemas.openxmlformats.org/officeDocument/2006/relationships/hyperlink" Target="http://siamchart.com/stock-ichart/TTCL/" TargetMode="External"/><Relationship Id="rId182" Type="http://schemas.openxmlformats.org/officeDocument/2006/relationships/hyperlink" Target="http://siamchart.com/stock-chart/BJC/" TargetMode="External"/><Relationship Id="rId403" Type="http://schemas.openxmlformats.org/officeDocument/2006/relationships/hyperlink" Target="http://siamchart.com/stock-chart/FN/" TargetMode="External"/><Relationship Id="rId750" Type="http://schemas.openxmlformats.org/officeDocument/2006/relationships/hyperlink" Target="http://siamchart.com/stock-info/NCAP/" TargetMode="External"/><Relationship Id="rId848" Type="http://schemas.openxmlformats.org/officeDocument/2006/relationships/hyperlink" Target="http://siamchart.com/stock-chart/PIMO/" TargetMode="External"/><Relationship Id="rId1033" Type="http://schemas.openxmlformats.org/officeDocument/2006/relationships/hyperlink" Target="http://siamchart.com/stock-ichart/SCP/" TargetMode="External"/><Relationship Id="rId1478" Type="http://schemas.openxmlformats.org/officeDocument/2006/relationships/hyperlink" Target="http://siamchart.com/stock-chart/WIIK/" TargetMode="External"/><Relationship Id="rId487" Type="http://schemas.openxmlformats.org/officeDocument/2006/relationships/hyperlink" Target="http://siamchart.com/stock-chart/ICC/" TargetMode="External"/><Relationship Id="rId610" Type="http://schemas.openxmlformats.org/officeDocument/2006/relationships/hyperlink" Target="http://siamchart.com/stock-chart/KTB/" TargetMode="External"/><Relationship Id="rId694" Type="http://schemas.openxmlformats.org/officeDocument/2006/relationships/hyperlink" Target="http://siamchart.com/stock-ichart/MEGA/" TargetMode="External"/><Relationship Id="rId708" Type="http://schemas.openxmlformats.org/officeDocument/2006/relationships/hyperlink" Target="http://siamchart.com/stock-chart/MIDA/" TargetMode="External"/><Relationship Id="rId915" Type="http://schemas.openxmlformats.org/officeDocument/2006/relationships/hyperlink" Target="http://siamchart.com/stock-chart/PTG/" TargetMode="External"/><Relationship Id="rId1240" Type="http://schemas.openxmlformats.org/officeDocument/2006/relationships/hyperlink" Target="http://siamchart.com/stock-ichart/TGH/" TargetMode="External"/><Relationship Id="rId1338" Type="http://schemas.openxmlformats.org/officeDocument/2006/relationships/hyperlink" Target="http://siamchart.com/stock-ichart/TPIPP/" TargetMode="External"/><Relationship Id="rId347" Type="http://schemas.openxmlformats.org/officeDocument/2006/relationships/hyperlink" Target="http://siamchart.com/stock-chart/DRT/" TargetMode="External"/><Relationship Id="rId999" Type="http://schemas.openxmlformats.org/officeDocument/2006/relationships/hyperlink" Target="http://siamchart.com/stock-chart/SAMTEL/" TargetMode="External"/><Relationship Id="rId1100" Type="http://schemas.openxmlformats.org/officeDocument/2006/relationships/hyperlink" Target="http://siamchart.com/stock-chart/SMIT/" TargetMode="External"/><Relationship Id="rId1184" Type="http://schemas.openxmlformats.org/officeDocument/2006/relationships/hyperlink" Target="http://siamchart.com/stock-ichart/SUSCO/" TargetMode="External"/><Relationship Id="rId1405" Type="http://schemas.openxmlformats.org/officeDocument/2006/relationships/hyperlink" Target="http://siamchart.com/stock-chart/U/" TargetMode="External"/><Relationship Id="rId44" Type="http://schemas.openxmlformats.org/officeDocument/2006/relationships/hyperlink" Target="http://siamchart.com/stock-chart/AI/" TargetMode="External"/><Relationship Id="rId554" Type="http://schemas.openxmlformats.org/officeDocument/2006/relationships/hyperlink" Target="http://siamchart.com/stock-chart/JKN/" TargetMode="External"/><Relationship Id="rId761" Type="http://schemas.openxmlformats.org/officeDocument/2006/relationships/hyperlink" Target="http://siamchart.com/stock-chart/NETBAY/" TargetMode="External"/><Relationship Id="rId859" Type="http://schemas.openxmlformats.org/officeDocument/2006/relationships/hyperlink" Target="http://siamchart.com/stock-ichart/PLANET/" TargetMode="External"/><Relationship Id="rId1391" Type="http://schemas.openxmlformats.org/officeDocument/2006/relationships/hyperlink" Target="http://siamchart.com/stock-chart/TVI/" TargetMode="External"/><Relationship Id="rId1489" Type="http://schemas.openxmlformats.org/officeDocument/2006/relationships/hyperlink" Target="http://siamchart.com/stock-ichart/WPH/" TargetMode="External"/><Relationship Id="rId193" Type="http://schemas.openxmlformats.org/officeDocument/2006/relationships/hyperlink" Target="http://siamchart.com/stock-ichart/BLAND/" TargetMode="External"/><Relationship Id="rId207" Type="http://schemas.openxmlformats.org/officeDocument/2006/relationships/hyperlink" Target="http://siamchart.com/stock-ichart/BROOK/" TargetMode="External"/><Relationship Id="rId414" Type="http://schemas.openxmlformats.org/officeDocument/2006/relationships/hyperlink" Target="http://siamchart.com/stock-ichart/FSMART/" TargetMode="External"/><Relationship Id="rId498" Type="http://schemas.openxmlformats.org/officeDocument/2006/relationships/hyperlink" Target="http://siamchart.com/stock-ichart/IHL/" TargetMode="External"/><Relationship Id="rId621" Type="http://schemas.openxmlformats.org/officeDocument/2006/relationships/hyperlink" Target="http://siamchart.com/stock-ichart/KWC/" TargetMode="External"/><Relationship Id="rId1044" Type="http://schemas.openxmlformats.org/officeDocument/2006/relationships/hyperlink" Target="http://siamchart.com/stock-chart/SELIC/" TargetMode="External"/><Relationship Id="rId1251" Type="http://schemas.openxmlformats.org/officeDocument/2006/relationships/hyperlink" Target="http://siamchart.com/stock-chart/THCOM/" TargetMode="External"/><Relationship Id="rId1349" Type="http://schemas.openxmlformats.org/officeDocument/2006/relationships/hyperlink" Target="http://siamchart.com/stock-chart/TR/" TargetMode="External"/><Relationship Id="rId260" Type="http://schemas.openxmlformats.org/officeDocument/2006/relationships/hyperlink" Target="http://siamchart.com/stock-chart/CIMBT/" TargetMode="External"/><Relationship Id="rId719" Type="http://schemas.openxmlformats.org/officeDocument/2006/relationships/hyperlink" Target="http://siamchart.com/stock-ichart/MK/" TargetMode="External"/><Relationship Id="rId926" Type="http://schemas.openxmlformats.org/officeDocument/2006/relationships/hyperlink" Target="http://siamchart.com/stock-ichart/PYLON/" TargetMode="External"/><Relationship Id="rId1111" Type="http://schemas.openxmlformats.org/officeDocument/2006/relationships/hyperlink" Target="http://siamchart.com/stock-ichart/SNP/" TargetMode="External"/><Relationship Id="rId55" Type="http://schemas.openxmlformats.org/officeDocument/2006/relationships/hyperlink" Target="http://siamchart.com/stock-ichart/AJA/" TargetMode="External"/><Relationship Id="rId120" Type="http://schemas.openxmlformats.org/officeDocument/2006/relationships/hyperlink" Target="http://siamchart.com/stock-chart/ASN/" TargetMode="External"/><Relationship Id="rId358" Type="http://schemas.openxmlformats.org/officeDocument/2006/relationships/hyperlink" Target="http://siamchart.com/stock-ichart/EA/" TargetMode="External"/><Relationship Id="rId565" Type="http://schemas.openxmlformats.org/officeDocument/2006/relationships/hyperlink" Target="http://siamchart.com/stock-ichart/JTS/" TargetMode="External"/><Relationship Id="rId772" Type="http://schemas.openxmlformats.org/officeDocument/2006/relationships/hyperlink" Target="http://siamchart.com/stock-ichart/NINE/" TargetMode="External"/><Relationship Id="rId1195" Type="http://schemas.openxmlformats.org/officeDocument/2006/relationships/hyperlink" Target="http://siamchart.com/stock-chart/SYMC/" TargetMode="External"/><Relationship Id="rId1209" Type="http://schemas.openxmlformats.org/officeDocument/2006/relationships/hyperlink" Target="http://siamchart.com/stock-chart/TAPAC/" TargetMode="External"/><Relationship Id="rId1416" Type="http://schemas.openxmlformats.org/officeDocument/2006/relationships/hyperlink" Target="http://siamchart.com/stock-ichart/UMI/" TargetMode="External"/><Relationship Id="rId218" Type="http://schemas.openxmlformats.org/officeDocument/2006/relationships/hyperlink" Target="http://siamchart.com/stock-chart/BTW/" TargetMode="External"/><Relationship Id="rId425" Type="http://schemas.openxmlformats.org/officeDocument/2006/relationships/hyperlink" Target="http://siamchart.com/stock-chart/GCAP/" TargetMode="External"/><Relationship Id="rId632" Type="http://schemas.openxmlformats.org/officeDocument/2006/relationships/hyperlink" Target="http://siamchart.com/stock-chart/LANNA/" TargetMode="External"/><Relationship Id="rId1055" Type="http://schemas.openxmlformats.org/officeDocument/2006/relationships/hyperlink" Target="http://siamchart.com/stock-chart/SFT/" TargetMode="External"/><Relationship Id="rId1262" Type="http://schemas.openxmlformats.org/officeDocument/2006/relationships/hyperlink" Target="http://siamchart.com/stock-ichart/THMUI/" TargetMode="External"/><Relationship Id="rId271" Type="http://schemas.openxmlformats.org/officeDocument/2006/relationships/hyperlink" Target="http://siamchart.com/stock-ichart/CMAN/" TargetMode="External"/><Relationship Id="rId937" Type="http://schemas.openxmlformats.org/officeDocument/2006/relationships/hyperlink" Target="http://siamchart.com/stock-chart/RATCH/" TargetMode="External"/><Relationship Id="rId1122" Type="http://schemas.openxmlformats.org/officeDocument/2006/relationships/hyperlink" Target="http://siamchart.com/stock-ichart/SPA/" TargetMode="External"/><Relationship Id="rId66" Type="http://schemas.openxmlformats.org/officeDocument/2006/relationships/hyperlink" Target="http://siamchart.com/stock-chart/ALUCON/" TargetMode="External"/><Relationship Id="rId131" Type="http://schemas.openxmlformats.org/officeDocument/2006/relationships/hyperlink" Target="http://siamchart.com/stock-ichart/AWC/" TargetMode="External"/><Relationship Id="rId369" Type="http://schemas.openxmlformats.org/officeDocument/2006/relationships/hyperlink" Target="http://siamchart.com/stock-chart/EFORL/" TargetMode="External"/><Relationship Id="rId576" Type="http://schemas.openxmlformats.org/officeDocument/2006/relationships/hyperlink" Target="http://siamchart.com/stock-chart/KASET/" TargetMode="External"/><Relationship Id="rId783" Type="http://schemas.openxmlformats.org/officeDocument/2006/relationships/hyperlink" Target="http://siamchart.com/stock-chart/NPK/" TargetMode="External"/><Relationship Id="rId990" Type="http://schemas.openxmlformats.org/officeDocument/2006/relationships/hyperlink" Target="http://siamchart.com/stock-info/SAK/" TargetMode="External"/><Relationship Id="rId1427" Type="http://schemas.openxmlformats.org/officeDocument/2006/relationships/hyperlink" Target="http://siamchart.com/stock-chart/UPF/" TargetMode="External"/><Relationship Id="rId229" Type="http://schemas.openxmlformats.org/officeDocument/2006/relationships/hyperlink" Target="http://siamchart.com/stock-ichart/CCET/" TargetMode="External"/><Relationship Id="rId436" Type="http://schemas.openxmlformats.org/officeDocument/2006/relationships/hyperlink" Target="http://siamchart.com/stock-ichart/GIFT/" TargetMode="External"/><Relationship Id="rId643" Type="http://schemas.openxmlformats.org/officeDocument/2006/relationships/hyperlink" Target="http://siamchart.com/stock-chart/LHFG/" TargetMode="External"/><Relationship Id="rId1066" Type="http://schemas.openxmlformats.org/officeDocument/2006/relationships/hyperlink" Target="http://siamchart.com/stock-chart/SIAM/" TargetMode="External"/><Relationship Id="rId1273" Type="http://schemas.openxmlformats.org/officeDocument/2006/relationships/hyperlink" Target="http://siamchart.com/stock-chart/TISCO/" TargetMode="External"/><Relationship Id="rId1480" Type="http://schemas.openxmlformats.org/officeDocument/2006/relationships/hyperlink" Target="http://siamchart.com/stock-chart/WIN/" TargetMode="External"/><Relationship Id="rId850" Type="http://schemas.openxmlformats.org/officeDocument/2006/relationships/hyperlink" Target="http://siamchart.com/stock-chart/PJW/" TargetMode="External"/><Relationship Id="rId948" Type="http://schemas.openxmlformats.org/officeDocument/2006/relationships/hyperlink" Target="http://siamchart.com/stock-ichart/RJH/" TargetMode="External"/><Relationship Id="rId1133" Type="http://schemas.openxmlformats.org/officeDocument/2006/relationships/hyperlink" Target="http://siamchart.com/stock-chart/SPI/" TargetMode="External"/><Relationship Id="rId77" Type="http://schemas.openxmlformats.org/officeDocument/2006/relationships/hyperlink" Target="http://siamchart.com/stock-ichart/AMATAV/" TargetMode="External"/><Relationship Id="rId282" Type="http://schemas.openxmlformats.org/officeDocument/2006/relationships/hyperlink" Target="http://siamchart.com/stock-chart/COLOR/" TargetMode="External"/><Relationship Id="rId503" Type="http://schemas.openxmlformats.org/officeDocument/2006/relationships/hyperlink" Target="http://siamchart.com/stock-ichart/III/" TargetMode="External"/><Relationship Id="rId587" Type="http://schemas.openxmlformats.org/officeDocument/2006/relationships/hyperlink" Target="http://siamchart.com/stock-ichart/KCE/" TargetMode="External"/><Relationship Id="rId710" Type="http://schemas.openxmlformats.org/officeDocument/2006/relationships/hyperlink" Target="http://siamchart.com/stock-chart/MILL/" TargetMode="External"/><Relationship Id="rId808" Type="http://schemas.openxmlformats.org/officeDocument/2006/relationships/hyperlink" Target="http://siamchart.com/stock-chart/OISHI/" TargetMode="External"/><Relationship Id="rId1340" Type="http://schemas.openxmlformats.org/officeDocument/2006/relationships/hyperlink" Target="http://siamchart.com/stock-ichart/TPLAS/" TargetMode="External"/><Relationship Id="rId1438" Type="http://schemas.openxmlformats.org/officeDocument/2006/relationships/hyperlink" Target="http://siamchart.com/stock-ichart/UV/" TargetMode="External"/><Relationship Id="rId8" Type="http://schemas.openxmlformats.org/officeDocument/2006/relationships/hyperlink" Target="http://siamchart.com/stock-chart/A/" TargetMode="External"/><Relationship Id="rId142" Type="http://schemas.openxmlformats.org/officeDocument/2006/relationships/hyperlink" Target="http://siamchart.com/stock-chart/BAM/" TargetMode="External"/><Relationship Id="rId447" Type="http://schemas.openxmlformats.org/officeDocument/2006/relationships/hyperlink" Target="http://siamchart.com/stock-chart/GPI/" TargetMode="External"/><Relationship Id="rId794" Type="http://schemas.openxmlformats.org/officeDocument/2006/relationships/hyperlink" Target="http://siamchart.com/stock-chart/NVD/" TargetMode="External"/><Relationship Id="rId1077" Type="http://schemas.openxmlformats.org/officeDocument/2006/relationships/hyperlink" Target="http://siamchart.com/stock-chart/SIS/" TargetMode="External"/><Relationship Id="rId1200" Type="http://schemas.openxmlformats.org/officeDocument/2006/relationships/hyperlink" Target="http://siamchart.com/stock-ichart/SYNTEC/" TargetMode="External"/><Relationship Id="rId654" Type="http://schemas.openxmlformats.org/officeDocument/2006/relationships/hyperlink" Target="http://siamchart.com/stock-ichart/LPN/" TargetMode="External"/><Relationship Id="rId861" Type="http://schemas.openxmlformats.org/officeDocument/2006/relationships/hyperlink" Target="http://siamchart.com/stock-ichart/PLAT/" TargetMode="External"/><Relationship Id="rId959" Type="http://schemas.openxmlformats.org/officeDocument/2006/relationships/hyperlink" Target="http://siamchart.com/stock-chart/RPC/" TargetMode="External"/><Relationship Id="rId1284" Type="http://schemas.openxmlformats.org/officeDocument/2006/relationships/hyperlink" Target="http://siamchart.com/stock-ichart/TKS/" TargetMode="External"/><Relationship Id="rId1491" Type="http://schemas.openxmlformats.org/officeDocument/2006/relationships/hyperlink" Target="http://siamchart.com/stock-ichart/WR/" TargetMode="External"/><Relationship Id="rId1505" Type="http://schemas.openxmlformats.org/officeDocument/2006/relationships/hyperlink" Target="http://siamchart.com/stock-ichart/ZMICO/" TargetMode="External"/><Relationship Id="rId293" Type="http://schemas.openxmlformats.org/officeDocument/2006/relationships/hyperlink" Target="http://siamchart.com/stock-ichart/CPF/" TargetMode="External"/><Relationship Id="rId307" Type="http://schemas.openxmlformats.org/officeDocument/2006/relationships/hyperlink" Target="http://siamchart.com/stock-ichart/CPW/" TargetMode="External"/><Relationship Id="rId514" Type="http://schemas.openxmlformats.org/officeDocument/2006/relationships/hyperlink" Target="http://siamchart.com/stock-ichart/INET/" TargetMode="External"/><Relationship Id="rId721" Type="http://schemas.openxmlformats.org/officeDocument/2006/relationships/hyperlink" Target="http://siamchart.com/stock-ichart/ML/" TargetMode="External"/><Relationship Id="rId1144" Type="http://schemas.openxmlformats.org/officeDocument/2006/relationships/hyperlink" Target="http://siamchart.com/stock-ichart/SRICHA/" TargetMode="External"/><Relationship Id="rId1351" Type="http://schemas.openxmlformats.org/officeDocument/2006/relationships/hyperlink" Target="http://siamchart.com/stock-chart/TRC/" TargetMode="External"/><Relationship Id="rId1449" Type="http://schemas.openxmlformats.org/officeDocument/2006/relationships/hyperlink" Target="http://siamchart.com/stock-chart/VIBHA/" TargetMode="External"/><Relationship Id="rId88" Type="http://schemas.openxmlformats.org/officeDocument/2006/relationships/hyperlink" Target="http://siamchart.com/stock-chart/APCS/" TargetMode="External"/><Relationship Id="rId153" Type="http://schemas.openxmlformats.org/officeDocument/2006/relationships/hyperlink" Target="http://siamchart.com/stock-ichart/BCH/" TargetMode="External"/><Relationship Id="rId360" Type="http://schemas.openxmlformats.org/officeDocument/2006/relationships/hyperlink" Target="http://siamchart.com/stock-ichart/EASON/" TargetMode="External"/><Relationship Id="rId598" Type="http://schemas.openxmlformats.org/officeDocument/2006/relationships/hyperlink" Target="http://siamchart.com/stock-ichart/KIAT/" TargetMode="External"/><Relationship Id="rId819" Type="http://schemas.openxmlformats.org/officeDocument/2006/relationships/hyperlink" Target="http://siamchart.com/stock-ichart/PAE/" TargetMode="External"/><Relationship Id="rId1004" Type="http://schemas.openxmlformats.org/officeDocument/2006/relationships/hyperlink" Target="http://siamchart.com/stock-ichart/SAPPE/" TargetMode="External"/><Relationship Id="rId1211" Type="http://schemas.openxmlformats.org/officeDocument/2006/relationships/hyperlink" Target="http://siamchart.com/stock-chart/TASCO/" TargetMode="External"/><Relationship Id="rId220" Type="http://schemas.openxmlformats.org/officeDocument/2006/relationships/hyperlink" Target="http://siamchart.com/stock-chart/BUI/" TargetMode="External"/><Relationship Id="rId458" Type="http://schemas.openxmlformats.org/officeDocument/2006/relationships/hyperlink" Target="http://siamchart.com/stock-ichart/GSC/" TargetMode="External"/><Relationship Id="rId665" Type="http://schemas.openxmlformats.org/officeDocument/2006/relationships/hyperlink" Target="http://siamchart.com/stock-chart/MAJOR/" TargetMode="External"/><Relationship Id="rId872" Type="http://schemas.openxmlformats.org/officeDocument/2006/relationships/hyperlink" Target="http://siamchart.com/stock-chart/POST/" TargetMode="External"/><Relationship Id="rId1088" Type="http://schemas.openxmlformats.org/officeDocument/2006/relationships/hyperlink" Target="http://siamchart.com/stock-chart/SKN/" TargetMode="External"/><Relationship Id="rId1295" Type="http://schemas.openxmlformats.org/officeDocument/2006/relationships/hyperlink" Target="http://siamchart.com/stock-chart/TMI/" TargetMode="External"/><Relationship Id="rId1309" Type="http://schemas.openxmlformats.org/officeDocument/2006/relationships/hyperlink" Target="http://siamchart.com/stock-chart/TNL/" TargetMode="External"/><Relationship Id="rId15" Type="http://schemas.openxmlformats.org/officeDocument/2006/relationships/hyperlink" Target="http://siamchart.com/stock-ichart/ABICO/" TargetMode="External"/><Relationship Id="rId318" Type="http://schemas.openxmlformats.org/officeDocument/2006/relationships/hyperlink" Target="http://siamchart.com/stock-chart/CSR/" TargetMode="External"/><Relationship Id="rId525" Type="http://schemas.openxmlformats.org/officeDocument/2006/relationships/hyperlink" Target="http://siamchart.com/stock-chart/IP/" TargetMode="External"/><Relationship Id="rId732" Type="http://schemas.openxmlformats.org/officeDocument/2006/relationships/hyperlink" Target="http://siamchart.com/stock-chart/MPG/" TargetMode="External"/><Relationship Id="rId1155" Type="http://schemas.openxmlformats.org/officeDocument/2006/relationships/hyperlink" Target="http://siamchart.com/stock-chart/STA/" TargetMode="External"/><Relationship Id="rId1362" Type="http://schemas.openxmlformats.org/officeDocument/2006/relationships/hyperlink" Target="http://siamchart.com/stock-ichart/TRUE/" TargetMode="External"/><Relationship Id="rId99" Type="http://schemas.openxmlformats.org/officeDocument/2006/relationships/hyperlink" Target="http://siamchart.com/stock-ichart/AQUA/" TargetMode="External"/><Relationship Id="rId164" Type="http://schemas.openxmlformats.org/officeDocument/2006/relationships/hyperlink" Target="http://siamchart.com/stock-chart/BEC/" TargetMode="External"/><Relationship Id="rId371" Type="http://schemas.openxmlformats.org/officeDocument/2006/relationships/hyperlink" Target="http://siamchart.com/stock-chart/EGCO/" TargetMode="External"/><Relationship Id="rId1015" Type="http://schemas.openxmlformats.org/officeDocument/2006/relationships/hyperlink" Target="http://siamchart.com/stock-chart/SCB/" TargetMode="External"/><Relationship Id="rId1222" Type="http://schemas.openxmlformats.org/officeDocument/2006/relationships/hyperlink" Target="http://siamchart.com/stock-ichart/TCCC/" TargetMode="External"/><Relationship Id="rId469" Type="http://schemas.openxmlformats.org/officeDocument/2006/relationships/hyperlink" Target="http://siamchart.com/stock-chart/HANA/" TargetMode="External"/><Relationship Id="rId676" Type="http://schemas.openxmlformats.org/officeDocument/2006/relationships/hyperlink" Target="http://siamchart.com/stock-ichart/MATI/" TargetMode="External"/><Relationship Id="rId883" Type="http://schemas.openxmlformats.org/officeDocument/2006/relationships/hyperlink" Target="http://siamchart.com/stock-ichart/PR9/" TargetMode="External"/><Relationship Id="rId1099" Type="http://schemas.openxmlformats.org/officeDocument/2006/relationships/hyperlink" Target="http://siamchart.com/stock-ichart/SMART/" TargetMode="External"/><Relationship Id="rId26" Type="http://schemas.openxmlformats.org/officeDocument/2006/relationships/hyperlink" Target="http://siamchart.com/stock-chart/ADB/" TargetMode="External"/><Relationship Id="rId231" Type="http://schemas.openxmlformats.org/officeDocument/2006/relationships/hyperlink" Target="http://siamchart.com/stock-ichart/CCP/" TargetMode="External"/><Relationship Id="rId329" Type="http://schemas.openxmlformats.org/officeDocument/2006/relationships/hyperlink" Target="http://siamchart.com/stock-ichart/DCC/" TargetMode="External"/><Relationship Id="rId536" Type="http://schemas.openxmlformats.org/officeDocument/2006/relationships/hyperlink" Target="http://siamchart.com/stock-ichart/ITD/" TargetMode="External"/><Relationship Id="rId1166" Type="http://schemas.openxmlformats.org/officeDocument/2006/relationships/hyperlink" Target="http://siamchart.com/stock-chart/STEC/" TargetMode="External"/><Relationship Id="rId1373" Type="http://schemas.openxmlformats.org/officeDocument/2006/relationships/hyperlink" Target="http://siamchart.com/stock-chart/TSTE/" TargetMode="External"/><Relationship Id="rId175" Type="http://schemas.openxmlformats.org/officeDocument/2006/relationships/hyperlink" Target="http://siamchart.com/stock-ichart/BGT/" TargetMode="External"/><Relationship Id="rId743" Type="http://schemas.openxmlformats.org/officeDocument/2006/relationships/hyperlink" Target="http://siamchart.com/stock-ichart/MVP/" TargetMode="External"/><Relationship Id="rId950" Type="http://schemas.openxmlformats.org/officeDocument/2006/relationships/hyperlink" Target="http://siamchart.com/stock-ichart/RML/" TargetMode="External"/><Relationship Id="rId1026" Type="http://schemas.openxmlformats.org/officeDocument/2006/relationships/hyperlink" Target="http://siamchart.com/stock-ichart/SCI/" TargetMode="External"/><Relationship Id="rId382" Type="http://schemas.openxmlformats.org/officeDocument/2006/relationships/hyperlink" Target="http://siamchart.com/stock-ichart/ERW/" TargetMode="External"/><Relationship Id="rId603" Type="http://schemas.openxmlformats.org/officeDocument/2006/relationships/hyperlink" Target="http://siamchart.com/stock-ichart/KKC/" TargetMode="External"/><Relationship Id="rId687" Type="http://schemas.openxmlformats.org/officeDocument/2006/relationships/hyperlink" Target="http://siamchart.com/stock-chart/MCOT/" TargetMode="External"/><Relationship Id="rId810" Type="http://schemas.openxmlformats.org/officeDocument/2006/relationships/hyperlink" Target="http://siamchart.com/stock-chart/ORI/" TargetMode="External"/><Relationship Id="rId908" Type="http://schemas.openxmlformats.org/officeDocument/2006/relationships/hyperlink" Target="http://siamchart.com/stock-ichart/PSH/" TargetMode="External"/><Relationship Id="rId1233" Type="http://schemas.openxmlformats.org/officeDocument/2006/relationships/hyperlink" Target="http://siamchart.com/stock-chart/TFG/" TargetMode="External"/><Relationship Id="rId1440" Type="http://schemas.openxmlformats.org/officeDocument/2006/relationships/hyperlink" Target="http://siamchart.com/stock-ichart/UVAN/" TargetMode="External"/><Relationship Id="rId242" Type="http://schemas.openxmlformats.org/officeDocument/2006/relationships/hyperlink" Target="http://siamchart.com/stock-chart/CHARAN/" TargetMode="External"/><Relationship Id="rId894" Type="http://schemas.openxmlformats.org/officeDocument/2006/relationships/hyperlink" Target="http://siamchart.com/stock-ichart/PRG/" TargetMode="External"/><Relationship Id="rId1177" Type="http://schemas.openxmlformats.org/officeDocument/2006/relationships/hyperlink" Target="http://siamchart.com/stock-chart/SUC/" TargetMode="External"/><Relationship Id="rId1300" Type="http://schemas.openxmlformats.org/officeDocument/2006/relationships/hyperlink" Target="http://siamchart.com/stock-ichart/TMT/" TargetMode="External"/><Relationship Id="rId37" Type="http://schemas.openxmlformats.org/officeDocument/2006/relationships/hyperlink" Target="http://siamchart.com/stock-ichart/AFC/" TargetMode="External"/><Relationship Id="rId102" Type="http://schemas.openxmlformats.org/officeDocument/2006/relationships/hyperlink" Target="http://siamchart.com/stock-chart/ARIP/" TargetMode="External"/><Relationship Id="rId547" Type="http://schemas.openxmlformats.org/officeDocument/2006/relationships/hyperlink" Target="http://siamchart.com/stock-ichart/JAS/" TargetMode="External"/><Relationship Id="rId754" Type="http://schemas.openxmlformats.org/officeDocument/2006/relationships/hyperlink" Target="http://siamchart.com/stock-ichart/NCL/" TargetMode="External"/><Relationship Id="rId961" Type="http://schemas.openxmlformats.org/officeDocument/2006/relationships/hyperlink" Target="http://siamchart.com/stock-chart/RPH/" TargetMode="External"/><Relationship Id="rId1384" Type="http://schemas.openxmlformats.org/officeDocument/2006/relationships/hyperlink" Target="http://siamchart.com/stock-ichart/TTT/" TargetMode="External"/><Relationship Id="rId90" Type="http://schemas.openxmlformats.org/officeDocument/2006/relationships/hyperlink" Target="http://siamchart.com/stock-chart/APEX/" TargetMode="External"/><Relationship Id="rId186" Type="http://schemas.openxmlformats.org/officeDocument/2006/relationships/hyperlink" Target="http://siamchart.com/stock-chart/BKD/" TargetMode="External"/><Relationship Id="rId393" Type="http://schemas.openxmlformats.org/officeDocument/2006/relationships/hyperlink" Target="http://siamchart.com/stock-chart/F_26D/" TargetMode="External"/><Relationship Id="rId407" Type="http://schemas.openxmlformats.org/officeDocument/2006/relationships/hyperlink" Target="http://siamchart.com/stock-chart/FORTH/" TargetMode="External"/><Relationship Id="rId614" Type="http://schemas.openxmlformats.org/officeDocument/2006/relationships/hyperlink" Target="http://siamchart.com/stock-chart/KTIS/" TargetMode="External"/><Relationship Id="rId821" Type="http://schemas.openxmlformats.org/officeDocument/2006/relationships/hyperlink" Target="http://siamchart.com/stock-ichart/PAF/" TargetMode="External"/><Relationship Id="rId1037" Type="http://schemas.openxmlformats.org/officeDocument/2006/relationships/hyperlink" Target="http://siamchart.com/stock-ichart/SE/" TargetMode="External"/><Relationship Id="rId1244" Type="http://schemas.openxmlformats.org/officeDocument/2006/relationships/hyperlink" Target="http://siamchart.com/stock-ichart/TH/" TargetMode="External"/><Relationship Id="rId1451" Type="http://schemas.openxmlformats.org/officeDocument/2006/relationships/hyperlink" Target="http://siamchart.com/stock-chart/VIH/" TargetMode="External"/><Relationship Id="rId253" Type="http://schemas.openxmlformats.org/officeDocument/2006/relationships/hyperlink" Target="http://siamchart.com/stock-ichart/CHOTI/" TargetMode="External"/><Relationship Id="rId460" Type="http://schemas.openxmlformats.org/officeDocument/2006/relationships/hyperlink" Target="http://siamchart.com/stock-ichart/GSTEEL/" TargetMode="External"/><Relationship Id="rId698" Type="http://schemas.openxmlformats.org/officeDocument/2006/relationships/hyperlink" Target="http://siamchart.com/stock-ichart/METCO/" TargetMode="External"/><Relationship Id="rId919" Type="http://schemas.openxmlformats.org/officeDocument/2006/relationships/hyperlink" Target="http://siamchart.com/stock-chart/PTT/" TargetMode="External"/><Relationship Id="rId1090" Type="http://schemas.openxmlformats.org/officeDocument/2006/relationships/hyperlink" Target="http://siamchart.com/stock-chart/SKR/" TargetMode="External"/><Relationship Id="rId1104" Type="http://schemas.openxmlformats.org/officeDocument/2006/relationships/hyperlink" Target="http://siamchart.com/stock-chart/SMPC/" TargetMode="External"/><Relationship Id="rId1311" Type="http://schemas.openxmlformats.org/officeDocument/2006/relationships/hyperlink" Target="http://siamchart.com/stock-chart/TNP/" TargetMode="External"/><Relationship Id="rId48" Type="http://schemas.openxmlformats.org/officeDocument/2006/relationships/hyperlink" Target="http://siamchart.com/stock-chart/AIRA/" TargetMode="External"/><Relationship Id="rId113" Type="http://schemas.openxmlformats.org/officeDocument/2006/relationships/hyperlink" Target="http://siamchart.com/stock-ichart/ASIA/" TargetMode="External"/><Relationship Id="rId320" Type="http://schemas.openxmlformats.org/officeDocument/2006/relationships/hyperlink" Target="http://siamchart.com/stock-chart/CSS/" TargetMode="External"/><Relationship Id="rId558" Type="http://schemas.openxmlformats.org/officeDocument/2006/relationships/hyperlink" Target="http://siamchart.com/stock-chart/JMT/" TargetMode="External"/><Relationship Id="rId765" Type="http://schemas.openxmlformats.org/officeDocument/2006/relationships/hyperlink" Target="http://siamchart.com/stock-chart/NEWS/" TargetMode="External"/><Relationship Id="rId972" Type="http://schemas.openxmlformats.org/officeDocument/2006/relationships/hyperlink" Target="http://siamchart.com/stock-chart/S_26J/" TargetMode="External"/><Relationship Id="rId1188" Type="http://schemas.openxmlformats.org/officeDocument/2006/relationships/hyperlink" Target="http://siamchart.com/stock-ichart/SVH/" TargetMode="External"/><Relationship Id="rId1395" Type="http://schemas.openxmlformats.org/officeDocument/2006/relationships/hyperlink" Target="http://siamchart.com/stock-chart/TVT/" TargetMode="External"/><Relationship Id="rId1409" Type="http://schemas.openxmlformats.org/officeDocument/2006/relationships/hyperlink" Target="http://siamchart.com/stock-chart/UBIS/" TargetMode="External"/><Relationship Id="rId197" Type="http://schemas.openxmlformats.org/officeDocument/2006/relationships/hyperlink" Target="http://siamchart.com/stock-ichart/BM/" TargetMode="External"/><Relationship Id="rId418" Type="http://schemas.openxmlformats.org/officeDocument/2006/relationships/hyperlink" Target="http://siamchart.com/stock-ichart/FTE/" TargetMode="External"/><Relationship Id="rId625" Type="http://schemas.openxmlformats.org/officeDocument/2006/relationships/hyperlink" Target="http://siamchart.com/stock-ichart/KWM/" TargetMode="External"/><Relationship Id="rId832" Type="http://schemas.openxmlformats.org/officeDocument/2006/relationships/hyperlink" Target="http://siamchart.com/stock-chart/PDI/" TargetMode="External"/><Relationship Id="rId1048" Type="http://schemas.openxmlformats.org/officeDocument/2006/relationships/hyperlink" Target="http://siamchart.com/stock-chart/SF/" TargetMode="External"/><Relationship Id="rId1255" Type="http://schemas.openxmlformats.org/officeDocument/2006/relationships/hyperlink" Target="http://siamchart.com/stock-chart/THG/" TargetMode="External"/><Relationship Id="rId1462" Type="http://schemas.openxmlformats.org/officeDocument/2006/relationships/hyperlink" Target="http://siamchart.com/stock-ichart/VRANDA/" TargetMode="External"/><Relationship Id="rId264" Type="http://schemas.openxmlformats.org/officeDocument/2006/relationships/hyperlink" Target="http://siamchart.com/stock-chart/CK/" TargetMode="External"/><Relationship Id="rId471" Type="http://schemas.openxmlformats.org/officeDocument/2006/relationships/hyperlink" Target="http://siamchart.com/stock-chart/HARN/" TargetMode="External"/><Relationship Id="rId1115" Type="http://schemas.openxmlformats.org/officeDocument/2006/relationships/hyperlink" Target="http://siamchart.com/stock-chart/SOLAR/" TargetMode="External"/><Relationship Id="rId1322" Type="http://schemas.openxmlformats.org/officeDocument/2006/relationships/hyperlink" Target="http://siamchart.com/stock-ichart/TOP/" TargetMode="External"/><Relationship Id="rId59" Type="http://schemas.openxmlformats.org/officeDocument/2006/relationships/hyperlink" Target="http://siamchart.com/stock-ichart/AKR/" TargetMode="External"/><Relationship Id="rId124" Type="http://schemas.openxmlformats.org/officeDocument/2006/relationships/hyperlink" Target="http://siamchart.com/stock-chart/ATP30/" TargetMode="External"/><Relationship Id="rId569" Type="http://schemas.openxmlformats.org/officeDocument/2006/relationships/hyperlink" Target="http://siamchart.com/stock-ichart/JUTHA/" TargetMode="External"/><Relationship Id="rId776" Type="http://schemas.openxmlformats.org/officeDocument/2006/relationships/hyperlink" Target="http://siamchart.com/stock-ichart/NMG/" TargetMode="External"/><Relationship Id="rId983" Type="http://schemas.openxmlformats.org/officeDocument/2006/relationships/hyperlink" Target="http://siamchart.com/stock-chart/SABINA/" TargetMode="External"/><Relationship Id="rId1199" Type="http://schemas.openxmlformats.org/officeDocument/2006/relationships/hyperlink" Target="http://siamchart.com/stock-chart/SYNTEC/" TargetMode="External"/><Relationship Id="rId331" Type="http://schemas.openxmlformats.org/officeDocument/2006/relationships/hyperlink" Target="http://siamchart.com/stock-ichart/DCON/" TargetMode="External"/><Relationship Id="rId429" Type="http://schemas.openxmlformats.org/officeDocument/2006/relationships/hyperlink" Target="http://siamchart.com/stock-chart/GENCO/" TargetMode="External"/><Relationship Id="rId636" Type="http://schemas.openxmlformats.org/officeDocument/2006/relationships/hyperlink" Target="http://siamchart.com/stock-chart/LEE/" TargetMode="External"/><Relationship Id="rId1059" Type="http://schemas.openxmlformats.org/officeDocument/2006/relationships/hyperlink" Target="http://siamchart.com/stock-ichart/SGF/" TargetMode="External"/><Relationship Id="rId1266" Type="http://schemas.openxmlformats.org/officeDocument/2006/relationships/hyperlink" Target="http://siamchart.com/stock-ichart/THREL/" TargetMode="External"/><Relationship Id="rId1473" Type="http://schemas.openxmlformats.org/officeDocument/2006/relationships/hyperlink" Target="http://siamchart.com/stock-ichart/WHA/" TargetMode="External"/><Relationship Id="rId843" Type="http://schemas.openxmlformats.org/officeDocument/2006/relationships/hyperlink" Target="http://siamchart.com/stock-ichart/PG/" TargetMode="External"/><Relationship Id="rId1126" Type="http://schemas.openxmlformats.org/officeDocument/2006/relationships/hyperlink" Target="http://siamchart.com/stock-ichart/SPALI/" TargetMode="External"/><Relationship Id="rId275" Type="http://schemas.openxmlformats.org/officeDocument/2006/relationships/hyperlink" Target="http://siamchart.com/stock-ichart/CMO/" TargetMode="External"/><Relationship Id="rId482" Type="http://schemas.openxmlformats.org/officeDocument/2006/relationships/hyperlink" Target="http://siamchart.com/stock-ichart/HTECH/" TargetMode="External"/><Relationship Id="rId703" Type="http://schemas.openxmlformats.org/officeDocument/2006/relationships/hyperlink" Target="http://siamchart.com/stock-chart/MGT/" TargetMode="External"/><Relationship Id="rId910" Type="http://schemas.openxmlformats.org/officeDocument/2006/relationships/hyperlink" Target="http://siamchart.com/stock-ichart/PSL/" TargetMode="External"/><Relationship Id="rId1333" Type="http://schemas.openxmlformats.org/officeDocument/2006/relationships/hyperlink" Target="http://siamchart.com/stock-chart/TPCORP/" TargetMode="External"/><Relationship Id="rId135" Type="http://schemas.openxmlformats.org/officeDocument/2006/relationships/hyperlink" Target="http://siamchart.com/stock-ichart/B/" TargetMode="External"/><Relationship Id="rId342" Type="http://schemas.openxmlformats.org/officeDocument/2006/relationships/hyperlink" Target="http://siamchart.com/stock-ichart/DIMET/" TargetMode="External"/><Relationship Id="rId787" Type="http://schemas.openxmlformats.org/officeDocument/2006/relationships/hyperlink" Target="http://siamchart.com/stock-info/NRF/" TargetMode="External"/><Relationship Id="rId994" Type="http://schemas.openxmlformats.org/officeDocument/2006/relationships/hyperlink" Target="http://siamchart.com/stock-ichart/SAM/" TargetMode="External"/><Relationship Id="rId1400" Type="http://schemas.openxmlformats.org/officeDocument/2006/relationships/hyperlink" Target="http://siamchart.com/stock-ichart/TWPC/" TargetMode="External"/><Relationship Id="rId202" Type="http://schemas.openxmlformats.org/officeDocument/2006/relationships/hyperlink" Target="http://siamchart.com/stock-chart/BR/" TargetMode="External"/><Relationship Id="rId647" Type="http://schemas.openxmlformats.org/officeDocument/2006/relationships/hyperlink" Target="http://siamchart.com/stock-chart/LIT/" TargetMode="External"/><Relationship Id="rId854" Type="http://schemas.openxmlformats.org/officeDocument/2006/relationships/hyperlink" Target="http://siamchart.com/stock-chart/PL/" TargetMode="External"/><Relationship Id="rId1277" Type="http://schemas.openxmlformats.org/officeDocument/2006/relationships/hyperlink" Target="http://siamchart.com/stock-chart/TIW/" TargetMode="External"/><Relationship Id="rId1484" Type="http://schemas.openxmlformats.org/officeDocument/2006/relationships/hyperlink" Target="http://siamchart.com/stock-chart/WORK/" TargetMode="External"/><Relationship Id="rId286" Type="http://schemas.openxmlformats.org/officeDocument/2006/relationships/hyperlink" Target="http://siamchart.com/stock-chart/COMAN/" TargetMode="External"/><Relationship Id="rId493" Type="http://schemas.openxmlformats.org/officeDocument/2006/relationships/hyperlink" Target="http://siamchart.com/stock-chart/IFEC/" TargetMode="External"/><Relationship Id="rId507" Type="http://schemas.openxmlformats.org/officeDocument/2006/relationships/hyperlink" Target="http://siamchart.com/stock-ichart/ILM/" TargetMode="External"/><Relationship Id="rId714" Type="http://schemas.openxmlformats.org/officeDocument/2006/relationships/hyperlink" Target="http://siamchart.com/stock-chart/MITSIB/" TargetMode="External"/><Relationship Id="rId921" Type="http://schemas.openxmlformats.org/officeDocument/2006/relationships/hyperlink" Target="http://siamchart.com/stock-chart/PTTEP/" TargetMode="External"/><Relationship Id="rId1137" Type="http://schemas.openxmlformats.org/officeDocument/2006/relationships/hyperlink" Target="http://siamchart.com/stock-chart/SPVI/" TargetMode="External"/><Relationship Id="rId1344" Type="http://schemas.openxmlformats.org/officeDocument/2006/relationships/hyperlink" Target="http://siamchart.com/stock-ichart/TPP/" TargetMode="External"/><Relationship Id="rId50" Type="http://schemas.openxmlformats.org/officeDocument/2006/relationships/hyperlink" Target="http://siamchart.com/stock-chart/AIT/" TargetMode="External"/><Relationship Id="rId146" Type="http://schemas.openxmlformats.org/officeDocument/2006/relationships/hyperlink" Target="http://siamchart.com/stock-chart/BAY/" TargetMode="External"/><Relationship Id="rId353" Type="http://schemas.openxmlformats.org/officeDocument/2006/relationships/hyperlink" Target="http://siamchart.com/stock-chart/DTCI/" TargetMode="External"/><Relationship Id="rId560" Type="http://schemas.openxmlformats.org/officeDocument/2006/relationships/hyperlink" Target="http://siamchart.com/stock-chart/JR/" TargetMode="External"/><Relationship Id="rId798" Type="http://schemas.openxmlformats.org/officeDocument/2006/relationships/hyperlink" Target="http://siamchart.com/stock-chart/NYT/" TargetMode="External"/><Relationship Id="rId1190" Type="http://schemas.openxmlformats.org/officeDocument/2006/relationships/hyperlink" Target="http://siamchart.com/stock-ichart/SVI/" TargetMode="External"/><Relationship Id="rId1204" Type="http://schemas.openxmlformats.org/officeDocument/2006/relationships/hyperlink" Target="http://siamchart.com/stock-ichart/TACC/" TargetMode="External"/><Relationship Id="rId1411" Type="http://schemas.openxmlformats.org/officeDocument/2006/relationships/hyperlink" Target="http://siamchart.com/stock-chart/UEC/" TargetMode="External"/><Relationship Id="rId213" Type="http://schemas.openxmlformats.org/officeDocument/2006/relationships/hyperlink" Target="http://siamchart.com/stock-ichart/BSM/" TargetMode="External"/><Relationship Id="rId420" Type="http://schemas.openxmlformats.org/officeDocument/2006/relationships/hyperlink" Target="http://siamchart.com/stock-ichart/FVC/" TargetMode="External"/><Relationship Id="rId658" Type="http://schemas.openxmlformats.org/officeDocument/2006/relationships/hyperlink" Target="http://siamchart.com/stock-ichart/LST/" TargetMode="External"/><Relationship Id="rId865" Type="http://schemas.openxmlformats.org/officeDocument/2006/relationships/hyperlink" Target="http://siamchart.com/stock-ichart/PM/" TargetMode="External"/><Relationship Id="rId1050" Type="http://schemas.openxmlformats.org/officeDocument/2006/relationships/hyperlink" Target="http://siamchart.com/stock-chart/SFLEX/" TargetMode="External"/><Relationship Id="rId1288" Type="http://schemas.openxmlformats.org/officeDocument/2006/relationships/hyperlink" Target="http://siamchart.com/stock-ichart/TM/" TargetMode="External"/><Relationship Id="rId1495" Type="http://schemas.openxmlformats.org/officeDocument/2006/relationships/hyperlink" Target="http://siamchart.com/stock-ichart/YCI/" TargetMode="External"/><Relationship Id="rId297" Type="http://schemas.openxmlformats.org/officeDocument/2006/relationships/hyperlink" Target="http://siamchart.com/stock-ichart/CPI/" TargetMode="External"/><Relationship Id="rId518" Type="http://schemas.openxmlformats.org/officeDocument/2006/relationships/hyperlink" Target="http://siamchart.com/stock-ichart/INOX/" TargetMode="External"/><Relationship Id="rId725" Type="http://schemas.openxmlformats.org/officeDocument/2006/relationships/hyperlink" Target="http://siamchart.com/stock-ichart/MODERN/" TargetMode="External"/><Relationship Id="rId932" Type="http://schemas.openxmlformats.org/officeDocument/2006/relationships/hyperlink" Target="http://siamchart.com/stock-ichart/QLT/" TargetMode="External"/><Relationship Id="rId1148" Type="http://schemas.openxmlformats.org/officeDocument/2006/relationships/hyperlink" Target="http://siamchart.com/stock-ichart/SSF/" TargetMode="External"/><Relationship Id="rId1355" Type="http://schemas.openxmlformats.org/officeDocument/2006/relationships/hyperlink" Target="http://siamchart.com/stock-chart/TRT/" TargetMode="External"/><Relationship Id="rId157" Type="http://schemas.openxmlformats.org/officeDocument/2006/relationships/hyperlink" Target="http://siamchart.com/stock-ichart/BCPG/" TargetMode="External"/><Relationship Id="rId364" Type="http://schemas.openxmlformats.org/officeDocument/2006/relationships/hyperlink" Target="http://siamchart.com/stock-ichart/ECF/" TargetMode="External"/><Relationship Id="rId1008" Type="http://schemas.openxmlformats.org/officeDocument/2006/relationships/hyperlink" Target="http://siamchart.com/stock-ichart/SAUCE/" TargetMode="External"/><Relationship Id="rId1215" Type="http://schemas.openxmlformats.org/officeDocument/2006/relationships/hyperlink" Target="http://siamchart.com/stock-chart/TC/" TargetMode="External"/><Relationship Id="rId1422" Type="http://schemas.openxmlformats.org/officeDocument/2006/relationships/hyperlink" Target="http://siamchart.com/stock-ichart/UOBKH/" TargetMode="External"/><Relationship Id="rId61" Type="http://schemas.openxmlformats.org/officeDocument/2006/relationships/hyperlink" Target="http://siamchart.com/stock-ichart/ALL/" TargetMode="External"/><Relationship Id="rId571" Type="http://schemas.openxmlformats.org/officeDocument/2006/relationships/hyperlink" Target="http://siamchart.com/stock-ichart/JWD/" TargetMode="External"/><Relationship Id="rId669" Type="http://schemas.openxmlformats.org/officeDocument/2006/relationships/hyperlink" Target="http://siamchart.com/stock-chart/MALEE/" TargetMode="External"/><Relationship Id="rId876" Type="http://schemas.openxmlformats.org/officeDocument/2006/relationships/hyperlink" Target="http://siamchart.com/stock-chart/PPP/" TargetMode="External"/><Relationship Id="rId1299" Type="http://schemas.openxmlformats.org/officeDocument/2006/relationships/hyperlink" Target="http://siamchart.com/stock-chart/TMT/" TargetMode="External"/><Relationship Id="rId19" Type="http://schemas.openxmlformats.org/officeDocument/2006/relationships/hyperlink" Target="http://siamchart.com/stock-ichart/ACAP/" TargetMode="External"/><Relationship Id="rId224" Type="http://schemas.openxmlformats.org/officeDocument/2006/relationships/hyperlink" Target="http://siamchart.com/stock-chart/CAZ/" TargetMode="External"/><Relationship Id="rId431" Type="http://schemas.openxmlformats.org/officeDocument/2006/relationships/hyperlink" Target="http://siamchart.com/stock-chart/GFPT/" TargetMode="External"/><Relationship Id="rId529" Type="http://schemas.openxmlformats.org/officeDocument/2006/relationships/hyperlink" Target="http://siamchart.com/stock-chart/IRCP/" TargetMode="External"/><Relationship Id="rId736" Type="http://schemas.openxmlformats.org/officeDocument/2006/relationships/hyperlink" Target="http://siamchart.com/stock-chart/MSC/" TargetMode="External"/><Relationship Id="rId1061" Type="http://schemas.openxmlformats.org/officeDocument/2006/relationships/hyperlink" Target="http://siamchart.com/stock-ichart/SGP/" TargetMode="External"/><Relationship Id="rId1159" Type="http://schemas.openxmlformats.org/officeDocument/2006/relationships/hyperlink" Target="http://siamchart.com/stock-chart/STAR/" TargetMode="External"/><Relationship Id="rId1366" Type="http://schemas.openxmlformats.org/officeDocument/2006/relationships/hyperlink" Target="http://siamchart.com/stock-ichart/TSE/" TargetMode="External"/><Relationship Id="rId168" Type="http://schemas.openxmlformats.org/officeDocument/2006/relationships/hyperlink" Target="http://siamchart.com/stock-chart/BFIT/" TargetMode="External"/><Relationship Id="rId943" Type="http://schemas.openxmlformats.org/officeDocument/2006/relationships/hyperlink" Target="http://siamchart.com/stock-chart/RCL/" TargetMode="External"/><Relationship Id="rId1019" Type="http://schemas.openxmlformats.org/officeDocument/2006/relationships/hyperlink" Target="http://siamchart.com/stock-chart/SCCC/" TargetMode="External"/><Relationship Id="rId72" Type="http://schemas.openxmlformats.org/officeDocument/2006/relationships/hyperlink" Target="http://siamchart.com/stock-chart/AMARIN/" TargetMode="External"/><Relationship Id="rId375" Type="http://schemas.openxmlformats.org/officeDocument/2006/relationships/hyperlink" Target="http://siamchart.com/stock-chart/EMC/" TargetMode="External"/><Relationship Id="rId582" Type="http://schemas.openxmlformats.org/officeDocument/2006/relationships/hyperlink" Target="http://siamchart.com/stock-chart/KC/" TargetMode="External"/><Relationship Id="rId803" Type="http://schemas.openxmlformats.org/officeDocument/2006/relationships/hyperlink" Target="http://siamchart.com/stock-ichart/OCEAN/" TargetMode="External"/><Relationship Id="rId1226" Type="http://schemas.openxmlformats.org/officeDocument/2006/relationships/hyperlink" Target="http://siamchart.com/stock-ichart/TCMC/" TargetMode="External"/><Relationship Id="rId1433" Type="http://schemas.openxmlformats.org/officeDocument/2006/relationships/hyperlink" Target="http://siamchart.com/stock-chart/UT/" TargetMode="External"/><Relationship Id="rId3" Type="http://schemas.openxmlformats.org/officeDocument/2006/relationships/hyperlink" Target="http://siamchart.com/stock-chart/3K-BAT/" TargetMode="External"/><Relationship Id="rId235" Type="http://schemas.openxmlformats.org/officeDocument/2006/relationships/hyperlink" Target="http://siamchart.com/stock-ichart/CENTEL/" TargetMode="External"/><Relationship Id="rId442" Type="http://schemas.openxmlformats.org/officeDocument/2006/relationships/hyperlink" Target="http://siamchart.com/stock-ichart/GLAND/" TargetMode="External"/><Relationship Id="rId887" Type="http://schemas.openxmlformats.org/officeDocument/2006/relationships/hyperlink" Target="http://siamchart.com/stock-ichart/PRAPAT/" TargetMode="External"/><Relationship Id="rId1072" Type="http://schemas.openxmlformats.org/officeDocument/2006/relationships/hyperlink" Target="http://siamchart.com/stock-ichart/SIMAT/" TargetMode="External"/><Relationship Id="rId1500" Type="http://schemas.openxmlformats.org/officeDocument/2006/relationships/hyperlink" Target="http://siamchart.com/stock-chart/ZEN/" TargetMode="External"/><Relationship Id="rId302" Type="http://schemas.openxmlformats.org/officeDocument/2006/relationships/hyperlink" Target="http://siamchart.com/stock-chart/CPR/" TargetMode="External"/><Relationship Id="rId747" Type="http://schemas.openxmlformats.org/officeDocument/2006/relationships/hyperlink" Target="http://siamchart.com/stock-ichart/NC/" TargetMode="External"/><Relationship Id="rId954" Type="http://schemas.openxmlformats.org/officeDocument/2006/relationships/hyperlink" Target="http://siamchart.com/stock-ichart/ROH/" TargetMode="External"/><Relationship Id="rId1377" Type="http://schemas.openxmlformats.org/officeDocument/2006/relationships/hyperlink" Target="http://siamchart.com/stock-chart/TTA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zoomScaleNormal="100" workbookViewId="0">
      <pane xSplit="14" ySplit="1" topLeftCell="O136" activePane="bottomRight" state="frozen"/>
      <selection pane="topRight" activeCell="O1" sqref="O1"/>
      <selection pane="bottomLeft" activeCell="A2" sqref="A2"/>
      <selection pane="bottomRight" activeCell="A146" sqref="A146"/>
    </sheetView>
  </sheetViews>
  <sheetFormatPr defaultColWidth="12.625" defaultRowHeight="15" customHeight="1" x14ac:dyDescent="0.3"/>
  <cols>
    <col min="1" max="1" width="9.375" style="172" customWidth="1"/>
    <col min="2" max="2" width="4.125" style="172" customWidth="1"/>
    <col min="3" max="3" width="10" style="172" customWidth="1"/>
    <col min="4" max="4" width="8.625" style="172" customWidth="1"/>
    <col min="5" max="5" width="6.125" style="250" customWidth="1"/>
    <col min="6" max="6" width="6.875" style="172" customWidth="1"/>
    <col min="7" max="7" width="11.625" style="172" customWidth="1"/>
    <col min="8" max="8" width="9.125" style="172" customWidth="1"/>
    <col min="9" max="9" width="9.375" style="172" customWidth="1"/>
    <col min="10" max="10" width="9.125" style="172" customWidth="1"/>
    <col min="11" max="11" width="6.125" style="172" customWidth="1"/>
    <col min="12" max="12" width="7.125" style="172" customWidth="1"/>
    <col min="13" max="13" width="5.125" style="172" customWidth="1"/>
    <col min="14" max="14" width="6.125" style="172" customWidth="1"/>
    <col min="15" max="15" width="7" style="172" customWidth="1"/>
    <col min="16" max="17" width="8.875" style="172" customWidth="1"/>
    <col min="18" max="18" width="7.125" style="172" customWidth="1"/>
    <col min="19" max="19" width="8.375" style="172" customWidth="1"/>
    <col min="20" max="20" width="5.875" style="172" customWidth="1"/>
    <col min="21" max="22" width="7.375" style="172" customWidth="1"/>
    <col min="23" max="23" width="6.875" style="172" customWidth="1"/>
    <col min="24" max="26" width="12.625" style="172" customWidth="1"/>
    <col min="27" max="16384" width="12.625" style="172"/>
  </cols>
  <sheetData>
    <row r="1" spans="1:26" s="238" customFormat="1" ht="14.25" thickBot="1" x14ac:dyDescent="0.3">
      <c r="A1" s="236" t="s">
        <v>1273</v>
      </c>
      <c r="B1" s="236" t="s">
        <v>1274</v>
      </c>
      <c r="C1" s="236" t="s">
        <v>1275</v>
      </c>
      <c r="D1" s="236" t="s">
        <v>1276</v>
      </c>
      <c r="E1" s="239" t="s">
        <v>1277</v>
      </c>
      <c r="F1" s="236" t="s">
        <v>1278</v>
      </c>
      <c r="G1" s="236" t="s">
        <v>1279</v>
      </c>
      <c r="H1" s="236" t="s">
        <v>1280</v>
      </c>
      <c r="I1" s="236" t="s">
        <v>1281</v>
      </c>
      <c r="J1" s="236" t="s">
        <v>994</v>
      </c>
      <c r="K1" s="236" t="s">
        <v>993</v>
      </c>
      <c r="L1" s="236" t="s">
        <v>1282</v>
      </c>
      <c r="M1" s="236" t="s">
        <v>1283</v>
      </c>
      <c r="N1" s="236" t="s">
        <v>987</v>
      </c>
      <c r="O1" s="236" t="s">
        <v>1284</v>
      </c>
      <c r="P1" s="236" t="s">
        <v>1285</v>
      </c>
      <c r="Q1" s="236" t="s">
        <v>1286</v>
      </c>
      <c r="R1" s="236" t="s">
        <v>1287</v>
      </c>
      <c r="S1" s="236" t="s">
        <v>1288</v>
      </c>
      <c r="T1" s="236" t="s">
        <v>1289</v>
      </c>
      <c r="U1" s="236" t="s">
        <v>1290</v>
      </c>
      <c r="V1" s="236" t="s">
        <v>1291</v>
      </c>
      <c r="W1" s="236" t="s">
        <v>1292</v>
      </c>
      <c r="X1" s="236" t="s">
        <v>1293</v>
      </c>
      <c r="Y1" s="237"/>
      <c r="Z1" s="237"/>
    </row>
    <row r="2" spans="1:26" ht="18" thickTop="1" thickBot="1" x14ac:dyDescent="0.35">
      <c r="A2" s="241" t="s">
        <v>0</v>
      </c>
      <c r="B2" s="241">
        <v>1</v>
      </c>
      <c r="C2" s="242" t="s">
        <v>1294</v>
      </c>
      <c r="D2" s="242"/>
      <c r="E2" s="249">
        <v>4.34</v>
      </c>
      <c r="F2" s="242">
        <v>0</v>
      </c>
      <c r="G2" s="243">
        <v>191100</v>
      </c>
      <c r="H2" s="242">
        <v>827</v>
      </c>
      <c r="I2" s="243">
        <v>1953</v>
      </c>
      <c r="J2" s="242">
        <v>6.11</v>
      </c>
      <c r="K2" s="242">
        <v>1.18</v>
      </c>
      <c r="L2" s="242">
        <v>0.23</v>
      </c>
      <c r="M2" s="242">
        <v>7.0000000000000007E-2</v>
      </c>
      <c r="N2" s="242">
        <v>0.71</v>
      </c>
      <c r="O2" s="242">
        <v>18.899999999999999</v>
      </c>
      <c r="P2" s="242">
        <v>21.12</v>
      </c>
      <c r="Q2" s="242">
        <v>7.19</v>
      </c>
      <c r="R2" s="242">
        <v>3.23</v>
      </c>
      <c r="S2" s="242">
        <v>58.29</v>
      </c>
      <c r="T2" s="242"/>
      <c r="U2" s="242">
        <v>79</v>
      </c>
      <c r="V2" s="242">
        <v>48</v>
      </c>
      <c r="W2" s="244">
        <v>0.03</v>
      </c>
      <c r="X2" s="242"/>
      <c r="Y2" s="1"/>
      <c r="Z2" s="1"/>
    </row>
    <row r="3" spans="1:26" ht="18" thickTop="1" thickBot="1" x14ac:dyDescent="0.35">
      <c r="A3" s="241" t="s">
        <v>1295</v>
      </c>
      <c r="B3" s="241">
        <v>2</v>
      </c>
      <c r="C3" s="241" t="s">
        <v>178</v>
      </c>
      <c r="D3" s="242"/>
      <c r="E3" s="249">
        <v>80</v>
      </c>
      <c r="F3" s="245">
        <v>-0.62</v>
      </c>
      <c r="G3" s="243">
        <v>1600</v>
      </c>
      <c r="H3" s="242">
        <v>128</v>
      </c>
      <c r="I3" s="243">
        <v>6272</v>
      </c>
      <c r="J3" s="242">
        <v>61.85</v>
      </c>
      <c r="K3" s="242">
        <v>3.02</v>
      </c>
      <c r="L3" s="242">
        <v>0.8</v>
      </c>
      <c r="M3" s="242"/>
      <c r="N3" s="242">
        <v>1.29</v>
      </c>
      <c r="O3" s="242"/>
      <c r="P3" s="242"/>
      <c r="Q3" s="242"/>
      <c r="R3" s="242"/>
      <c r="S3" s="242">
        <v>2.1</v>
      </c>
      <c r="T3" s="242"/>
      <c r="U3" s="242"/>
      <c r="V3" s="242"/>
      <c r="W3" s="244"/>
      <c r="X3" s="242"/>
      <c r="Y3" s="1"/>
      <c r="Z3" s="1"/>
    </row>
    <row r="4" spans="1:26" ht="18" thickTop="1" thickBot="1" x14ac:dyDescent="0.35">
      <c r="A4" s="241" t="s">
        <v>1</v>
      </c>
      <c r="B4" s="241">
        <v>3</v>
      </c>
      <c r="C4" s="242" t="s">
        <v>1294</v>
      </c>
      <c r="D4" s="242"/>
      <c r="E4" s="249">
        <v>0.55000000000000004</v>
      </c>
      <c r="F4" s="245">
        <v>-1.79</v>
      </c>
      <c r="G4" s="243">
        <v>30347900</v>
      </c>
      <c r="H4" s="243">
        <v>16669</v>
      </c>
      <c r="I4" s="243">
        <v>2485</v>
      </c>
      <c r="J4" s="242">
        <v>31.02</v>
      </c>
      <c r="K4" s="242">
        <v>1.2</v>
      </c>
      <c r="L4" s="242">
        <v>0.71</v>
      </c>
      <c r="M4" s="242"/>
      <c r="N4" s="242">
        <v>0.02</v>
      </c>
      <c r="O4" s="242">
        <v>5.46</v>
      </c>
      <c r="P4" s="242">
        <v>5.14</v>
      </c>
      <c r="Q4" s="242">
        <v>9.1</v>
      </c>
      <c r="R4" s="242"/>
      <c r="S4" s="242">
        <v>91.98</v>
      </c>
      <c r="T4" s="242"/>
      <c r="U4" s="242">
        <v>717</v>
      </c>
      <c r="V4" s="242">
        <v>651</v>
      </c>
      <c r="W4" s="245">
        <v>-0.42</v>
      </c>
      <c r="X4" s="242"/>
      <c r="Y4" s="1"/>
      <c r="Z4" s="1"/>
    </row>
    <row r="5" spans="1:26" ht="18" thickTop="1" thickBot="1" x14ac:dyDescent="0.35">
      <c r="A5" s="241" t="s">
        <v>2</v>
      </c>
      <c r="B5" s="241">
        <v>4</v>
      </c>
      <c r="C5" s="242" t="s">
        <v>1294</v>
      </c>
      <c r="D5" s="242"/>
      <c r="E5" s="249">
        <v>4.9800000000000004</v>
      </c>
      <c r="F5" s="245">
        <v>-0.4</v>
      </c>
      <c r="G5" s="243">
        <v>2500</v>
      </c>
      <c r="H5" s="242">
        <v>12</v>
      </c>
      <c r="I5" s="243">
        <v>4880</v>
      </c>
      <c r="J5" s="242">
        <v>18.02</v>
      </c>
      <c r="K5" s="242">
        <v>1.28</v>
      </c>
      <c r="L5" s="242">
        <v>2.76</v>
      </c>
      <c r="M5" s="242"/>
      <c r="N5" s="242">
        <v>0.28000000000000003</v>
      </c>
      <c r="O5" s="242">
        <v>4.33</v>
      </c>
      <c r="P5" s="242">
        <v>7.72</v>
      </c>
      <c r="Q5" s="242">
        <v>8.64</v>
      </c>
      <c r="R5" s="242"/>
      <c r="S5" s="242">
        <v>25.86</v>
      </c>
      <c r="T5" s="242"/>
      <c r="U5" s="242">
        <v>530</v>
      </c>
      <c r="V5" s="242">
        <v>586</v>
      </c>
      <c r="W5" s="245">
        <v>-0.06</v>
      </c>
      <c r="X5" s="242"/>
      <c r="Y5" s="1"/>
      <c r="Z5" s="1"/>
    </row>
    <row r="6" spans="1:26" ht="18" thickTop="1" thickBot="1" x14ac:dyDescent="0.35">
      <c r="A6" s="241" t="s">
        <v>3</v>
      </c>
      <c r="B6" s="241">
        <v>5</v>
      </c>
      <c r="C6" s="242" t="s">
        <v>1296</v>
      </c>
      <c r="D6" s="242" t="s">
        <v>4</v>
      </c>
      <c r="E6" s="249">
        <v>1.5</v>
      </c>
      <c r="F6" s="242">
        <v>0</v>
      </c>
      <c r="G6" s="242">
        <v>0</v>
      </c>
      <c r="H6" s="242">
        <v>0</v>
      </c>
      <c r="I6" s="243">
        <v>1685</v>
      </c>
      <c r="J6" s="242"/>
      <c r="K6" s="242">
        <v>3.41</v>
      </c>
      <c r="L6" s="242">
        <v>1.71</v>
      </c>
      <c r="M6" s="242"/>
      <c r="N6" s="242">
        <v>0</v>
      </c>
      <c r="O6" s="242">
        <v>6.34</v>
      </c>
      <c r="P6" s="242">
        <v>13.15</v>
      </c>
      <c r="Q6" s="242">
        <v>8.9</v>
      </c>
      <c r="R6" s="242"/>
      <c r="S6" s="242">
        <v>25.01</v>
      </c>
      <c r="T6" s="242"/>
      <c r="U6" s="242"/>
      <c r="V6" s="242"/>
      <c r="W6" s="244"/>
      <c r="X6" s="242"/>
      <c r="Y6" s="1"/>
      <c r="Z6" s="1"/>
    </row>
    <row r="7" spans="1:26" ht="18" thickTop="1" thickBot="1" x14ac:dyDescent="0.35">
      <c r="A7" s="241" t="s">
        <v>5</v>
      </c>
      <c r="B7" s="241">
        <v>6</v>
      </c>
      <c r="C7" s="242" t="s">
        <v>1294</v>
      </c>
      <c r="D7" s="242"/>
      <c r="E7" s="249">
        <v>2.44</v>
      </c>
      <c r="F7" s="245">
        <v>-3.17</v>
      </c>
      <c r="G7" s="243">
        <v>90579900</v>
      </c>
      <c r="H7" s="243">
        <v>221928</v>
      </c>
      <c r="I7" s="243">
        <v>11834</v>
      </c>
      <c r="J7" s="242"/>
      <c r="K7" s="242">
        <v>0.79</v>
      </c>
      <c r="L7" s="242">
        <v>3.51</v>
      </c>
      <c r="M7" s="242"/>
      <c r="N7" s="242">
        <v>0</v>
      </c>
      <c r="O7" s="242">
        <v>-9.36</v>
      </c>
      <c r="P7" s="242">
        <v>-21.23</v>
      </c>
      <c r="Q7" s="242">
        <v>-30.16</v>
      </c>
      <c r="R7" s="242"/>
      <c r="S7" s="242">
        <v>58.59</v>
      </c>
      <c r="T7" s="242"/>
      <c r="U7" s="242"/>
      <c r="V7" s="242"/>
      <c r="W7" s="244"/>
      <c r="X7" s="242"/>
      <c r="Y7" s="1"/>
      <c r="Z7" s="1"/>
    </row>
    <row r="8" spans="1:26" ht="18" thickTop="1" thickBot="1" x14ac:dyDescent="0.35">
      <c r="A8" s="241" t="s">
        <v>6</v>
      </c>
      <c r="B8" s="241">
        <v>7</v>
      </c>
      <c r="C8" s="242" t="s">
        <v>1294</v>
      </c>
      <c r="D8" s="242"/>
      <c r="E8" s="249">
        <v>5.25</v>
      </c>
      <c r="F8" s="244">
        <v>1.94</v>
      </c>
      <c r="G8" s="243">
        <v>612300</v>
      </c>
      <c r="H8" s="243">
        <v>3223</v>
      </c>
      <c r="I8" s="243">
        <v>1234</v>
      </c>
      <c r="J8" s="242">
        <v>11.65</v>
      </c>
      <c r="K8" s="242">
        <v>1.31</v>
      </c>
      <c r="L8" s="242">
        <v>1.1399999999999999</v>
      </c>
      <c r="M8" s="242"/>
      <c r="N8" s="242">
        <v>0.45</v>
      </c>
      <c r="O8" s="242">
        <v>8.8800000000000008</v>
      </c>
      <c r="P8" s="242">
        <v>11.99</v>
      </c>
      <c r="Q8" s="242">
        <v>5.77</v>
      </c>
      <c r="R8" s="242"/>
      <c r="S8" s="242">
        <v>32.61</v>
      </c>
      <c r="T8" s="242"/>
      <c r="U8" s="242">
        <v>302</v>
      </c>
      <c r="V8" s="242">
        <v>280</v>
      </c>
      <c r="W8" s="245">
        <v>-0.08</v>
      </c>
      <c r="X8" s="242"/>
      <c r="Y8" s="1"/>
      <c r="Z8" s="1"/>
    </row>
    <row r="9" spans="1:26" ht="18" thickTop="1" thickBot="1" x14ac:dyDescent="0.35">
      <c r="A9" s="241" t="s">
        <v>7</v>
      </c>
      <c r="B9" s="241">
        <v>8</v>
      </c>
      <c r="C9" s="242" t="s">
        <v>1296</v>
      </c>
      <c r="D9" s="242"/>
      <c r="E9" s="249">
        <v>0.9</v>
      </c>
      <c r="F9" s="245">
        <v>-2.17</v>
      </c>
      <c r="G9" s="243">
        <v>89200</v>
      </c>
      <c r="H9" s="242">
        <v>81</v>
      </c>
      <c r="I9" s="242">
        <v>270</v>
      </c>
      <c r="J9" s="242">
        <v>30.54</v>
      </c>
      <c r="K9" s="242">
        <v>1.1399999999999999</v>
      </c>
      <c r="L9" s="242">
        <v>2.42</v>
      </c>
      <c r="M9" s="242"/>
      <c r="N9" s="242">
        <v>0.03</v>
      </c>
      <c r="O9" s="242">
        <v>2.8</v>
      </c>
      <c r="P9" s="242">
        <v>3.79</v>
      </c>
      <c r="Q9" s="242">
        <v>1.56</v>
      </c>
      <c r="R9" s="242"/>
      <c r="S9" s="242">
        <v>34.67</v>
      </c>
      <c r="T9" s="242"/>
      <c r="U9" s="242">
        <v>751</v>
      </c>
      <c r="V9" s="242">
        <v>760</v>
      </c>
      <c r="W9" s="245">
        <v>-0.17</v>
      </c>
      <c r="X9" s="242"/>
      <c r="Y9" s="1"/>
      <c r="Z9" s="1"/>
    </row>
    <row r="10" spans="1:26" ht="18" thickTop="1" thickBot="1" x14ac:dyDescent="0.35">
      <c r="A10" s="241" t="s">
        <v>8</v>
      </c>
      <c r="B10" s="241">
        <v>9</v>
      </c>
      <c r="C10" s="242" t="s">
        <v>1294</v>
      </c>
      <c r="D10" s="242"/>
      <c r="E10" s="249">
        <v>1.22</v>
      </c>
      <c r="F10" s="245">
        <v>-0.81</v>
      </c>
      <c r="G10" s="243">
        <v>680000</v>
      </c>
      <c r="H10" s="242">
        <v>840</v>
      </c>
      <c r="I10" s="242">
        <v>386</v>
      </c>
      <c r="J10" s="242"/>
      <c r="K10" s="242">
        <v>0.86</v>
      </c>
      <c r="L10" s="242">
        <v>6.68</v>
      </c>
      <c r="M10" s="242"/>
      <c r="N10" s="242">
        <v>0</v>
      </c>
      <c r="O10" s="242">
        <v>-8.18</v>
      </c>
      <c r="P10" s="242">
        <v>-42.19</v>
      </c>
      <c r="Q10" s="242">
        <v>-231.29</v>
      </c>
      <c r="R10" s="242"/>
      <c r="S10" s="242">
        <v>60.49</v>
      </c>
      <c r="T10" s="242"/>
      <c r="U10" s="242"/>
      <c r="V10" s="242"/>
      <c r="W10" s="244"/>
      <c r="X10" s="242"/>
      <c r="Y10" s="1"/>
      <c r="Z10" s="1"/>
    </row>
    <row r="11" spans="1:26" ht="18" thickTop="1" thickBot="1" x14ac:dyDescent="0.35">
      <c r="A11" s="241" t="s">
        <v>9</v>
      </c>
      <c r="B11" s="241">
        <v>10</v>
      </c>
      <c r="C11" s="242" t="s">
        <v>1296</v>
      </c>
      <c r="D11" s="242"/>
      <c r="E11" s="249">
        <v>0.53</v>
      </c>
      <c r="F11" s="242">
        <v>0</v>
      </c>
      <c r="G11" s="243">
        <v>5700</v>
      </c>
      <c r="H11" s="242">
        <v>3</v>
      </c>
      <c r="I11" s="242">
        <v>712</v>
      </c>
      <c r="J11" s="242"/>
      <c r="K11" s="242">
        <v>1.26</v>
      </c>
      <c r="L11" s="242">
        <v>0.85</v>
      </c>
      <c r="M11" s="242"/>
      <c r="N11" s="242">
        <v>0</v>
      </c>
      <c r="O11" s="242">
        <v>-2.73</v>
      </c>
      <c r="P11" s="242">
        <v>-8.77</v>
      </c>
      <c r="Q11" s="242">
        <v>-48.65</v>
      </c>
      <c r="R11" s="242"/>
      <c r="S11" s="242">
        <v>50.34</v>
      </c>
      <c r="T11" s="242"/>
      <c r="U11" s="242"/>
      <c r="V11" s="242"/>
      <c r="W11" s="244"/>
      <c r="X11" s="242"/>
      <c r="Y11" s="1"/>
      <c r="Z11" s="1"/>
    </row>
    <row r="12" spans="1:26" ht="18" thickTop="1" thickBot="1" x14ac:dyDescent="0.35">
      <c r="A12" s="241" t="s">
        <v>10</v>
      </c>
      <c r="B12" s="241">
        <v>11</v>
      </c>
      <c r="C12" s="242" t="s">
        <v>1296</v>
      </c>
      <c r="D12" s="242"/>
      <c r="E12" s="249">
        <v>3.66</v>
      </c>
      <c r="F12" s="245">
        <v>-1.61</v>
      </c>
      <c r="G12" s="243">
        <v>22906400</v>
      </c>
      <c r="H12" s="243">
        <v>84048</v>
      </c>
      <c r="I12" s="243">
        <v>37244</v>
      </c>
      <c r="J12" s="242">
        <v>25.12</v>
      </c>
      <c r="K12" s="242">
        <v>3.22</v>
      </c>
      <c r="L12" s="242">
        <v>0.39</v>
      </c>
      <c r="M12" s="242"/>
      <c r="N12" s="242">
        <v>0.15</v>
      </c>
      <c r="O12" s="242">
        <v>11.39</v>
      </c>
      <c r="P12" s="242">
        <v>16.760000000000002</v>
      </c>
      <c r="Q12" s="242">
        <v>26.3</v>
      </c>
      <c r="R12" s="242"/>
      <c r="S12" s="242">
        <v>21.75</v>
      </c>
      <c r="T12" s="242"/>
      <c r="U12" s="242">
        <v>434</v>
      </c>
      <c r="V12" s="242">
        <v>433</v>
      </c>
      <c r="W12" s="244"/>
      <c r="X12" s="242"/>
      <c r="Y12" s="1"/>
      <c r="Z12" s="1"/>
    </row>
    <row r="13" spans="1:26" ht="18" thickTop="1" thickBot="1" x14ac:dyDescent="0.35">
      <c r="A13" s="241" t="s">
        <v>11</v>
      </c>
      <c r="B13" s="241">
        <v>12</v>
      </c>
      <c r="C13" s="242" t="s">
        <v>1296</v>
      </c>
      <c r="D13" s="242"/>
      <c r="E13" s="249">
        <v>1.1000000000000001</v>
      </c>
      <c r="F13" s="245">
        <v>-2.65</v>
      </c>
      <c r="G13" s="243">
        <v>483000</v>
      </c>
      <c r="H13" s="242">
        <v>536</v>
      </c>
      <c r="I13" s="242">
        <v>660</v>
      </c>
      <c r="J13" s="242">
        <v>17.05</v>
      </c>
      <c r="K13" s="242">
        <v>1.02</v>
      </c>
      <c r="L13" s="242">
        <v>0.9</v>
      </c>
      <c r="M13" s="242"/>
      <c r="N13" s="242">
        <v>7.0000000000000007E-2</v>
      </c>
      <c r="O13" s="242">
        <v>5.86</v>
      </c>
      <c r="P13" s="242">
        <v>6.06</v>
      </c>
      <c r="Q13" s="242">
        <v>1.54</v>
      </c>
      <c r="R13" s="242">
        <v>3.64</v>
      </c>
      <c r="S13" s="242">
        <v>24.93</v>
      </c>
      <c r="T13" s="242"/>
      <c r="U13" s="242">
        <v>568</v>
      </c>
      <c r="V13" s="242">
        <v>509</v>
      </c>
      <c r="W13" s="244">
        <v>0.18</v>
      </c>
      <c r="X13" s="242"/>
      <c r="Y13" s="1"/>
      <c r="Z13" s="1"/>
    </row>
    <row r="14" spans="1:26" ht="18" thickTop="1" thickBot="1" x14ac:dyDescent="0.35">
      <c r="A14" s="241" t="s">
        <v>12</v>
      </c>
      <c r="B14" s="241">
        <v>13</v>
      </c>
      <c r="C14" s="242" t="s">
        <v>1294</v>
      </c>
      <c r="D14" s="242"/>
      <c r="E14" s="249">
        <v>0.9</v>
      </c>
      <c r="F14" s="245">
        <v>-1.1000000000000001</v>
      </c>
      <c r="G14" s="243">
        <v>363200</v>
      </c>
      <c r="H14" s="242">
        <v>324</v>
      </c>
      <c r="I14" s="242">
        <v>540</v>
      </c>
      <c r="J14" s="242">
        <v>8.91</v>
      </c>
      <c r="K14" s="242">
        <v>0.95</v>
      </c>
      <c r="L14" s="242">
        <v>0.99</v>
      </c>
      <c r="M14" s="242">
        <v>0.01</v>
      </c>
      <c r="N14" s="242">
        <v>0.1</v>
      </c>
      <c r="O14" s="242">
        <v>7.74</v>
      </c>
      <c r="P14" s="242">
        <v>11.18</v>
      </c>
      <c r="Q14" s="242">
        <v>5.0199999999999996</v>
      </c>
      <c r="R14" s="242">
        <v>1.01</v>
      </c>
      <c r="S14" s="242">
        <v>37.56</v>
      </c>
      <c r="T14" s="242"/>
      <c r="U14" s="242">
        <v>253</v>
      </c>
      <c r="V14" s="242">
        <v>249</v>
      </c>
      <c r="W14" s="245">
        <v>-0.14000000000000001</v>
      </c>
      <c r="X14" s="242"/>
      <c r="Y14" s="1"/>
      <c r="Z14" s="1"/>
    </row>
    <row r="15" spans="1:26" ht="18" thickTop="1" thickBot="1" x14ac:dyDescent="0.35">
      <c r="A15" s="241" t="s">
        <v>13</v>
      </c>
      <c r="B15" s="241">
        <v>14</v>
      </c>
      <c r="C15" s="242" t="s">
        <v>1294</v>
      </c>
      <c r="D15" s="242"/>
      <c r="E15" s="249">
        <v>174</v>
      </c>
      <c r="F15" s="245">
        <v>-0.85</v>
      </c>
      <c r="G15" s="243">
        <v>5659500</v>
      </c>
      <c r="H15" s="243">
        <v>989018</v>
      </c>
      <c r="I15" s="243">
        <v>517398</v>
      </c>
      <c r="J15" s="242">
        <v>18.77</v>
      </c>
      <c r="K15" s="242">
        <v>7.49</v>
      </c>
      <c r="L15" s="242">
        <v>4.16</v>
      </c>
      <c r="M15" s="242">
        <v>3.24</v>
      </c>
      <c r="N15" s="242">
        <v>9.19</v>
      </c>
      <c r="O15" s="242">
        <v>12.03</v>
      </c>
      <c r="P15" s="242">
        <v>41.9</v>
      </c>
      <c r="Q15" s="242">
        <v>15.85</v>
      </c>
      <c r="R15" s="242">
        <v>4.22</v>
      </c>
      <c r="S15" s="242">
        <v>36.229999999999997</v>
      </c>
      <c r="T15" s="242"/>
      <c r="U15" s="242">
        <v>271</v>
      </c>
      <c r="V15" s="242">
        <v>357</v>
      </c>
      <c r="W15" s="245">
        <v>-3.82</v>
      </c>
      <c r="X15" s="242"/>
      <c r="Y15" s="1"/>
      <c r="Z15" s="1"/>
    </row>
    <row r="16" spans="1:26" ht="18" thickTop="1" thickBot="1" x14ac:dyDescent="0.35">
      <c r="A16" s="241" t="s">
        <v>14</v>
      </c>
      <c r="B16" s="241">
        <v>15</v>
      </c>
      <c r="C16" s="242" t="s">
        <v>1296</v>
      </c>
      <c r="D16" s="242" t="s">
        <v>15</v>
      </c>
      <c r="E16" s="249">
        <v>0.23</v>
      </c>
      <c r="F16" s="244">
        <v>9.52</v>
      </c>
      <c r="G16" s="243">
        <v>23839900</v>
      </c>
      <c r="H16" s="243">
        <v>5523</v>
      </c>
      <c r="I16" s="242">
        <v>986</v>
      </c>
      <c r="J16" s="242"/>
      <c r="K16" s="242">
        <v>1.44</v>
      </c>
      <c r="L16" s="242">
        <v>7.0000000000000007E-2</v>
      </c>
      <c r="M16" s="242"/>
      <c r="N16" s="242">
        <v>0</v>
      </c>
      <c r="O16" s="242">
        <v>-22.91</v>
      </c>
      <c r="P16" s="242">
        <v>-30.63</v>
      </c>
      <c r="Q16" s="242">
        <v>-348.33</v>
      </c>
      <c r="R16" s="242"/>
      <c r="S16" s="242">
        <v>59.68</v>
      </c>
      <c r="T16" s="242"/>
      <c r="U16" s="242"/>
      <c r="V16" s="242"/>
      <c r="W16" s="244"/>
      <c r="X16" s="242"/>
      <c r="Y16" s="1"/>
      <c r="Z16" s="1"/>
    </row>
    <row r="17" spans="1:26" ht="18" thickTop="1" thickBot="1" x14ac:dyDescent="0.35">
      <c r="A17" s="241" t="s">
        <v>16</v>
      </c>
      <c r="B17" s="241">
        <v>16</v>
      </c>
      <c r="C17" s="242" t="s">
        <v>1294</v>
      </c>
      <c r="D17" s="242"/>
      <c r="E17" s="249">
        <v>199</v>
      </c>
      <c r="F17" s="245">
        <v>-2.93</v>
      </c>
      <c r="G17" s="243">
        <v>1922100</v>
      </c>
      <c r="H17" s="243">
        <v>386839</v>
      </c>
      <c r="I17" s="243">
        <v>49750</v>
      </c>
      <c r="J17" s="242">
        <v>14.18</v>
      </c>
      <c r="K17" s="242">
        <v>3.23</v>
      </c>
      <c r="L17" s="242">
        <v>4.57</v>
      </c>
      <c r="M17" s="242">
        <v>1.85</v>
      </c>
      <c r="N17" s="242">
        <v>14.24</v>
      </c>
      <c r="O17" s="242">
        <v>4.97</v>
      </c>
      <c r="P17" s="242">
        <v>20.03</v>
      </c>
      <c r="Q17" s="242">
        <v>16.260000000000002</v>
      </c>
      <c r="R17" s="242">
        <v>2.5099999999999998</v>
      </c>
      <c r="S17" s="242">
        <v>30.87</v>
      </c>
      <c r="T17" s="242"/>
      <c r="U17" s="242">
        <v>261</v>
      </c>
      <c r="V17" s="242">
        <v>486</v>
      </c>
      <c r="W17" s="244">
        <v>0.03</v>
      </c>
      <c r="X17" s="242"/>
      <c r="Y17" s="1"/>
      <c r="Z17" s="1"/>
    </row>
    <row r="18" spans="1:26" ht="18" thickTop="1" thickBot="1" x14ac:dyDescent="0.35">
      <c r="A18" s="241" t="s">
        <v>17</v>
      </c>
      <c r="B18" s="241">
        <v>17</v>
      </c>
      <c r="C18" s="242" t="s">
        <v>1294</v>
      </c>
      <c r="D18" s="242"/>
      <c r="E18" s="249">
        <v>0.7</v>
      </c>
      <c r="F18" s="245">
        <v>-1.41</v>
      </c>
      <c r="G18" s="243">
        <v>7500</v>
      </c>
      <c r="H18" s="242">
        <v>5</v>
      </c>
      <c r="I18" s="243">
        <v>1120</v>
      </c>
      <c r="J18" s="242">
        <v>26.33</v>
      </c>
      <c r="K18" s="242">
        <v>2.0299999999999998</v>
      </c>
      <c r="L18" s="242">
        <v>2.66</v>
      </c>
      <c r="M18" s="242">
        <v>0.02</v>
      </c>
      <c r="N18" s="242">
        <v>0.03</v>
      </c>
      <c r="O18" s="242">
        <v>2.29</v>
      </c>
      <c r="P18" s="242">
        <v>7.66</v>
      </c>
      <c r="Q18" s="242">
        <v>17.8</v>
      </c>
      <c r="R18" s="242">
        <v>3.57</v>
      </c>
      <c r="S18" s="242">
        <v>20.6</v>
      </c>
      <c r="T18" s="242"/>
      <c r="U18" s="242">
        <v>621</v>
      </c>
      <c r="V18" s="242">
        <v>764</v>
      </c>
      <c r="W18" s="244"/>
      <c r="X18" s="242"/>
      <c r="Y18" s="1"/>
      <c r="Z18" s="1"/>
    </row>
    <row r="19" spans="1:26" ht="18" thickTop="1" thickBot="1" x14ac:dyDescent="0.35">
      <c r="A19" s="241" t="s">
        <v>18</v>
      </c>
      <c r="B19" s="241">
        <v>18</v>
      </c>
      <c r="C19" s="242" t="s">
        <v>1296</v>
      </c>
      <c r="D19" s="242"/>
      <c r="E19" s="249">
        <v>5.7</v>
      </c>
      <c r="F19" s="242">
        <v>0</v>
      </c>
      <c r="G19" s="242">
        <v>0</v>
      </c>
      <c r="H19" s="242">
        <v>0</v>
      </c>
      <c r="I19" s="242">
        <v>260</v>
      </c>
      <c r="J19" s="242"/>
      <c r="K19" s="242">
        <v>0.22</v>
      </c>
      <c r="L19" s="242">
        <v>0.19</v>
      </c>
      <c r="M19" s="242"/>
      <c r="N19" s="242">
        <v>0</v>
      </c>
      <c r="O19" s="242">
        <v>-2.25</v>
      </c>
      <c r="P19" s="242">
        <v>-2.82</v>
      </c>
      <c r="Q19" s="242">
        <v>-1.0900000000000001</v>
      </c>
      <c r="R19" s="242"/>
      <c r="S19" s="242">
        <v>43.31</v>
      </c>
      <c r="T19" s="242"/>
      <c r="U19" s="242"/>
      <c r="V19" s="242"/>
      <c r="W19" s="244"/>
      <c r="X19" s="242"/>
      <c r="Y19" s="1"/>
      <c r="Z19" s="1"/>
    </row>
    <row r="20" spans="1:26" ht="15.75" customHeight="1" thickTop="1" thickBot="1" x14ac:dyDescent="0.35">
      <c r="A20" s="241" t="s">
        <v>19</v>
      </c>
      <c r="B20" s="241">
        <v>19</v>
      </c>
      <c r="C20" s="242" t="s">
        <v>1294</v>
      </c>
      <c r="D20" s="242"/>
      <c r="E20" s="249">
        <v>1.8</v>
      </c>
      <c r="F20" s="245">
        <v>-2.17</v>
      </c>
      <c r="G20" s="243">
        <v>2471700</v>
      </c>
      <c r="H20" s="243">
        <v>4492</v>
      </c>
      <c r="I20" s="243">
        <v>1740</v>
      </c>
      <c r="J20" s="242">
        <v>9.74</v>
      </c>
      <c r="K20" s="242">
        <v>0.98</v>
      </c>
      <c r="L20" s="242">
        <v>2.08</v>
      </c>
      <c r="M20" s="242">
        <v>0.09</v>
      </c>
      <c r="N20" s="242">
        <v>0.18</v>
      </c>
      <c r="O20" s="242">
        <v>4.55</v>
      </c>
      <c r="P20" s="242">
        <v>10.039999999999999</v>
      </c>
      <c r="Q20" s="242">
        <v>2.6</v>
      </c>
      <c r="R20" s="242">
        <v>10</v>
      </c>
      <c r="S20" s="242">
        <v>44.27</v>
      </c>
      <c r="T20" s="242"/>
      <c r="U20" s="242">
        <v>296</v>
      </c>
      <c r="V20" s="242">
        <v>397</v>
      </c>
      <c r="W20" s="244">
        <v>0.28000000000000003</v>
      </c>
      <c r="X20" s="242"/>
      <c r="Y20" s="1"/>
      <c r="Z20" s="1"/>
    </row>
    <row r="21" spans="1:26" ht="15.75" customHeight="1" thickTop="1" thickBot="1" x14ac:dyDescent="0.35">
      <c r="A21" s="241" t="s">
        <v>20</v>
      </c>
      <c r="B21" s="241">
        <v>20</v>
      </c>
      <c r="C21" s="242" t="s">
        <v>1294</v>
      </c>
      <c r="D21" s="242"/>
      <c r="E21" s="249">
        <v>18.600000000000001</v>
      </c>
      <c r="F21" s="245">
        <v>-3.63</v>
      </c>
      <c r="G21" s="243">
        <v>2430800</v>
      </c>
      <c r="H21" s="243">
        <v>45812</v>
      </c>
      <c r="I21" s="243">
        <v>6000</v>
      </c>
      <c r="J21" s="242"/>
      <c r="K21" s="242">
        <v>0.87</v>
      </c>
      <c r="L21" s="242">
        <v>2.02</v>
      </c>
      <c r="M21" s="242"/>
      <c r="N21" s="242">
        <v>0</v>
      </c>
      <c r="O21" s="242">
        <v>-1</v>
      </c>
      <c r="P21" s="242">
        <v>-9.5399999999999991</v>
      </c>
      <c r="Q21" s="242">
        <v>0.01</v>
      </c>
      <c r="R21" s="242">
        <v>1.9</v>
      </c>
      <c r="S21" s="242">
        <v>49.55</v>
      </c>
      <c r="T21" s="242"/>
      <c r="U21" s="242"/>
      <c r="V21" s="242"/>
      <c r="W21" s="244"/>
      <c r="X21" s="242"/>
      <c r="Y21" s="1"/>
      <c r="Z21" s="1"/>
    </row>
    <row r="22" spans="1:26" ht="15.75" customHeight="1" thickTop="1" thickBot="1" x14ac:dyDescent="0.35">
      <c r="A22" s="241" t="s">
        <v>21</v>
      </c>
      <c r="B22" s="241">
        <v>21</v>
      </c>
      <c r="C22" s="242" t="s">
        <v>1294</v>
      </c>
      <c r="D22" s="242"/>
      <c r="E22" s="249">
        <v>14.2</v>
      </c>
      <c r="F22" s="244">
        <v>0.71</v>
      </c>
      <c r="G22" s="242">
        <v>100</v>
      </c>
      <c r="H22" s="242">
        <v>1</v>
      </c>
      <c r="I22" s="243">
        <v>2129</v>
      </c>
      <c r="J22" s="242">
        <v>28.49</v>
      </c>
      <c r="K22" s="242">
        <v>1.33</v>
      </c>
      <c r="L22" s="242">
        <v>0.16</v>
      </c>
      <c r="M22" s="242">
        <v>0.45</v>
      </c>
      <c r="N22" s="242">
        <v>0.49</v>
      </c>
      <c r="O22" s="242">
        <v>4.9000000000000004</v>
      </c>
      <c r="P22" s="242">
        <v>4.63</v>
      </c>
      <c r="Q22" s="242">
        <v>5.93</v>
      </c>
      <c r="R22" s="242">
        <v>3.17</v>
      </c>
      <c r="S22" s="242">
        <v>58.86</v>
      </c>
      <c r="T22" s="242"/>
      <c r="U22" s="242">
        <v>722</v>
      </c>
      <c r="V22" s="242">
        <v>666</v>
      </c>
      <c r="W22" s="245">
        <v>-10.19</v>
      </c>
      <c r="X22" s="242"/>
      <c r="Y22" s="1"/>
      <c r="Z22" s="1"/>
    </row>
    <row r="23" spans="1:26" ht="15.75" customHeight="1" thickTop="1" thickBot="1" x14ac:dyDescent="0.35">
      <c r="A23" s="241" t="s">
        <v>22</v>
      </c>
      <c r="B23" s="241">
        <v>22</v>
      </c>
      <c r="C23" s="242" t="s">
        <v>1294</v>
      </c>
      <c r="D23" s="242"/>
      <c r="E23" s="249">
        <v>2.2200000000000002</v>
      </c>
      <c r="F23" s="245">
        <v>-0.89</v>
      </c>
      <c r="G23" s="243">
        <v>18079900</v>
      </c>
      <c r="H23" s="243">
        <v>40292</v>
      </c>
      <c r="I23" s="243">
        <v>6216</v>
      </c>
      <c r="J23" s="242">
        <v>10.18</v>
      </c>
      <c r="K23" s="242">
        <v>2.52</v>
      </c>
      <c r="L23" s="242">
        <v>0.19</v>
      </c>
      <c r="M23" s="242"/>
      <c r="N23" s="242">
        <v>0.23</v>
      </c>
      <c r="O23" s="242">
        <v>21.51</v>
      </c>
      <c r="P23" s="242">
        <v>26.29</v>
      </c>
      <c r="Q23" s="242">
        <v>10.24</v>
      </c>
      <c r="R23" s="242">
        <v>5.41</v>
      </c>
      <c r="S23" s="242">
        <v>49.9</v>
      </c>
      <c r="T23" s="242"/>
      <c r="U23" s="242">
        <v>109</v>
      </c>
      <c r="V23" s="242">
        <v>92</v>
      </c>
      <c r="W23" s="244">
        <v>0.56000000000000005</v>
      </c>
      <c r="X23" s="242"/>
      <c r="Y23" s="1"/>
      <c r="Z23" s="1"/>
    </row>
    <row r="24" spans="1:26" ht="15.75" customHeight="1" thickTop="1" thickBot="1" x14ac:dyDescent="0.35">
      <c r="A24" s="241" t="s">
        <v>23</v>
      </c>
      <c r="B24" s="241">
        <v>23</v>
      </c>
      <c r="C24" s="242" t="s">
        <v>1294</v>
      </c>
      <c r="D24" s="242"/>
      <c r="E24" s="249">
        <v>0.93</v>
      </c>
      <c r="F24" s="244">
        <v>1.0900000000000001</v>
      </c>
      <c r="G24" s="243">
        <v>20030300</v>
      </c>
      <c r="H24" s="243">
        <v>18713</v>
      </c>
      <c r="I24" s="243">
        <v>4866</v>
      </c>
      <c r="J24" s="242">
        <v>22.63</v>
      </c>
      <c r="K24" s="242">
        <v>2.57</v>
      </c>
      <c r="L24" s="242">
        <v>0.19</v>
      </c>
      <c r="M24" s="242"/>
      <c r="N24" s="242">
        <v>0.04</v>
      </c>
      <c r="O24" s="242">
        <v>10.55</v>
      </c>
      <c r="P24" s="242">
        <v>12.14</v>
      </c>
      <c r="Q24" s="242">
        <v>6.01</v>
      </c>
      <c r="R24" s="242"/>
      <c r="S24" s="242">
        <v>26.27</v>
      </c>
      <c r="T24" s="242"/>
      <c r="U24" s="242">
        <v>476</v>
      </c>
      <c r="V24" s="242">
        <v>425</v>
      </c>
      <c r="W24" s="245">
        <v>-0.28999999999999998</v>
      </c>
      <c r="X24" s="242"/>
      <c r="Y24" s="1"/>
      <c r="Z24" s="1"/>
    </row>
    <row r="25" spans="1:26" ht="15.75" customHeight="1" thickTop="1" thickBot="1" x14ac:dyDescent="0.35">
      <c r="A25" s="241" t="s">
        <v>24</v>
      </c>
      <c r="B25" s="241">
        <v>24</v>
      </c>
      <c r="C25" s="242" t="s">
        <v>1294</v>
      </c>
      <c r="D25" s="242"/>
      <c r="E25" s="249">
        <v>1.02</v>
      </c>
      <c r="F25" s="242">
        <v>0</v>
      </c>
      <c r="G25" s="243">
        <v>839000</v>
      </c>
      <c r="H25" s="242">
        <v>856</v>
      </c>
      <c r="I25" s="243">
        <v>6441</v>
      </c>
      <c r="J25" s="242"/>
      <c r="K25" s="242">
        <v>1.82</v>
      </c>
      <c r="L25" s="242">
        <v>1.27</v>
      </c>
      <c r="M25" s="242"/>
      <c r="N25" s="242">
        <v>0</v>
      </c>
      <c r="O25" s="242">
        <v>-1.19</v>
      </c>
      <c r="P25" s="242">
        <v>-2.36</v>
      </c>
      <c r="Q25" s="242">
        <v>-5.58</v>
      </c>
      <c r="R25" s="242"/>
      <c r="S25" s="242">
        <v>25.74</v>
      </c>
      <c r="T25" s="242"/>
      <c r="U25" s="242"/>
      <c r="V25" s="242"/>
      <c r="W25" s="244"/>
      <c r="X25" s="242"/>
      <c r="Y25" s="1"/>
      <c r="Z25" s="1"/>
    </row>
    <row r="26" spans="1:26" ht="15.75" customHeight="1" thickTop="1" thickBot="1" x14ac:dyDescent="0.35">
      <c r="A26" s="241" t="s">
        <v>25</v>
      </c>
      <c r="B26" s="241">
        <v>25</v>
      </c>
      <c r="C26" s="242" t="s">
        <v>1294</v>
      </c>
      <c r="D26" s="242"/>
      <c r="E26" s="249">
        <v>18.100000000000001</v>
      </c>
      <c r="F26" s="245">
        <v>-1.63</v>
      </c>
      <c r="G26" s="243">
        <v>217400</v>
      </c>
      <c r="H26" s="243">
        <v>3950</v>
      </c>
      <c r="I26" s="243">
        <v>3734</v>
      </c>
      <c r="J26" s="242">
        <v>9.8699999999999992</v>
      </c>
      <c r="K26" s="242">
        <v>1.35</v>
      </c>
      <c r="L26" s="242">
        <v>1.71</v>
      </c>
      <c r="M26" s="242">
        <v>0.25</v>
      </c>
      <c r="N26" s="242">
        <v>1.84</v>
      </c>
      <c r="O26" s="242">
        <v>7.76</v>
      </c>
      <c r="P26" s="242">
        <v>13.73</v>
      </c>
      <c r="Q26" s="242">
        <v>5.31</v>
      </c>
      <c r="R26" s="242">
        <v>10.5</v>
      </c>
      <c r="S26" s="242">
        <v>71.510000000000005</v>
      </c>
      <c r="T26" s="242"/>
      <c r="U26" s="242">
        <v>227</v>
      </c>
      <c r="V26" s="242">
        <v>268</v>
      </c>
      <c r="W26" s="246">
        <v>25.53</v>
      </c>
      <c r="X26" s="242"/>
      <c r="Y26" s="1"/>
      <c r="Z26" s="1"/>
    </row>
    <row r="27" spans="1:26" ht="15.75" customHeight="1" thickTop="1" thickBot="1" x14ac:dyDescent="0.35">
      <c r="A27" s="241" t="s">
        <v>26</v>
      </c>
      <c r="B27" s="241">
        <v>26</v>
      </c>
      <c r="C27" s="242" t="s">
        <v>1294</v>
      </c>
      <c r="D27" s="242"/>
      <c r="E27" s="249">
        <v>18.7</v>
      </c>
      <c r="F27" s="245">
        <v>-1.06</v>
      </c>
      <c r="G27" s="243">
        <v>1792200</v>
      </c>
      <c r="H27" s="243">
        <v>33744</v>
      </c>
      <c r="I27" s="243">
        <v>8228</v>
      </c>
      <c r="J27" s="242">
        <v>14.21</v>
      </c>
      <c r="K27" s="242">
        <v>1.97</v>
      </c>
      <c r="L27" s="242">
        <v>1.41</v>
      </c>
      <c r="M27" s="242">
        <v>0.3</v>
      </c>
      <c r="N27" s="242">
        <v>1.32</v>
      </c>
      <c r="O27" s="242">
        <v>7.57</v>
      </c>
      <c r="P27" s="242">
        <v>16.16</v>
      </c>
      <c r="Q27" s="242">
        <v>6.76</v>
      </c>
      <c r="R27" s="242">
        <v>1.46</v>
      </c>
      <c r="S27" s="242">
        <v>38.22</v>
      </c>
      <c r="T27" s="242"/>
      <c r="U27" s="242">
        <v>308</v>
      </c>
      <c r="V27" s="242">
        <v>389</v>
      </c>
      <c r="W27" s="244">
        <v>0.01</v>
      </c>
      <c r="X27" s="242"/>
      <c r="Y27" s="1"/>
      <c r="Z27" s="1"/>
    </row>
    <row r="28" spans="1:26" ht="15.75" customHeight="1" thickTop="1" thickBot="1" x14ac:dyDescent="0.35">
      <c r="A28" s="241" t="s">
        <v>27</v>
      </c>
      <c r="B28" s="241">
        <v>27</v>
      </c>
      <c r="C28" s="242" t="s">
        <v>1294</v>
      </c>
      <c r="D28" s="242"/>
      <c r="E28" s="249">
        <v>0.13</v>
      </c>
      <c r="F28" s="242">
        <v>0</v>
      </c>
      <c r="G28" s="243">
        <v>18990600</v>
      </c>
      <c r="H28" s="243">
        <v>2474</v>
      </c>
      <c r="I28" s="242">
        <v>551</v>
      </c>
      <c r="J28" s="242"/>
      <c r="K28" s="242">
        <v>0.76</v>
      </c>
      <c r="L28" s="242">
        <v>0.35</v>
      </c>
      <c r="M28" s="242"/>
      <c r="N28" s="242">
        <v>0</v>
      </c>
      <c r="O28" s="242">
        <v>-18.61</v>
      </c>
      <c r="P28" s="242">
        <v>-22.15</v>
      </c>
      <c r="Q28" s="242">
        <v>-37.71</v>
      </c>
      <c r="R28" s="242"/>
      <c r="S28" s="242">
        <v>67.05</v>
      </c>
      <c r="T28" s="242"/>
      <c r="U28" s="242"/>
      <c r="V28" s="242"/>
      <c r="W28" s="244"/>
      <c r="X28" s="242"/>
      <c r="Y28" s="1"/>
      <c r="Z28" s="1"/>
    </row>
    <row r="29" spans="1:26" ht="15.75" customHeight="1" thickTop="1" thickBot="1" x14ac:dyDescent="0.35">
      <c r="A29" s="241" t="s">
        <v>28</v>
      </c>
      <c r="B29" s="241">
        <v>28</v>
      </c>
      <c r="C29" s="242" t="s">
        <v>1296</v>
      </c>
      <c r="D29" s="242"/>
      <c r="E29" s="249">
        <v>0.97</v>
      </c>
      <c r="F29" s="245">
        <v>-1.02</v>
      </c>
      <c r="G29" s="243">
        <v>41000</v>
      </c>
      <c r="H29" s="242">
        <v>40</v>
      </c>
      <c r="I29" s="242">
        <v>392</v>
      </c>
      <c r="J29" s="242">
        <v>20.86</v>
      </c>
      <c r="K29" s="242">
        <v>0.75</v>
      </c>
      <c r="L29" s="242">
        <v>0.24</v>
      </c>
      <c r="M29" s="242">
        <v>0.03</v>
      </c>
      <c r="N29" s="242">
        <v>0.05</v>
      </c>
      <c r="O29" s="242">
        <v>4.13</v>
      </c>
      <c r="P29" s="242">
        <v>3.61</v>
      </c>
      <c r="Q29" s="242">
        <v>3.95</v>
      </c>
      <c r="R29" s="242">
        <v>3.3</v>
      </c>
      <c r="S29" s="242">
        <v>48.51</v>
      </c>
      <c r="T29" s="242"/>
      <c r="U29" s="242">
        <v>680</v>
      </c>
      <c r="V29" s="242">
        <v>629</v>
      </c>
      <c r="W29" s="245">
        <v>-2.19</v>
      </c>
      <c r="X29" s="242"/>
      <c r="Y29" s="1"/>
      <c r="Z29" s="1"/>
    </row>
    <row r="30" spans="1:26" ht="15.75" customHeight="1" thickTop="1" thickBot="1" x14ac:dyDescent="0.35">
      <c r="A30" s="241" t="s">
        <v>29</v>
      </c>
      <c r="B30" s="241">
        <v>29</v>
      </c>
      <c r="C30" s="242" t="s">
        <v>1294</v>
      </c>
      <c r="D30" s="242"/>
      <c r="E30" s="249">
        <v>0.62</v>
      </c>
      <c r="F30" s="245">
        <v>-4.62</v>
      </c>
      <c r="G30" s="243">
        <v>3866700</v>
      </c>
      <c r="H30" s="243">
        <v>2429</v>
      </c>
      <c r="I30" s="242">
        <v>833</v>
      </c>
      <c r="J30" s="242">
        <v>12.42</v>
      </c>
      <c r="K30" s="242">
        <v>0.84</v>
      </c>
      <c r="L30" s="242">
        <v>0.67</v>
      </c>
      <c r="M30" s="242"/>
      <c r="N30" s="242">
        <v>0.05</v>
      </c>
      <c r="O30" s="242">
        <v>5.89</v>
      </c>
      <c r="P30" s="242">
        <v>7.03</v>
      </c>
      <c r="Q30" s="242">
        <v>2.75</v>
      </c>
      <c r="R30" s="242"/>
      <c r="S30" s="242">
        <v>59.11</v>
      </c>
      <c r="T30" s="242"/>
      <c r="U30" s="242">
        <v>431</v>
      </c>
      <c r="V30" s="242">
        <v>401</v>
      </c>
      <c r="W30" s="245">
        <v>-0.04</v>
      </c>
      <c r="X30" s="242"/>
      <c r="Y30" s="1"/>
      <c r="Z30" s="1"/>
    </row>
    <row r="31" spans="1:26" ht="15.75" customHeight="1" thickTop="1" thickBot="1" x14ac:dyDescent="0.35">
      <c r="A31" s="241" t="s">
        <v>30</v>
      </c>
      <c r="B31" s="241">
        <v>30</v>
      </c>
      <c r="C31" s="242" t="s">
        <v>1296</v>
      </c>
      <c r="D31" s="242"/>
      <c r="E31" s="249">
        <v>3.22</v>
      </c>
      <c r="F31" s="244">
        <v>0.63</v>
      </c>
      <c r="G31" s="243">
        <v>15944700</v>
      </c>
      <c r="H31" s="243">
        <v>51025</v>
      </c>
      <c r="I31" s="243">
        <v>1803</v>
      </c>
      <c r="J31" s="242">
        <v>5.41</v>
      </c>
      <c r="K31" s="242">
        <v>0.93</v>
      </c>
      <c r="L31" s="242">
        <v>2.71</v>
      </c>
      <c r="M31" s="242">
        <v>0.05</v>
      </c>
      <c r="N31" s="242">
        <v>0.61</v>
      </c>
      <c r="O31" s="242">
        <v>8.4700000000000006</v>
      </c>
      <c r="P31" s="242">
        <v>18.78</v>
      </c>
      <c r="Q31" s="242">
        <v>13.77</v>
      </c>
      <c r="R31" s="242"/>
      <c r="S31" s="242">
        <v>29.81</v>
      </c>
      <c r="T31" s="242"/>
      <c r="U31" s="242">
        <v>99</v>
      </c>
      <c r="V31" s="242">
        <v>184</v>
      </c>
      <c r="W31" s="244">
        <v>0.11</v>
      </c>
      <c r="X31" s="242"/>
      <c r="Y31" s="1"/>
      <c r="Z31" s="1"/>
    </row>
    <row r="32" spans="1:26" ht="15.75" customHeight="1" thickTop="1" thickBot="1" x14ac:dyDescent="0.35">
      <c r="A32" s="241" t="s">
        <v>31</v>
      </c>
      <c r="B32" s="241">
        <v>31</v>
      </c>
      <c r="C32" s="242" t="s">
        <v>1294</v>
      </c>
      <c r="D32" s="242"/>
      <c r="E32" s="249">
        <v>1.24</v>
      </c>
      <c r="F32" s="245">
        <v>-0.8</v>
      </c>
      <c r="G32" s="243">
        <v>1965000</v>
      </c>
      <c r="H32" s="243">
        <v>2450</v>
      </c>
      <c r="I32" s="242">
        <v>744</v>
      </c>
      <c r="J32" s="242">
        <v>8.61</v>
      </c>
      <c r="K32" s="242">
        <v>0.88</v>
      </c>
      <c r="L32" s="242">
        <v>0.2</v>
      </c>
      <c r="M32" s="242">
        <v>0.1</v>
      </c>
      <c r="N32" s="242">
        <v>0.14000000000000001</v>
      </c>
      <c r="O32" s="242">
        <v>9.9700000000000006</v>
      </c>
      <c r="P32" s="242">
        <v>10.42</v>
      </c>
      <c r="Q32" s="242">
        <v>8.91</v>
      </c>
      <c r="R32" s="242">
        <v>8.06</v>
      </c>
      <c r="S32" s="242">
        <v>31.78</v>
      </c>
      <c r="T32" s="242"/>
      <c r="U32" s="242">
        <v>260</v>
      </c>
      <c r="V32" s="242">
        <v>182</v>
      </c>
      <c r="W32" s="244">
        <v>0.41</v>
      </c>
      <c r="X32" s="242"/>
      <c r="Y32" s="1"/>
      <c r="Z32" s="1"/>
    </row>
    <row r="33" spans="1:26" ht="15.75" customHeight="1" thickTop="1" thickBot="1" x14ac:dyDescent="0.35">
      <c r="A33" s="241" t="s">
        <v>32</v>
      </c>
      <c r="B33" s="241">
        <v>32</v>
      </c>
      <c r="C33" s="242" t="s">
        <v>1296</v>
      </c>
      <c r="D33" s="242"/>
      <c r="E33" s="249">
        <v>3.2</v>
      </c>
      <c r="F33" s="245">
        <v>-2.44</v>
      </c>
      <c r="G33" s="243">
        <v>4185500</v>
      </c>
      <c r="H33" s="243">
        <v>13531</v>
      </c>
      <c r="I33" s="243">
        <v>3623</v>
      </c>
      <c r="J33" s="242">
        <v>12.4</v>
      </c>
      <c r="K33" s="242">
        <v>2.0099999999999998</v>
      </c>
      <c r="L33" s="242">
        <v>1.07</v>
      </c>
      <c r="M33" s="242">
        <v>0.1</v>
      </c>
      <c r="N33" s="242">
        <v>0.26</v>
      </c>
      <c r="O33" s="242">
        <v>11.4</v>
      </c>
      <c r="P33" s="242">
        <v>19.27</v>
      </c>
      <c r="Q33" s="242">
        <v>18.850000000000001</v>
      </c>
      <c r="R33" s="242"/>
      <c r="S33" s="242">
        <v>24.61</v>
      </c>
      <c r="T33" s="242"/>
      <c r="U33" s="242">
        <v>222</v>
      </c>
      <c r="V33" s="242">
        <v>249</v>
      </c>
      <c r="W33" s="245">
        <v>-7.0000000000000007E-2</v>
      </c>
      <c r="X33" s="242"/>
      <c r="Y33" s="1"/>
      <c r="Z33" s="1"/>
    </row>
    <row r="34" spans="1:26" ht="15.75" customHeight="1" thickTop="1" thickBot="1" x14ac:dyDescent="0.35">
      <c r="A34" s="241" t="s">
        <v>33</v>
      </c>
      <c r="B34" s="241">
        <v>33</v>
      </c>
      <c r="C34" s="242" t="s">
        <v>1296</v>
      </c>
      <c r="D34" s="242"/>
      <c r="E34" s="249">
        <v>168</v>
      </c>
      <c r="F34" s="245">
        <v>-0.59</v>
      </c>
      <c r="G34" s="242">
        <v>300</v>
      </c>
      <c r="H34" s="242">
        <v>50</v>
      </c>
      <c r="I34" s="243">
        <v>7258</v>
      </c>
      <c r="J34" s="242">
        <v>10.91</v>
      </c>
      <c r="K34" s="242">
        <v>1.25</v>
      </c>
      <c r="L34" s="242">
        <v>0.15</v>
      </c>
      <c r="M34" s="242"/>
      <c r="N34" s="242">
        <v>15.41</v>
      </c>
      <c r="O34" s="242">
        <v>12.55</v>
      </c>
      <c r="P34" s="242">
        <v>11.75</v>
      </c>
      <c r="Q34" s="242">
        <v>13.53</v>
      </c>
      <c r="R34" s="242">
        <v>4.4400000000000004</v>
      </c>
      <c r="S34" s="242">
        <v>21.37</v>
      </c>
      <c r="T34" s="242"/>
      <c r="U34" s="242">
        <v>291</v>
      </c>
      <c r="V34" s="242">
        <v>187</v>
      </c>
      <c r="W34" s="245">
        <v>-1.9</v>
      </c>
      <c r="X34" s="242"/>
      <c r="Y34" s="1"/>
      <c r="Z34" s="1"/>
    </row>
    <row r="35" spans="1:26" ht="15.75" customHeight="1" thickTop="1" thickBot="1" x14ac:dyDescent="0.35">
      <c r="A35" s="241" t="s">
        <v>34</v>
      </c>
      <c r="B35" s="241">
        <v>34</v>
      </c>
      <c r="C35" s="242" t="s">
        <v>1294</v>
      </c>
      <c r="D35" s="242"/>
      <c r="E35" s="249">
        <v>5.25</v>
      </c>
      <c r="F35" s="245">
        <v>-0.94</v>
      </c>
      <c r="G35" s="243">
        <v>841100</v>
      </c>
      <c r="H35" s="243">
        <v>4442</v>
      </c>
      <c r="I35" s="243">
        <v>2719</v>
      </c>
      <c r="J35" s="242">
        <v>14.73</v>
      </c>
      <c r="K35" s="242">
        <v>1.25</v>
      </c>
      <c r="L35" s="242">
        <v>0.68</v>
      </c>
      <c r="M35" s="242"/>
      <c r="N35" s="242">
        <v>0.36</v>
      </c>
      <c r="O35" s="242">
        <v>7.32</v>
      </c>
      <c r="P35" s="242">
        <v>8.76</v>
      </c>
      <c r="Q35" s="242">
        <v>9.52</v>
      </c>
      <c r="R35" s="242">
        <v>3.81</v>
      </c>
      <c r="S35" s="242">
        <v>36.409999999999997</v>
      </c>
      <c r="T35" s="242"/>
      <c r="U35" s="242">
        <v>453</v>
      </c>
      <c r="V35" s="242">
        <v>420</v>
      </c>
      <c r="W35" s="244">
        <v>0.39</v>
      </c>
      <c r="X35" s="242"/>
      <c r="Y35" s="1"/>
      <c r="Z35" s="1"/>
    </row>
    <row r="36" spans="1:26" ht="15.75" customHeight="1" thickTop="1" thickBot="1" x14ac:dyDescent="0.35">
      <c r="A36" s="241" t="s">
        <v>35</v>
      </c>
      <c r="B36" s="241">
        <v>35</v>
      </c>
      <c r="C36" s="242" t="s">
        <v>1294</v>
      </c>
      <c r="D36" s="242"/>
      <c r="E36" s="249">
        <v>4</v>
      </c>
      <c r="F36" s="245">
        <v>-1.48</v>
      </c>
      <c r="G36" s="243">
        <v>20308200</v>
      </c>
      <c r="H36" s="243">
        <v>81462</v>
      </c>
      <c r="I36" s="243">
        <v>4128</v>
      </c>
      <c r="J36" s="242">
        <v>14.55</v>
      </c>
      <c r="K36" s="242">
        <v>2.8</v>
      </c>
      <c r="L36" s="242">
        <v>1.46</v>
      </c>
      <c r="M36" s="242">
        <v>0.11</v>
      </c>
      <c r="N36" s="242">
        <v>0.27</v>
      </c>
      <c r="O36" s="242">
        <v>8.91</v>
      </c>
      <c r="P36" s="242">
        <v>20.47</v>
      </c>
      <c r="Q36" s="242">
        <v>36.590000000000003</v>
      </c>
      <c r="R36" s="242">
        <v>2.77</v>
      </c>
      <c r="S36" s="242">
        <v>50.62</v>
      </c>
      <c r="T36" s="242"/>
      <c r="U36" s="242">
        <v>276</v>
      </c>
      <c r="V36" s="242">
        <v>360</v>
      </c>
      <c r="W36" s="244">
        <v>0.26</v>
      </c>
      <c r="X36" s="242"/>
      <c r="Y36" s="1"/>
      <c r="Z36" s="1"/>
    </row>
    <row r="37" spans="1:26" ht="15.75" customHeight="1" thickTop="1" thickBot="1" x14ac:dyDescent="0.35">
      <c r="A37" s="241" t="s">
        <v>36</v>
      </c>
      <c r="B37" s="241">
        <v>36</v>
      </c>
      <c r="C37" s="242" t="s">
        <v>1294</v>
      </c>
      <c r="D37" s="242"/>
      <c r="E37" s="249">
        <v>4.3</v>
      </c>
      <c r="F37" s="245">
        <v>-1.38</v>
      </c>
      <c r="G37" s="243">
        <v>19700</v>
      </c>
      <c r="H37" s="242">
        <v>85</v>
      </c>
      <c r="I37" s="243">
        <v>4293</v>
      </c>
      <c r="J37" s="242">
        <v>29.21</v>
      </c>
      <c r="K37" s="242">
        <v>1.06</v>
      </c>
      <c r="L37" s="242">
        <v>0.33</v>
      </c>
      <c r="M37" s="242"/>
      <c r="N37" s="242">
        <v>0.15</v>
      </c>
      <c r="O37" s="242">
        <v>3.15</v>
      </c>
      <c r="P37" s="242">
        <v>3.64</v>
      </c>
      <c r="Q37" s="242">
        <v>0.92</v>
      </c>
      <c r="R37" s="242">
        <v>2.79</v>
      </c>
      <c r="S37" s="242">
        <v>18.3</v>
      </c>
      <c r="T37" s="242"/>
      <c r="U37" s="242">
        <v>750</v>
      </c>
      <c r="V37" s="242">
        <v>743</v>
      </c>
      <c r="W37" s="245">
        <v>-0.5</v>
      </c>
      <c r="X37" s="242"/>
      <c r="Y37" s="1"/>
      <c r="Z37" s="1"/>
    </row>
    <row r="38" spans="1:26" ht="15.75" customHeight="1" thickTop="1" thickBot="1" x14ac:dyDescent="0.35">
      <c r="A38" s="241" t="s">
        <v>37</v>
      </c>
      <c r="B38" s="241">
        <v>37</v>
      </c>
      <c r="C38" s="242" t="s">
        <v>1294</v>
      </c>
      <c r="D38" s="242"/>
      <c r="E38" s="249">
        <v>17.2</v>
      </c>
      <c r="F38" s="245">
        <v>-3.91</v>
      </c>
      <c r="G38" s="243">
        <v>25017700</v>
      </c>
      <c r="H38" s="243">
        <v>436694</v>
      </c>
      <c r="I38" s="243">
        <v>19780</v>
      </c>
      <c r="J38" s="242">
        <v>20.54</v>
      </c>
      <c r="K38" s="242">
        <v>1.27</v>
      </c>
      <c r="L38" s="242">
        <v>1.46</v>
      </c>
      <c r="M38" s="242">
        <v>0.1</v>
      </c>
      <c r="N38" s="242">
        <v>0.83</v>
      </c>
      <c r="O38" s="242">
        <v>5.43</v>
      </c>
      <c r="P38" s="242">
        <v>6.76</v>
      </c>
      <c r="Q38" s="242">
        <v>19.68</v>
      </c>
      <c r="R38" s="242">
        <v>2.4300000000000002</v>
      </c>
      <c r="S38" s="242">
        <v>73.75</v>
      </c>
      <c r="T38" s="242"/>
      <c r="U38" s="242">
        <v>592</v>
      </c>
      <c r="V38" s="242">
        <v>573</v>
      </c>
      <c r="W38" s="246">
        <v>1.39</v>
      </c>
      <c r="X38" s="242"/>
      <c r="Y38" s="1"/>
      <c r="Z38" s="1"/>
    </row>
    <row r="39" spans="1:26" ht="15.75" customHeight="1" thickTop="1" thickBot="1" x14ac:dyDescent="0.35">
      <c r="A39" s="241" t="s">
        <v>38</v>
      </c>
      <c r="B39" s="241">
        <v>38</v>
      </c>
      <c r="C39" s="242" t="s">
        <v>1294</v>
      </c>
      <c r="D39" s="242"/>
      <c r="E39" s="249">
        <v>6</v>
      </c>
      <c r="F39" s="244">
        <v>0.84</v>
      </c>
      <c r="G39" s="243">
        <v>524900</v>
      </c>
      <c r="H39" s="243">
        <v>3173</v>
      </c>
      <c r="I39" s="243">
        <v>5610</v>
      </c>
      <c r="J39" s="242">
        <v>73.78</v>
      </c>
      <c r="K39" s="242">
        <v>2.04</v>
      </c>
      <c r="L39" s="242">
        <v>1.82</v>
      </c>
      <c r="M39" s="242">
        <v>0.05</v>
      </c>
      <c r="N39" s="242">
        <v>0.08</v>
      </c>
      <c r="O39" s="242">
        <v>3.52</v>
      </c>
      <c r="P39" s="242">
        <v>2.78</v>
      </c>
      <c r="Q39" s="242">
        <v>14.16</v>
      </c>
      <c r="R39" s="242">
        <v>0.83</v>
      </c>
      <c r="S39" s="242">
        <v>25.95</v>
      </c>
      <c r="T39" s="242"/>
      <c r="U39" s="242">
        <v>878</v>
      </c>
      <c r="V39" s="242">
        <v>828</v>
      </c>
      <c r="W39" s="244">
        <v>0.68</v>
      </c>
      <c r="X39" s="242"/>
      <c r="Y39" s="1"/>
      <c r="Z39" s="1"/>
    </row>
    <row r="40" spans="1:26" ht="15.75" customHeight="1" thickTop="1" thickBot="1" x14ac:dyDescent="0.35">
      <c r="A40" s="241" t="s">
        <v>39</v>
      </c>
      <c r="B40" s="241">
        <v>39</v>
      </c>
      <c r="C40" s="242" t="s">
        <v>1296</v>
      </c>
      <c r="D40" s="242"/>
      <c r="E40" s="249">
        <v>2.2000000000000002</v>
      </c>
      <c r="F40" s="242">
        <v>0</v>
      </c>
      <c r="G40" s="243">
        <v>64400</v>
      </c>
      <c r="H40" s="242">
        <v>142</v>
      </c>
      <c r="I40" s="243">
        <v>1056</v>
      </c>
      <c r="J40" s="242">
        <v>13.55</v>
      </c>
      <c r="K40" s="242">
        <v>0.47</v>
      </c>
      <c r="L40" s="242">
        <v>0.84</v>
      </c>
      <c r="M40" s="242"/>
      <c r="N40" s="242">
        <v>0.15</v>
      </c>
      <c r="O40" s="242">
        <v>3.07</v>
      </c>
      <c r="P40" s="242">
        <v>3.67</v>
      </c>
      <c r="Q40" s="242">
        <v>1.84</v>
      </c>
      <c r="R40" s="242"/>
      <c r="S40" s="242">
        <v>29.1</v>
      </c>
      <c r="T40" s="242"/>
      <c r="U40" s="242">
        <v>585</v>
      </c>
      <c r="V40" s="242">
        <v>583</v>
      </c>
      <c r="W40" s="245">
        <v>-0.08</v>
      </c>
      <c r="X40" s="242"/>
      <c r="Y40" s="1"/>
      <c r="Z40" s="1"/>
    </row>
    <row r="41" spans="1:26" ht="15.75" customHeight="1" thickTop="1" thickBot="1" x14ac:dyDescent="0.35">
      <c r="A41" s="241" t="s">
        <v>40</v>
      </c>
      <c r="B41" s="241">
        <v>40</v>
      </c>
      <c r="C41" s="242" t="s">
        <v>1294</v>
      </c>
      <c r="D41" s="242"/>
      <c r="E41" s="249">
        <v>1.92</v>
      </c>
      <c r="F41" s="245">
        <v>-4</v>
      </c>
      <c r="G41" s="243">
        <v>6543800</v>
      </c>
      <c r="H41" s="243">
        <v>12755</v>
      </c>
      <c r="I41" s="243">
        <v>6399</v>
      </c>
      <c r="J41" s="242"/>
      <c r="K41" s="242">
        <v>0.4</v>
      </c>
      <c r="L41" s="242">
        <v>1.81</v>
      </c>
      <c r="M41" s="242">
        <v>0.03</v>
      </c>
      <c r="N41" s="242">
        <v>0</v>
      </c>
      <c r="O41" s="242">
        <v>1.82</v>
      </c>
      <c r="P41" s="242">
        <v>-0.08</v>
      </c>
      <c r="Q41" s="242">
        <v>-2.5299999999999998</v>
      </c>
      <c r="R41" s="242">
        <v>6.12</v>
      </c>
      <c r="S41" s="242">
        <v>47.51</v>
      </c>
      <c r="T41" s="242"/>
      <c r="U41" s="242"/>
      <c r="V41" s="242"/>
      <c r="W41" s="244"/>
      <c r="X41" s="242"/>
      <c r="Y41" s="1"/>
      <c r="Z41" s="1"/>
    </row>
    <row r="42" spans="1:26" ht="15.75" customHeight="1" thickTop="1" thickBot="1" x14ac:dyDescent="0.35">
      <c r="A42" s="241" t="s">
        <v>41</v>
      </c>
      <c r="B42" s="241">
        <v>41</v>
      </c>
      <c r="C42" s="242" t="s">
        <v>1294</v>
      </c>
      <c r="D42" s="242"/>
      <c r="E42" s="249">
        <v>60</v>
      </c>
      <c r="F42" s="245">
        <v>-0.41</v>
      </c>
      <c r="G42" s="243">
        <v>19675400</v>
      </c>
      <c r="H42" s="243">
        <v>1178790</v>
      </c>
      <c r="I42" s="243">
        <v>857142</v>
      </c>
      <c r="J42" s="242">
        <v>198.38</v>
      </c>
      <c r="K42" s="242">
        <v>6.02</v>
      </c>
      <c r="L42" s="242">
        <v>0.21</v>
      </c>
      <c r="M42" s="242">
        <v>0.19</v>
      </c>
      <c r="N42" s="242">
        <v>0.3</v>
      </c>
      <c r="O42" s="242">
        <v>3.22</v>
      </c>
      <c r="P42" s="242">
        <v>2.92</v>
      </c>
      <c r="Q42" s="242">
        <v>12.98</v>
      </c>
      <c r="R42" s="242">
        <v>0.32</v>
      </c>
      <c r="S42" s="242">
        <v>30</v>
      </c>
      <c r="T42" s="242"/>
      <c r="U42" s="242">
        <v>899</v>
      </c>
      <c r="V42" s="242">
        <v>867</v>
      </c>
      <c r="W42" s="246">
        <v>25.35</v>
      </c>
      <c r="X42" s="242"/>
      <c r="Y42" s="1"/>
      <c r="Z42" s="1"/>
    </row>
    <row r="43" spans="1:26" ht="15.75" customHeight="1" thickTop="1" thickBot="1" x14ac:dyDescent="0.35">
      <c r="A43" s="241" t="s">
        <v>42</v>
      </c>
      <c r="B43" s="241">
        <v>42</v>
      </c>
      <c r="C43" s="242" t="s">
        <v>1294</v>
      </c>
      <c r="D43" s="242"/>
      <c r="E43" s="249">
        <v>7.15</v>
      </c>
      <c r="F43" s="245">
        <v>-1.38</v>
      </c>
      <c r="G43" s="243">
        <v>19545600</v>
      </c>
      <c r="H43" s="243">
        <v>139857</v>
      </c>
      <c r="I43" s="243">
        <v>22493</v>
      </c>
      <c r="J43" s="242">
        <v>5.48</v>
      </c>
      <c r="K43" s="242">
        <v>0.8</v>
      </c>
      <c r="L43" s="242">
        <v>1.0900000000000001</v>
      </c>
      <c r="M43" s="242">
        <v>0.4</v>
      </c>
      <c r="N43" s="242">
        <v>1.32</v>
      </c>
      <c r="O43" s="242">
        <v>8.8000000000000007</v>
      </c>
      <c r="P43" s="242">
        <v>15.5</v>
      </c>
      <c r="Q43" s="242">
        <v>13.72</v>
      </c>
      <c r="R43" s="242">
        <v>5.59</v>
      </c>
      <c r="S43" s="242">
        <v>68.77</v>
      </c>
      <c r="T43" s="242"/>
      <c r="U43" s="242">
        <v>138</v>
      </c>
      <c r="V43" s="242">
        <v>175</v>
      </c>
      <c r="W43" s="244">
        <v>1</v>
      </c>
      <c r="X43" s="242"/>
      <c r="Y43" s="1"/>
      <c r="Z43" s="1"/>
    </row>
    <row r="44" spans="1:26" ht="15.75" customHeight="1" thickTop="1" thickBot="1" x14ac:dyDescent="0.35">
      <c r="A44" s="241" t="s">
        <v>43</v>
      </c>
      <c r="B44" s="241">
        <v>43</v>
      </c>
      <c r="C44" s="242" t="s">
        <v>1294</v>
      </c>
      <c r="D44" s="242"/>
      <c r="E44" s="249">
        <v>3.64</v>
      </c>
      <c r="F44" s="245">
        <v>-1.0900000000000001</v>
      </c>
      <c r="G44" s="243">
        <v>253100</v>
      </c>
      <c r="H44" s="242">
        <v>923</v>
      </c>
      <c r="I44" s="243">
        <v>2184</v>
      </c>
      <c r="J44" s="242">
        <v>31.88</v>
      </c>
      <c r="K44" s="242">
        <v>3.85</v>
      </c>
      <c r="L44" s="242">
        <v>0.09</v>
      </c>
      <c r="M44" s="242">
        <v>0.1</v>
      </c>
      <c r="N44" s="242">
        <v>0.11</v>
      </c>
      <c r="O44" s="242">
        <v>13.99</v>
      </c>
      <c r="P44" s="242">
        <v>12.15</v>
      </c>
      <c r="Q44" s="242">
        <v>27.55</v>
      </c>
      <c r="R44" s="242">
        <v>2.61</v>
      </c>
      <c r="S44" s="242">
        <v>30.78</v>
      </c>
      <c r="T44" s="242"/>
      <c r="U44" s="242">
        <v>543</v>
      </c>
      <c r="V44" s="242">
        <v>435</v>
      </c>
      <c r="W44" s="245">
        <v>-3.3</v>
      </c>
      <c r="X44" s="242"/>
      <c r="Y44" s="1"/>
      <c r="Z44" s="1"/>
    </row>
    <row r="45" spans="1:26" ht="15.75" customHeight="1" thickTop="1" thickBot="1" x14ac:dyDescent="0.35">
      <c r="A45" s="241" t="s">
        <v>44</v>
      </c>
      <c r="B45" s="241">
        <v>44</v>
      </c>
      <c r="C45" s="242" t="s">
        <v>1294</v>
      </c>
      <c r="D45" s="242"/>
      <c r="E45" s="249">
        <v>4.72</v>
      </c>
      <c r="F45" s="245">
        <v>-2.88</v>
      </c>
      <c r="G45" s="243">
        <v>184300</v>
      </c>
      <c r="H45" s="242">
        <v>876</v>
      </c>
      <c r="I45" s="243">
        <v>3115</v>
      </c>
      <c r="J45" s="242">
        <v>298.27</v>
      </c>
      <c r="K45" s="242">
        <v>1.78</v>
      </c>
      <c r="L45" s="242">
        <v>0.95</v>
      </c>
      <c r="M45" s="242">
        <v>0.06</v>
      </c>
      <c r="N45" s="242">
        <v>0.02</v>
      </c>
      <c r="O45" s="242">
        <v>1.05</v>
      </c>
      <c r="P45" s="242">
        <v>0.6</v>
      </c>
      <c r="Q45" s="242">
        <v>-2.4</v>
      </c>
      <c r="R45" s="242">
        <v>1.27</v>
      </c>
      <c r="S45" s="242">
        <v>60.24</v>
      </c>
      <c r="T45" s="242"/>
      <c r="U45" s="242">
        <v>950</v>
      </c>
      <c r="V45" s="242">
        <v>954</v>
      </c>
      <c r="W45" s="245">
        <v>-1.94</v>
      </c>
      <c r="X45" s="242"/>
      <c r="Y45" s="1"/>
      <c r="Z45" s="1"/>
    </row>
    <row r="46" spans="1:26" ht="15.75" customHeight="1" thickTop="1" thickBot="1" x14ac:dyDescent="0.35">
      <c r="A46" s="241" t="s">
        <v>45</v>
      </c>
      <c r="B46" s="241">
        <v>45</v>
      </c>
      <c r="C46" s="242" t="s">
        <v>1294</v>
      </c>
      <c r="D46" s="242" t="s">
        <v>15</v>
      </c>
      <c r="E46" s="249">
        <v>0.06</v>
      </c>
      <c r="F46" s="242">
        <v>0</v>
      </c>
      <c r="G46" s="243">
        <v>2170500</v>
      </c>
      <c r="H46" s="242">
        <v>130</v>
      </c>
      <c r="I46" s="242">
        <v>240</v>
      </c>
      <c r="J46" s="242"/>
      <c r="K46" s="242"/>
      <c r="L46" s="242">
        <v>-120.14</v>
      </c>
      <c r="M46" s="242"/>
      <c r="N46" s="242">
        <v>0</v>
      </c>
      <c r="O46" s="242">
        <v>-0.06</v>
      </c>
      <c r="P46" s="242">
        <v>-236.53</v>
      </c>
      <c r="Q46" s="242">
        <v>-31.11</v>
      </c>
      <c r="R46" s="242"/>
      <c r="S46" s="242">
        <v>44.3</v>
      </c>
      <c r="T46" s="242"/>
      <c r="U46" s="242"/>
      <c r="V46" s="242"/>
      <c r="W46" s="244"/>
      <c r="X46" s="242"/>
      <c r="Y46" s="1"/>
      <c r="Z46" s="1"/>
    </row>
    <row r="47" spans="1:26" ht="15.75" customHeight="1" thickTop="1" thickBot="1" x14ac:dyDescent="0.35">
      <c r="A47" s="241" t="s">
        <v>46</v>
      </c>
      <c r="B47" s="241">
        <v>46</v>
      </c>
      <c r="C47" s="242" t="s">
        <v>1296</v>
      </c>
      <c r="D47" s="242"/>
      <c r="E47" s="249">
        <v>2.62</v>
      </c>
      <c r="F47" s="245">
        <v>-4.38</v>
      </c>
      <c r="G47" s="243">
        <v>3582700</v>
      </c>
      <c r="H47" s="243">
        <v>9540</v>
      </c>
      <c r="I47" s="242">
        <v>734</v>
      </c>
      <c r="J47" s="242">
        <v>13.64</v>
      </c>
      <c r="K47" s="242">
        <v>2.1</v>
      </c>
      <c r="L47" s="242">
        <v>0.92</v>
      </c>
      <c r="M47" s="242">
        <v>0.1</v>
      </c>
      <c r="N47" s="242">
        <v>0.19</v>
      </c>
      <c r="O47" s="242">
        <v>11.8</v>
      </c>
      <c r="P47" s="242">
        <v>22.18</v>
      </c>
      <c r="Q47" s="242">
        <v>8.9</v>
      </c>
      <c r="R47" s="242">
        <v>3.82</v>
      </c>
      <c r="S47" s="242">
        <v>42.4</v>
      </c>
      <c r="T47" s="242"/>
      <c r="U47" s="242">
        <v>237</v>
      </c>
      <c r="V47" s="242">
        <v>283</v>
      </c>
      <c r="W47" s="244"/>
      <c r="X47" s="242"/>
      <c r="Y47" s="1"/>
      <c r="Z47" s="1"/>
    </row>
    <row r="48" spans="1:26" ht="15.75" customHeight="1" thickTop="1" thickBot="1" x14ac:dyDescent="0.35">
      <c r="A48" s="241" t="s">
        <v>47</v>
      </c>
      <c r="B48" s="241">
        <v>47</v>
      </c>
      <c r="C48" s="242" t="s">
        <v>1294</v>
      </c>
      <c r="D48" s="242"/>
      <c r="E48" s="249">
        <v>2.2799999999999998</v>
      </c>
      <c r="F48" s="245">
        <v>-0.87</v>
      </c>
      <c r="G48" s="243">
        <v>12501800</v>
      </c>
      <c r="H48" s="243">
        <v>29251</v>
      </c>
      <c r="I48" s="243">
        <v>2185</v>
      </c>
      <c r="J48" s="242">
        <v>9.17</v>
      </c>
      <c r="K48" s="242">
        <v>1.23</v>
      </c>
      <c r="L48" s="242">
        <v>0.13</v>
      </c>
      <c r="M48" s="242">
        <v>0.05</v>
      </c>
      <c r="N48" s="242">
        <v>0.25</v>
      </c>
      <c r="O48" s="242">
        <v>15.41</v>
      </c>
      <c r="P48" s="242">
        <v>13.79</v>
      </c>
      <c r="Q48" s="242">
        <v>13.51</v>
      </c>
      <c r="R48" s="242"/>
      <c r="S48" s="242">
        <v>26.45</v>
      </c>
      <c r="T48" s="242"/>
      <c r="U48" s="242">
        <v>208</v>
      </c>
      <c r="V48" s="242">
        <v>116</v>
      </c>
      <c r="W48" s="245">
        <v>-2</v>
      </c>
      <c r="X48" s="242"/>
      <c r="Y48" s="1"/>
      <c r="Z48" s="1"/>
    </row>
    <row r="49" spans="1:26" ht="15.75" customHeight="1" thickTop="1" thickBot="1" x14ac:dyDescent="0.35">
      <c r="A49" s="241" t="s">
        <v>48</v>
      </c>
      <c r="B49" s="241">
        <v>48</v>
      </c>
      <c r="C49" s="242" t="s">
        <v>1294</v>
      </c>
      <c r="D49" s="242" t="s">
        <v>15</v>
      </c>
      <c r="E49" s="249">
        <v>0.02</v>
      </c>
      <c r="F49" s="242">
        <v>0</v>
      </c>
      <c r="G49" s="243">
        <v>375667000</v>
      </c>
      <c r="H49" s="243">
        <v>7522</v>
      </c>
      <c r="I49" s="243">
        <v>1706</v>
      </c>
      <c r="J49" s="242"/>
      <c r="K49" s="242">
        <v>0.75</v>
      </c>
      <c r="L49" s="242">
        <v>1.1000000000000001</v>
      </c>
      <c r="M49" s="242"/>
      <c r="N49" s="242">
        <v>0</v>
      </c>
      <c r="O49" s="242">
        <v>-4.3899999999999997</v>
      </c>
      <c r="P49" s="242">
        <v>-9.23</v>
      </c>
      <c r="Q49" s="242">
        <v>-56.81</v>
      </c>
      <c r="R49" s="242"/>
      <c r="S49" s="242">
        <v>74.08</v>
      </c>
      <c r="T49" s="242"/>
      <c r="U49" s="242"/>
      <c r="V49" s="242"/>
      <c r="W49" s="244"/>
      <c r="X49" s="242"/>
      <c r="Y49" s="1"/>
      <c r="Z49" s="1"/>
    </row>
    <row r="50" spans="1:26" ht="15.75" customHeight="1" thickTop="1" thickBot="1" x14ac:dyDescent="0.35">
      <c r="A50" s="241" t="s">
        <v>49</v>
      </c>
      <c r="B50" s="241">
        <v>49</v>
      </c>
      <c r="C50" s="242" t="s">
        <v>1296</v>
      </c>
      <c r="D50" s="242"/>
      <c r="E50" s="249">
        <v>0.45</v>
      </c>
      <c r="F50" s="242">
        <v>0</v>
      </c>
      <c r="G50" s="243">
        <v>36982900</v>
      </c>
      <c r="H50" s="243">
        <v>16639</v>
      </c>
      <c r="I50" s="243">
        <v>2067</v>
      </c>
      <c r="J50" s="242">
        <v>2.86</v>
      </c>
      <c r="K50" s="242">
        <v>0.44</v>
      </c>
      <c r="L50" s="242">
        <v>0.74</v>
      </c>
      <c r="M50" s="242"/>
      <c r="N50" s="242">
        <v>0.16</v>
      </c>
      <c r="O50" s="242">
        <v>11.38</v>
      </c>
      <c r="P50" s="242">
        <v>16.27</v>
      </c>
      <c r="Q50" s="242">
        <v>40.75</v>
      </c>
      <c r="R50" s="242">
        <v>6.67</v>
      </c>
      <c r="S50" s="242">
        <v>77.84</v>
      </c>
      <c r="T50" s="242"/>
      <c r="U50" s="242">
        <v>121</v>
      </c>
      <c r="V50" s="242">
        <v>115</v>
      </c>
      <c r="W50" s="244">
        <v>0.1</v>
      </c>
      <c r="X50" s="242"/>
      <c r="Y50" s="1"/>
      <c r="Z50" s="1"/>
    </row>
    <row r="51" spans="1:26" ht="15.75" customHeight="1" thickTop="1" thickBot="1" x14ac:dyDescent="0.35">
      <c r="A51" s="241" t="s">
        <v>50</v>
      </c>
      <c r="B51" s="241">
        <v>50</v>
      </c>
      <c r="C51" s="242" t="s">
        <v>1296</v>
      </c>
      <c r="D51" s="242"/>
      <c r="E51" s="249">
        <v>0.73</v>
      </c>
      <c r="F51" s="242">
        <v>0</v>
      </c>
      <c r="G51" s="243">
        <v>97100</v>
      </c>
      <c r="H51" s="242">
        <v>71</v>
      </c>
      <c r="I51" s="242">
        <v>438</v>
      </c>
      <c r="J51" s="242"/>
      <c r="K51" s="242">
        <v>0.96</v>
      </c>
      <c r="L51" s="242">
        <v>1.23</v>
      </c>
      <c r="M51" s="242"/>
      <c r="N51" s="242">
        <v>0</v>
      </c>
      <c r="O51" s="242">
        <v>-1.72</v>
      </c>
      <c r="P51" s="242">
        <v>-4.96</v>
      </c>
      <c r="Q51" s="242">
        <v>-52.83</v>
      </c>
      <c r="R51" s="242"/>
      <c r="S51" s="242">
        <v>38.090000000000003</v>
      </c>
      <c r="T51" s="242"/>
      <c r="U51" s="242"/>
      <c r="V51" s="242"/>
      <c r="W51" s="244"/>
      <c r="X51" s="242"/>
      <c r="Y51" s="1"/>
      <c r="Z51" s="1"/>
    </row>
    <row r="52" spans="1:26" ht="15.75" customHeight="1" thickTop="1" thickBot="1" x14ac:dyDescent="0.35">
      <c r="A52" s="241" t="s">
        <v>51</v>
      </c>
      <c r="B52" s="241">
        <v>51</v>
      </c>
      <c r="C52" s="242" t="s">
        <v>1294</v>
      </c>
      <c r="D52" s="242"/>
      <c r="E52" s="249">
        <v>0.49</v>
      </c>
      <c r="F52" s="245">
        <v>-5.77</v>
      </c>
      <c r="G52" s="243">
        <v>555000</v>
      </c>
      <c r="H52" s="242">
        <v>275</v>
      </c>
      <c r="I52" s="242">
        <v>228</v>
      </c>
      <c r="J52" s="242"/>
      <c r="K52" s="242">
        <v>1.1200000000000001</v>
      </c>
      <c r="L52" s="242">
        <v>0.19</v>
      </c>
      <c r="M52" s="242"/>
      <c r="N52" s="242">
        <v>0</v>
      </c>
      <c r="O52" s="242">
        <v>-0.83</v>
      </c>
      <c r="P52" s="242">
        <v>-1.37</v>
      </c>
      <c r="Q52" s="242">
        <v>-3.33</v>
      </c>
      <c r="R52" s="242"/>
      <c r="S52" s="242">
        <v>34.78</v>
      </c>
      <c r="T52" s="242"/>
      <c r="U52" s="242"/>
      <c r="V52" s="242"/>
      <c r="W52" s="244"/>
      <c r="X52" s="242"/>
      <c r="Y52" s="1"/>
      <c r="Z52" s="1"/>
    </row>
    <row r="53" spans="1:26" ht="15.75" customHeight="1" thickTop="1" thickBot="1" x14ac:dyDescent="0.35">
      <c r="A53" s="241" t="s">
        <v>52</v>
      </c>
      <c r="B53" s="241">
        <v>52</v>
      </c>
      <c r="C53" s="242" t="s">
        <v>1294</v>
      </c>
      <c r="D53" s="242"/>
      <c r="E53" s="249">
        <v>7.2</v>
      </c>
      <c r="F53" s="245">
        <v>-0.69</v>
      </c>
      <c r="G53" s="243">
        <v>143600</v>
      </c>
      <c r="H53" s="243">
        <v>1039</v>
      </c>
      <c r="I53" s="243">
        <v>1835</v>
      </c>
      <c r="J53" s="242">
        <v>10.44</v>
      </c>
      <c r="K53" s="242">
        <v>1.53</v>
      </c>
      <c r="L53" s="242">
        <v>0.46</v>
      </c>
      <c r="M53" s="242">
        <v>0.15</v>
      </c>
      <c r="N53" s="242">
        <v>0.69</v>
      </c>
      <c r="O53" s="242">
        <v>13.1</v>
      </c>
      <c r="P53" s="242">
        <v>14.86</v>
      </c>
      <c r="Q53" s="242">
        <v>13.5</v>
      </c>
      <c r="R53" s="242">
        <v>7.63</v>
      </c>
      <c r="S53" s="242">
        <v>28.66</v>
      </c>
      <c r="T53" s="242"/>
      <c r="U53" s="242">
        <v>224</v>
      </c>
      <c r="V53" s="242">
        <v>164</v>
      </c>
      <c r="W53" s="245">
        <v>-6.71</v>
      </c>
      <c r="X53" s="242"/>
      <c r="Y53" s="1"/>
      <c r="Z53" s="1"/>
    </row>
    <row r="54" spans="1:26" ht="15.75" customHeight="1" thickTop="1" thickBot="1" x14ac:dyDescent="0.35">
      <c r="A54" s="241" t="s">
        <v>53</v>
      </c>
      <c r="B54" s="241">
        <v>53</v>
      </c>
      <c r="C54" s="242" t="s">
        <v>1294</v>
      </c>
      <c r="D54" s="242"/>
      <c r="E54" s="249">
        <v>7.1</v>
      </c>
      <c r="F54" s="245">
        <v>-4.7</v>
      </c>
      <c r="G54" s="243">
        <v>32956900</v>
      </c>
      <c r="H54" s="243">
        <v>241527</v>
      </c>
      <c r="I54" s="243">
        <v>2943</v>
      </c>
      <c r="J54" s="242">
        <v>11.72</v>
      </c>
      <c r="K54" s="242">
        <v>7.97</v>
      </c>
      <c r="L54" s="242">
        <v>0.82</v>
      </c>
      <c r="M54" s="242"/>
      <c r="N54" s="242">
        <v>0.62</v>
      </c>
      <c r="O54" s="242">
        <v>52.27</v>
      </c>
      <c r="P54" s="242">
        <v>104.72</v>
      </c>
      <c r="Q54" s="242">
        <v>23.68</v>
      </c>
      <c r="R54" s="242"/>
      <c r="S54" s="242">
        <v>24.92</v>
      </c>
      <c r="T54" s="242"/>
      <c r="U54" s="242">
        <v>120</v>
      </c>
      <c r="V54" s="242">
        <v>120</v>
      </c>
      <c r="W54" s="245">
        <v>-0.21</v>
      </c>
      <c r="X54" s="242"/>
      <c r="Y54" s="1"/>
      <c r="Z54" s="1"/>
    </row>
    <row r="55" spans="1:26" ht="15.75" customHeight="1" thickTop="1" thickBot="1" x14ac:dyDescent="0.35">
      <c r="A55" s="241" t="s">
        <v>54</v>
      </c>
      <c r="B55" s="241">
        <v>54</v>
      </c>
      <c r="C55" s="242" t="s">
        <v>1294</v>
      </c>
      <c r="D55" s="242"/>
      <c r="E55" s="249">
        <v>1.77</v>
      </c>
      <c r="F55" s="245">
        <v>-1.1200000000000001</v>
      </c>
      <c r="G55" s="243">
        <v>279300</v>
      </c>
      <c r="H55" s="242">
        <v>495</v>
      </c>
      <c r="I55" s="243">
        <v>1285</v>
      </c>
      <c r="J55" s="242"/>
      <c r="K55" s="242">
        <v>0.96</v>
      </c>
      <c r="L55" s="242">
        <v>8.32</v>
      </c>
      <c r="M55" s="242"/>
      <c r="N55" s="242">
        <v>0</v>
      </c>
      <c r="O55" s="242">
        <v>-0.82</v>
      </c>
      <c r="P55" s="242">
        <v>-10.98</v>
      </c>
      <c r="Q55" s="242">
        <v>-2.34</v>
      </c>
      <c r="R55" s="242"/>
      <c r="S55" s="242">
        <v>20.51</v>
      </c>
      <c r="T55" s="242"/>
      <c r="U55" s="242"/>
      <c r="V55" s="242"/>
      <c r="W55" s="244"/>
      <c r="X55" s="242"/>
      <c r="Y55" s="1"/>
      <c r="Z55" s="1"/>
    </row>
    <row r="56" spans="1:26" ht="15.75" customHeight="1" thickTop="1" thickBot="1" x14ac:dyDescent="0.35">
      <c r="A56" s="241" t="s">
        <v>55</v>
      </c>
      <c r="B56" s="241">
        <v>55</v>
      </c>
      <c r="C56" s="242" t="s">
        <v>1294</v>
      </c>
      <c r="D56" s="242"/>
      <c r="E56" s="249">
        <v>3.6</v>
      </c>
      <c r="F56" s="245">
        <v>-0.55000000000000004</v>
      </c>
      <c r="G56" s="243">
        <v>195500</v>
      </c>
      <c r="H56" s="242">
        <v>697</v>
      </c>
      <c r="I56" s="243">
        <v>1980</v>
      </c>
      <c r="J56" s="242">
        <v>12.64</v>
      </c>
      <c r="K56" s="242">
        <v>1.24</v>
      </c>
      <c r="L56" s="242">
        <v>0.42</v>
      </c>
      <c r="M56" s="242"/>
      <c r="N56" s="242">
        <v>0.28000000000000003</v>
      </c>
      <c r="O56" s="242">
        <v>8.85</v>
      </c>
      <c r="P56" s="242">
        <v>9.89</v>
      </c>
      <c r="Q56" s="242">
        <v>7.11</v>
      </c>
      <c r="R56" s="242">
        <v>5.6</v>
      </c>
      <c r="S56" s="242">
        <v>29.92</v>
      </c>
      <c r="T56" s="242"/>
      <c r="U56" s="242">
        <v>369</v>
      </c>
      <c r="V56" s="242">
        <v>308</v>
      </c>
      <c r="W56" s="245">
        <v>-5.19</v>
      </c>
      <c r="X56" s="242"/>
      <c r="Y56" s="1"/>
      <c r="Z56" s="1"/>
    </row>
    <row r="57" spans="1:26" ht="15.75" customHeight="1" thickTop="1" thickBot="1" x14ac:dyDescent="0.35">
      <c r="A57" s="241" t="s">
        <v>56</v>
      </c>
      <c r="B57" s="241">
        <v>56</v>
      </c>
      <c r="C57" s="242" t="s">
        <v>1294</v>
      </c>
      <c r="D57" s="242"/>
      <c r="E57" s="249">
        <v>4.9000000000000004</v>
      </c>
      <c r="F57" s="245">
        <v>-2</v>
      </c>
      <c r="G57" s="243">
        <v>23600</v>
      </c>
      <c r="H57" s="242">
        <v>116</v>
      </c>
      <c r="I57" s="243">
        <v>1568</v>
      </c>
      <c r="J57" s="242"/>
      <c r="K57" s="242">
        <v>0.3</v>
      </c>
      <c r="L57" s="242">
        <v>0.82</v>
      </c>
      <c r="M57" s="242"/>
      <c r="N57" s="242">
        <v>0</v>
      </c>
      <c r="O57" s="242">
        <v>-0.1</v>
      </c>
      <c r="P57" s="242">
        <v>-2.4</v>
      </c>
      <c r="Q57" s="242">
        <v>-16.91</v>
      </c>
      <c r="R57" s="242">
        <v>1.02</v>
      </c>
      <c r="S57" s="242">
        <v>32.1</v>
      </c>
      <c r="T57" s="242"/>
      <c r="U57" s="242"/>
      <c r="V57" s="242"/>
      <c r="W57" s="244"/>
      <c r="X57" s="242"/>
      <c r="Y57" s="1"/>
      <c r="Z57" s="1"/>
    </row>
    <row r="58" spans="1:26" ht="15.75" customHeight="1" thickTop="1" thickBot="1" x14ac:dyDescent="0.35">
      <c r="A58" s="241" t="s">
        <v>57</v>
      </c>
      <c r="B58" s="241">
        <v>57</v>
      </c>
      <c r="C58" s="242" t="s">
        <v>1294</v>
      </c>
      <c r="D58" s="242"/>
      <c r="E58" s="249">
        <v>12.6</v>
      </c>
      <c r="F58" s="242">
        <v>0</v>
      </c>
      <c r="G58" s="243">
        <v>28926300</v>
      </c>
      <c r="H58" s="243">
        <v>364271</v>
      </c>
      <c r="I58" s="243">
        <v>6838</v>
      </c>
      <c r="J58" s="242">
        <v>11.22</v>
      </c>
      <c r="K58" s="242">
        <v>2.13</v>
      </c>
      <c r="L58" s="242">
        <v>0.95</v>
      </c>
      <c r="M58" s="242">
        <v>0.2</v>
      </c>
      <c r="N58" s="242">
        <v>1.1499999999999999</v>
      </c>
      <c r="O58" s="242">
        <v>11.97</v>
      </c>
      <c r="P58" s="242">
        <v>20.52</v>
      </c>
      <c r="Q58" s="242">
        <v>9.4</v>
      </c>
      <c r="R58" s="242">
        <v>1.59</v>
      </c>
      <c r="S58" s="242">
        <v>30.3</v>
      </c>
      <c r="T58" s="242"/>
      <c r="U58" s="242">
        <v>179</v>
      </c>
      <c r="V58" s="242">
        <v>202</v>
      </c>
      <c r="W58" s="244">
        <v>0.56000000000000005</v>
      </c>
      <c r="X58" s="242"/>
      <c r="Y58" s="1"/>
      <c r="Z58" s="1"/>
    </row>
    <row r="59" spans="1:26" ht="15.75" customHeight="1" thickTop="1" thickBot="1" x14ac:dyDescent="0.35">
      <c r="A59" s="241" t="s">
        <v>58</v>
      </c>
      <c r="B59" s="241">
        <v>58</v>
      </c>
      <c r="C59" s="242" t="s">
        <v>1294</v>
      </c>
      <c r="D59" s="242"/>
      <c r="E59" s="249">
        <v>1.97</v>
      </c>
      <c r="F59" s="245">
        <v>-1.5</v>
      </c>
      <c r="G59" s="243">
        <v>5884100</v>
      </c>
      <c r="H59" s="243">
        <v>12008</v>
      </c>
      <c r="I59" s="242">
        <v>509</v>
      </c>
      <c r="J59" s="242">
        <v>23</v>
      </c>
      <c r="K59" s="242">
        <v>1.17</v>
      </c>
      <c r="L59" s="242">
        <v>0.61</v>
      </c>
      <c r="M59" s="242">
        <v>0.05</v>
      </c>
      <c r="N59" s="242">
        <v>0.09</v>
      </c>
      <c r="O59" s="242">
        <v>5.4</v>
      </c>
      <c r="P59" s="242">
        <v>5.09</v>
      </c>
      <c r="Q59" s="242">
        <v>6.18</v>
      </c>
      <c r="R59" s="242">
        <v>2.54</v>
      </c>
      <c r="S59" s="242">
        <v>63.38</v>
      </c>
      <c r="T59" s="242"/>
      <c r="U59" s="242">
        <v>665</v>
      </c>
      <c r="V59" s="242">
        <v>600</v>
      </c>
      <c r="W59" s="245">
        <v>-0.68</v>
      </c>
      <c r="X59" s="242"/>
      <c r="Y59" s="1"/>
      <c r="Z59" s="1"/>
    </row>
    <row r="60" spans="1:26" ht="15.75" customHeight="1" thickTop="1" thickBot="1" x14ac:dyDescent="0.35">
      <c r="A60" s="241" t="s">
        <v>59</v>
      </c>
      <c r="B60" s="241">
        <v>59</v>
      </c>
      <c r="C60" s="242" t="s">
        <v>1296</v>
      </c>
      <c r="D60" s="242"/>
      <c r="E60" s="249">
        <v>21.9</v>
      </c>
      <c r="F60" s="245">
        <v>-1.35</v>
      </c>
      <c r="G60" s="243">
        <v>460900</v>
      </c>
      <c r="H60" s="243">
        <v>10129</v>
      </c>
      <c r="I60" s="243">
        <v>7707</v>
      </c>
      <c r="J60" s="242">
        <v>8.5299999999999994</v>
      </c>
      <c r="K60" s="242">
        <v>1.41</v>
      </c>
      <c r="L60" s="242">
        <v>6.95</v>
      </c>
      <c r="M60" s="242">
        <v>1.72</v>
      </c>
      <c r="N60" s="242">
        <v>2.57</v>
      </c>
      <c r="O60" s="242">
        <v>2.72</v>
      </c>
      <c r="P60" s="242">
        <v>16.96</v>
      </c>
      <c r="Q60" s="242">
        <v>24.96</v>
      </c>
      <c r="R60" s="242">
        <v>7.85</v>
      </c>
      <c r="S60" s="242">
        <v>41.8</v>
      </c>
      <c r="T60" s="242"/>
      <c r="U60" s="242">
        <v>155</v>
      </c>
      <c r="V60" s="242">
        <v>451</v>
      </c>
      <c r="W60" s="246">
        <v>1.35</v>
      </c>
      <c r="X60" s="242"/>
      <c r="Y60" s="1"/>
      <c r="Z60" s="1"/>
    </row>
    <row r="61" spans="1:26" ht="15.75" customHeight="1" thickTop="1" thickBot="1" x14ac:dyDescent="0.35">
      <c r="A61" s="241" t="s">
        <v>60</v>
      </c>
      <c r="B61" s="241">
        <v>60</v>
      </c>
      <c r="C61" s="242" t="s">
        <v>1294</v>
      </c>
      <c r="D61" s="242"/>
      <c r="E61" s="249">
        <v>4.4400000000000004</v>
      </c>
      <c r="F61" s="245">
        <v>-0.89</v>
      </c>
      <c r="G61" s="243">
        <v>3100</v>
      </c>
      <c r="H61" s="242">
        <v>14</v>
      </c>
      <c r="I61" s="242">
        <v>693</v>
      </c>
      <c r="J61" s="242">
        <v>35.869999999999997</v>
      </c>
      <c r="K61" s="242">
        <v>2.41</v>
      </c>
      <c r="L61" s="242">
        <v>0.24</v>
      </c>
      <c r="M61" s="242">
        <v>0.01</v>
      </c>
      <c r="N61" s="242">
        <v>0.12</v>
      </c>
      <c r="O61" s="242">
        <v>7.32</v>
      </c>
      <c r="P61" s="242">
        <v>6.87</v>
      </c>
      <c r="Q61" s="242">
        <v>10.52</v>
      </c>
      <c r="R61" s="242">
        <v>0.21</v>
      </c>
      <c r="S61" s="242">
        <v>25.83</v>
      </c>
      <c r="T61" s="242"/>
      <c r="U61" s="242">
        <v>692</v>
      </c>
      <c r="V61" s="242">
        <v>601</v>
      </c>
      <c r="W61" s="246">
        <v>1.05</v>
      </c>
      <c r="X61" s="242"/>
      <c r="Y61" s="1"/>
      <c r="Z61" s="1"/>
    </row>
    <row r="62" spans="1:26" ht="15.75" customHeight="1" thickTop="1" thickBot="1" x14ac:dyDescent="0.35">
      <c r="A62" s="241" t="s">
        <v>61</v>
      </c>
      <c r="B62" s="241">
        <v>61</v>
      </c>
      <c r="C62" s="242" t="s">
        <v>1294</v>
      </c>
      <c r="D62" s="242"/>
      <c r="E62" s="249">
        <v>2.1800000000000002</v>
      </c>
      <c r="F62" s="245">
        <v>-1.8</v>
      </c>
      <c r="G62" s="243">
        <v>3063900</v>
      </c>
      <c r="H62" s="243">
        <v>6731</v>
      </c>
      <c r="I62" s="243">
        <v>4590</v>
      </c>
      <c r="J62" s="242">
        <v>12.32</v>
      </c>
      <c r="K62" s="242">
        <v>0.98</v>
      </c>
      <c r="L62" s="242">
        <v>0.64</v>
      </c>
      <c r="M62" s="242">
        <v>0.06</v>
      </c>
      <c r="N62" s="242">
        <v>0.18</v>
      </c>
      <c r="O62" s="242">
        <v>6.4</v>
      </c>
      <c r="P62" s="242">
        <v>8.02</v>
      </c>
      <c r="Q62" s="242">
        <v>19.3</v>
      </c>
      <c r="R62" s="242">
        <v>5.96</v>
      </c>
      <c r="S62" s="242">
        <v>75.11</v>
      </c>
      <c r="T62" s="242"/>
      <c r="U62" s="242">
        <v>408</v>
      </c>
      <c r="V62" s="242">
        <v>383</v>
      </c>
      <c r="W62" s="245">
        <v>-1.98</v>
      </c>
      <c r="X62" s="242"/>
      <c r="Y62" s="1"/>
      <c r="Z62" s="1"/>
    </row>
    <row r="63" spans="1:26" ht="15.75" customHeight="1" thickTop="1" thickBot="1" x14ac:dyDescent="0.35">
      <c r="A63" s="241" t="s">
        <v>62</v>
      </c>
      <c r="B63" s="241">
        <v>62</v>
      </c>
      <c r="C63" s="242" t="s">
        <v>1294</v>
      </c>
      <c r="D63" s="242"/>
      <c r="E63" s="249">
        <v>1.21</v>
      </c>
      <c r="F63" s="244">
        <v>4.3099999999999996</v>
      </c>
      <c r="G63" s="243">
        <v>15636600</v>
      </c>
      <c r="H63" s="243">
        <v>19013</v>
      </c>
      <c r="I63" s="242">
        <v>747</v>
      </c>
      <c r="J63" s="242">
        <v>24.95</v>
      </c>
      <c r="K63" s="242">
        <v>1.79</v>
      </c>
      <c r="L63" s="242">
        <v>0.91</v>
      </c>
      <c r="M63" s="242">
        <v>0.02</v>
      </c>
      <c r="N63" s="242">
        <v>0.05</v>
      </c>
      <c r="O63" s="242">
        <v>5.81</v>
      </c>
      <c r="P63" s="242">
        <v>7.26</v>
      </c>
      <c r="Q63" s="242">
        <v>6.6</v>
      </c>
      <c r="R63" s="242">
        <v>3.31</v>
      </c>
      <c r="S63" s="242">
        <v>55.12</v>
      </c>
      <c r="T63" s="242"/>
      <c r="U63" s="242">
        <v>617</v>
      </c>
      <c r="V63" s="242">
        <v>597</v>
      </c>
      <c r="W63" s="244">
        <v>0.56999999999999995</v>
      </c>
      <c r="X63" s="242"/>
      <c r="Y63" s="1"/>
      <c r="Z63" s="1"/>
    </row>
    <row r="64" spans="1:26" ht="15.75" customHeight="1" thickTop="1" thickBot="1" x14ac:dyDescent="0.35">
      <c r="A64" s="241" t="s">
        <v>63</v>
      </c>
      <c r="B64" s="241">
        <v>63</v>
      </c>
      <c r="C64" s="242" t="s">
        <v>1294</v>
      </c>
      <c r="D64" s="242"/>
      <c r="E64" s="249">
        <v>10.199999999999999</v>
      </c>
      <c r="F64" s="245">
        <v>-0.97</v>
      </c>
      <c r="G64" s="243">
        <v>2074000</v>
      </c>
      <c r="H64" s="243">
        <v>21029</v>
      </c>
      <c r="I64" s="243">
        <v>8319</v>
      </c>
      <c r="J64" s="242">
        <v>93.98</v>
      </c>
      <c r="K64" s="242">
        <v>9.9</v>
      </c>
      <c r="L64" s="242">
        <v>0.53</v>
      </c>
      <c r="M64" s="242"/>
      <c r="N64" s="242">
        <v>0.11</v>
      </c>
      <c r="O64" s="242">
        <v>9.3800000000000008</v>
      </c>
      <c r="P64" s="242">
        <v>9.61</v>
      </c>
      <c r="Q64" s="242">
        <v>6.72</v>
      </c>
      <c r="R64" s="242">
        <v>2.84</v>
      </c>
      <c r="S64" s="242">
        <v>33.729999999999997</v>
      </c>
      <c r="T64" s="242"/>
      <c r="U64" s="242">
        <v>697</v>
      </c>
      <c r="V64" s="242">
        <v>619</v>
      </c>
      <c r="W64" s="246">
        <v>2.69</v>
      </c>
      <c r="X64" s="242"/>
      <c r="Y64" s="1"/>
      <c r="Z64" s="1"/>
    </row>
    <row r="65" spans="1:26" ht="15.75" customHeight="1" thickTop="1" thickBot="1" x14ac:dyDescent="0.35">
      <c r="A65" s="241" t="s">
        <v>64</v>
      </c>
      <c r="B65" s="241">
        <v>64</v>
      </c>
      <c r="C65" s="242" t="s">
        <v>1294</v>
      </c>
      <c r="D65" s="242"/>
      <c r="E65" s="249">
        <v>10.4</v>
      </c>
      <c r="F65" s="244">
        <v>0.97</v>
      </c>
      <c r="G65" s="243">
        <v>7055300</v>
      </c>
      <c r="H65" s="243">
        <v>73723</v>
      </c>
      <c r="I65" s="243">
        <v>5720</v>
      </c>
      <c r="J65" s="242">
        <v>25.33</v>
      </c>
      <c r="K65" s="242">
        <v>13.63</v>
      </c>
      <c r="L65" s="242">
        <v>2.62</v>
      </c>
      <c r="M65" s="242">
        <v>0.18</v>
      </c>
      <c r="N65" s="242">
        <v>0.43</v>
      </c>
      <c r="O65" s="242">
        <v>26.07</v>
      </c>
      <c r="P65" s="242">
        <v>53.55</v>
      </c>
      <c r="Q65" s="242">
        <v>24.84</v>
      </c>
      <c r="R65" s="242">
        <v>3.85</v>
      </c>
      <c r="S65" s="242">
        <v>29.39</v>
      </c>
      <c r="T65" s="242"/>
      <c r="U65" s="242">
        <v>319</v>
      </c>
      <c r="V65" s="242">
        <v>322</v>
      </c>
      <c r="W65" s="246">
        <v>1.89</v>
      </c>
      <c r="X65" s="242"/>
      <c r="Y65" s="1"/>
      <c r="Z65" s="1"/>
    </row>
    <row r="66" spans="1:26" ht="15.75" customHeight="1" thickTop="1" thickBot="1" x14ac:dyDescent="0.35">
      <c r="A66" s="241" t="s">
        <v>65</v>
      </c>
      <c r="B66" s="241">
        <v>65</v>
      </c>
      <c r="C66" s="242" t="s">
        <v>1296</v>
      </c>
      <c r="D66" s="242"/>
      <c r="E66" s="249">
        <v>4.5999999999999996</v>
      </c>
      <c r="F66" s="245">
        <v>-2.54</v>
      </c>
      <c r="G66" s="243">
        <v>79619300</v>
      </c>
      <c r="H66" s="243">
        <v>369625</v>
      </c>
      <c r="I66" s="243">
        <v>147200</v>
      </c>
      <c r="J66" s="242"/>
      <c r="K66" s="242">
        <v>2.0699999999999998</v>
      </c>
      <c r="L66" s="242">
        <v>0.73</v>
      </c>
      <c r="M66" s="242"/>
      <c r="N66" s="242">
        <v>0</v>
      </c>
      <c r="O66" s="242">
        <v>0.01</v>
      </c>
      <c r="P66" s="242">
        <v>-1.87</v>
      </c>
      <c r="Q66" s="242">
        <v>-30.48</v>
      </c>
      <c r="R66" s="242">
        <v>0.27</v>
      </c>
      <c r="S66" s="242">
        <v>24.97</v>
      </c>
      <c r="T66" s="242"/>
      <c r="U66" s="242"/>
      <c r="V66" s="242"/>
      <c r="W66" s="244"/>
      <c r="X66" s="242"/>
      <c r="Y66" s="1"/>
      <c r="Z66" s="1"/>
    </row>
    <row r="67" spans="1:26" ht="15.75" customHeight="1" thickTop="1" thickBot="1" x14ac:dyDescent="0.35">
      <c r="A67" s="241" t="s">
        <v>66</v>
      </c>
      <c r="B67" s="241">
        <v>66</v>
      </c>
      <c r="C67" s="242" t="s">
        <v>1294</v>
      </c>
      <c r="D67" s="242"/>
      <c r="E67" s="249">
        <v>33.25</v>
      </c>
      <c r="F67" s="242">
        <v>0</v>
      </c>
      <c r="G67" s="243">
        <v>12600</v>
      </c>
      <c r="H67" s="242">
        <v>419</v>
      </c>
      <c r="I67" s="243">
        <v>12943</v>
      </c>
      <c r="J67" s="242">
        <v>51.78</v>
      </c>
      <c r="K67" s="242">
        <v>0.75</v>
      </c>
      <c r="L67" s="242">
        <v>0.5</v>
      </c>
      <c r="M67" s="242">
        <v>0.75</v>
      </c>
      <c r="N67" s="242">
        <v>0.64</v>
      </c>
      <c r="O67" s="242">
        <v>1.06</v>
      </c>
      <c r="P67" s="242">
        <v>1.4</v>
      </c>
      <c r="Q67" s="242">
        <v>11.45</v>
      </c>
      <c r="R67" s="242">
        <v>4.46</v>
      </c>
      <c r="S67" s="242">
        <v>24.34</v>
      </c>
      <c r="T67" s="242"/>
      <c r="U67" s="242">
        <v>883</v>
      </c>
      <c r="V67" s="242">
        <v>897</v>
      </c>
      <c r="W67" s="245">
        <v>-4.45</v>
      </c>
      <c r="X67" s="242"/>
      <c r="Y67" s="1"/>
      <c r="Z67" s="1"/>
    </row>
    <row r="68" spans="1:26" ht="15.75" customHeight="1" thickTop="1" thickBot="1" x14ac:dyDescent="0.35">
      <c r="A68" s="241" t="s">
        <v>67</v>
      </c>
      <c r="B68" s="241">
        <v>67</v>
      </c>
      <c r="C68" s="242" t="s">
        <v>1294</v>
      </c>
      <c r="D68" s="242"/>
      <c r="E68" s="249">
        <v>0.48</v>
      </c>
      <c r="F68" s="245">
        <v>-2.04</v>
      </c>
      <c r="G68" s="243">
        <v>19854000</v>
      </c>
      <c r="H68" s="243">
        <v>9582</v>
      </c>
      <c r="I68" s="242">
        <v>638</v>
      </c>
      <c r="J68" s="242"/>
      <c r="K68" s="242">
        <v>0.96</v>
      </c>
      <c r="L68" s="242">
        <v>0.51</v>
      </c>
      <c r="M68" s="242"/>
      <c r="N68" s="242">
        <v>0</v>
      </c>
      <c r="O68" s="242">
        <v>-3.01</v>
      </c>
      <c r="P68" s="242">
        <v>-6.22</v>
      </c>
      <c r="Q68" s="242">
        <v>-11.72</v>
      </c>
      <c r="R68" s="242"/>
      <c r="S68" s="242">
        <v>67.16</v>
      </c>
      <c r="T68" s="242"/>
      <c r="U68" s="242"/>
      <c r="V68" s="242"/>
      <c r="W68" s="244"/>
      <c r="X68" s="242"/>
      <c r="Y68" s="1"/>
      <c r="Z68" s="1"/>
    </row>
    <row r="69" spans="1:26" ht="15.75" customHeight="1" thickTop="1" thickBot="1" x14ac:dyDescent="0.35">
      <c r="A69" s="241" t="s">
        <v>68</v>
      </c>
      <c r="B69" s="241">
        <v>68</v>
      </c>
      <c r="C69" s="242" t="s">
        <v>1294</v>
      </c>
      <c r="D69" s="242" t="s">
        <v>15</v>
      </c>
      <c r="E69" s="249">
        <v>0.36</v>
      </c>
      <c r="F69" s="244">
        <v>9.09</v>
      </c>
      <c r="G69" s="243">
        <v>10233300</v>
      </c>
      <c r="H69" s="243">
        <v>3559</v>
      </c>
      <c r="I69" s="242">
        <v>728</v>
      </c>
      <c r="J69" s="242"/>
      <c r="K69" s="242">
        <v>5</v>
      </c>
      <c r="L69" s="242">
        <v>0.16</v>
      </c>
      <c r="M69" s="242"/>
      <c r="N69" s="242">
        <v>0</v>
      </c>
      <c r="O69" s="242">
        <v>-40.520000000000003</v>
      </c>
      <c r="P69" s="242">
        <v>-45.87</v>
      </c>
      <c r="Q69" s="242">
        <v>-167.86</v>
      </c>
      <c r="R69" s="242"/>
      <c r="S69" s="242">
        <v>44.23</v>
      </c>
      <c r="T69" s="242"/>
      <c r="U69" s="242"/>
      <c r="V69" s="242"/>
      <c r="W69" s="244"/>
      <c r="X69" s="242"/>
      <c r="Y69" s="1"/>
      <c r="Z69" s="1"/>
    </row>
    <row r="70" spans="1:26" ht="15.75" customHeight="1" thickTop="1" thickBot="1" x14ac:dyDescent="0.35">
      <c r="A70" s="241" t="s">
        <v>69</v>
      </c>
      <c r="B70" s="241">
        <v>69</v>
      </c>
      <c r="C70" s="242" t="s">
        <v>1294</v>
      </c>
      <c r="D70" s="242"/>
      <c r="E70" s="249">
        <v>6.55</v>
      </c>
      <c r="F70" s="245">
        <v>-5.07</v>
      </c>
      <c r="G70" s="243">
        <v>1791600</v>
      </c>
      <c r="H70" s="243">
        <v>11918</v>
      </c>
      <c r="I70" s="243">
        <v>13755</v>
      </c>
      <c r="J70" s="242"/>
      <c r="K70" s="242">
        <v>0.72</v>
      </c>
      <c r="L70" s="242">
        <v>1.76</v>
      </c>
      <c r="M70" s="242">
        <v>0.1</v>
      </c>
      <c r="N70" s="242">
        <v>0</v>
      </c>
      <c r="O70" s="242">
        <v>-4.8499999999999996</v>
      </c>
      <c r="P70" s="242">
        <v>-18.09</v>
      </c>
      <c r="Q70" s="242">
        <v>-56.73</v>
      </c>
      <c r="R70" s="242">
        <v>1.53</v>
      </c>
      <c r="S70" s="242">
        <v>36.409999999999997</v>
      </c>
      <c r="T70" s="242"/>
      <c r="U70" s="242"/>
      <c r="V70" s="242"/>
      <c r="W70" s="244"/>
      <c r="X70" s="242"/>
      <c r="Y70" s="1"/>
      <c r="Z70" s="1"/>
    </row>
    <row r="71" spans="1:26" ht="15.75" customHeight="1" thickTop="1" thickBot="1" x14ac:dyDescent="0.35">
      <c r="A71" s="241" t="s">
        <v>70</v>
      </c>
      <c r="B71" s="241">
        <v>70</v>
      </c>
      <c r="C71" s="242" t="s">
        <v>1294</v>
      </c>
      <c r="D71" s="242"/>
      <c r="E71" s="249">
        <v>23.7</v>
      </c>
      <c r="F71" s="245">
        <v>-1.25</v>
      </c>
      <c r="G71" s="243">
        <v>338100</v>
      </c>
      <c r="H71" s="243">
        <v>8044</v>
      </c>
      <c r="I71" s="243">
        <v>15109</v>
      </c>
      <c r="J71" s="242"/>
      <c r="K71" s="242">
        <v>2.68</v>
      </c>
      <c r="L71" s="242">
        <v>2.25</v>
      </c>
      <c r="M71" s="242"/>
      <c r="N71" s="242">
        <v>0</v>
      </c>
      <c r="O71" s="242">
        <v>0.95</v>
      </c>
      <c r="P71" s="242">
        <v>-1.55</v>
      </c>
      <c r="Q71" s="242">
        <v>-17.38</v>
      </c>
      <c r="R71" s="242">
        <v>5.27</v>
      </c>
      <c r="S71" s="242">
        <v>45.18</v>
      </c>
      <c r="T71" s="242"/>
      <c r="U71" s="242"/>
      <c r="V71" s="242"/>
      <c r="W71" s="244"/>
      <c r="X71" s="242"/>
      <c r="Y71" s="1"/>
      <c r="Z71" s="1"/>
    </row>
    <row r="72" spans="1:26" ht="15.75" customHeight="1" thickTop="1" thickBot="1" x14ac:dyDescent="0.35">
      <c r="A72" s="241" t="s">
        <v>71</v>
      </c>
      <c r="B72" s="241">
        <v>71</v>
      </c>
      <c r="C72" s="242" t="s">
        <v>1296</v>
      </c>
      <c r="D72" s="242"/>
      <c r="E72" s="249">
        <v>21</v>
      </c>
      <c r="F72" s="245">
        <v>-1.41</v>
      </c>
      <c r="G72" s="243">
        <v>16173600</v>
      </c>
      <c r="H72" s="243">
        <v>341680</v>
      </c>
      <c r="I72" s="243">
        <v>67873</v>
      </c>
      <c r="J72" s="242">
        <v>23.66</v>
      </c>
      <c r="K72" s="242">
        <v>1.79</v>
      </c>
      <c r="L72" s="242">
        <v>2.25</v>
      </c>
      <c r="M72" s="242">
        <v>1.05</v>
      </c>
      <c r="N72" s="242">
        <v>0.87</v>
      </c>
      <c r="O72" s="242">
        <v>2.11</v>
      </c>
      <c r="P72" s="242">
        <v>6.95</v>
      </c>
      <c r="Q72" s="242">
        <v>12.76</v>
      </c>
      <c r="R72" s="242">
        <v>5</v>
      </c>
      <c r="S72" s="242">
        <v>54.2</v>
      </c>
      <c r="T72" s="242"/>
      <c r="U72" s="242">
        <v>615</v>
      </c>
      <c r="V72" s="242">
        <v>747</v>
      </c>
      <c r="W72" s="244"/>
      <c r="X72" s="242"/>
      <c r="Y72" s="1"/>
      <c r="Z72" s="1"/>
    </row>
    <row r="73" spans="1:26" ht="15.75" customHeight="1" thickTop="1" thickBot="1" x14ac:dyDescent="0.35">
      <c r="A73" s="241" t="s">
        <v>72</v>
      </c>
      <c r="B73" s="241">
        <v>72</v>
      </c>
      <c r="C73" s="242" t="s">
        <v>1294</v>
      </c>
      <c r="D73" s="242"/>
      <c r="E73" s="249">
        <v>10.6</v>
      </c>
      <c r="F73" s="245">
        <v>-4.5</v>
      </c>
      <c r="G73" s="243">
        <v>128560200</v>
      </c>
      <c r="H73" s="243">
        <v>1388215</v>
      </c>
      <c r="I73" s="243">
        <v>53791</v>
      </c>
      <c r="J73" s="242"/>
      <c r="K73" s="242">
        <v>0.88</v>
      </c>
      <c r="L73" s="242">
        <v>3.29</v>
      </c>
      <c r="M73" s="242">
        <v>0.15</v>
      </c>
      <c r="N73" s="242">
        <v>0</v>
      </c>
      <c r="O73" s="242">
        <v>2.14</v>
      </c>
      <c r="P73" s="242">
        <v>-4.13</v>
      </c>
      <c r="Q73" s="242">
        <v>-2.2000000000000002</v>
      </c>
      <c r="R73" s="242">
        <v>5.72</v>
      </c>
      <c r="S73" s="242">
        <v>87.79</v>
      </c>
      <c r="T73" s="242"/>
      <c r="U73" s="242"/>
      <c r="V73" s="242"/>
      <c r="W73" s="244"/>
      <c r="X73" s="242"/>
      <c r="Y73" s="1"/>
      <c r="Z73" s="1"/>
    </row>
    <row r="74" spans="1:26" ht="15.75" customHeight="1" thickTop="1" thickBot="1" x14ac:dyDescent="0.35">
      <c r="A74" s="241" t="s">
        <v>73</v>
      </c>
      <c r="B74" s="241">
        <v>73</v>
      </c>
      <c r="C74" s="242" t="s">
        <v>1296</v>
      </c>
      <c r="D74" s="242"/>
      <c r="E74" s="249">
        <v>31</v>
      </c>
      <c r="F74" s="245">
        <v>-2.36</v>
      </c>
      <c r="G74" s="243">
        <v>986400</v>
      </c>
      <c r="H74" s="243">
        <v>30779</v>
      </c>
      <c r="I74" s="243">
        <v>228029</v>
      </c>
      <c r="J74" s="242">
        <v>8.39</v>
      </c>
      <c r="K74" s="242">
        <v>0.77</v>
      </c>
      <c r="L74" s="242">
        <v>7.76</v>
      </c>
      <c r="M74" s="242"/>
      <c r="N74" s="242">
        <v>3.55</v>
      </c>
      <c r="O74" s="242">
        <v>1.37</v>
      </c>
      <c r="P74" s="242">
        <v>9.5399999999999991</v>
      </c>
      <c r="Q74" s="242">
        <v>18.22</v>
      </c>
      <c r="R74" s="242">
        <v>2.74</v>
      </c>
      <c r="S74" s="242">
        <v>23.12</v>
      </c>
      <c r="T74" s="242"/>
      <c r="U74" s="242">
        <v>281</v>
      </c>
      <c r="V74" s="242">
        <v>503</v>
      </c>
      <c r="W74" s="244">
        <v>0.56000000000000005</v>
      </c>
      <c r="X74" s="242"/>
      <c r="Y74" s="1"/>
      <c r="Z74" s="1"/>
    </row>
    <row r="75" spans="1:26" ht="15.75" customHeight="1" thickTop="1" thickBot="1" x14ac:dyDescent="0.35">
      <c r="A75" s="241" t="s">
        <v>74</v>
      </c>
      <c r="B75" s="241">
        <v>74</v>
      </c>
      <c r="C75" s="242" t="s">
        <v>1294</v>
      </c>
      <c r="D75" s="242"/>
      <c r="E75" s="249">
        <v>116</v>
      </c>
      <c r="F75" s="245">
        <v>-2.52</v>
      </c>
      <c r="G75" s="243">
        <v>13787600</v>
      </c>
      <c r="H75" s="243">
        <v>1610861</v>
      </c>
      <c r="I75" s="243">
        <v>221426</v>
      </c>
      <c r="J75" s="242">
        <v>9.59</v>
      </c>
      <c r="K75" s="242">
        <v>0.5</v>
      </c>
      <c r="L75" s="242">
        <v>7.67</v>
      </c>
      <c r="M75" s="242">
        <v>5</v>
      </c>
      <c r="N75" s="242">
        <v>11.93</v>
      </c>
      <c r="O75" s="242">
        <v>0.84</v>
      </c>
      <c r="P75" s="242">
        <v>5.24</v>
      </c>
      <c r="Q75" s="242">
        <v>13.12</v>
      </c>
      <c r="R75" s="242">
        <v>6.03</v>
      </c>
      <c r="S75" s="242">
        <v>98.6</v>
      </c>
      <c r="T75" s="242"/>
      <c r="U75" s="242">
        <v>420</v>
      </c>
      <c r="V75" s="242">
        <v>553</v>
      </c>
      <c r="W75" s="246">
        <v>7.42</v>
      </c>
      <c r="X75" s="242"/>
      <c r="Y75" s="1"/>
      <c r="Z75" s="1"/>
    </row>
    <row r="76" spans="1:26" ht="15.75" customHeight="1" thickTop="1" thickBot="1" x14ac:dyDescent="0.35">
      <c r="A76" s="241" t="s">
        <v>75</v>
      </c>
      <c r="B76" s="241">
        <v>75</v>
      </c>
      <c r="C76" s="242" t="s">
        <v>1296</v>
      </c>
      <c r="D76" s="242"/>
      <c r="E76" s="249">
        <v>0.98</v>
      </c>
      <c r="F76" s="245">
        <v>-1.01</v>
      </c>
      <c r="G76" s="243">
        <v>31200</v>
      </c>
      <c r="H76" s="242">
        <v>30</v>
      </c>
      <c r="I76" s="242">
        <v>497</v>
      </c>
      <c r="J76" s="242"/>
      <c r="K76" s="242">
        <v>0.59</v>
      </c>
      <c r="L76" s="242">
        <v>3.58</v>
      </c>
      <c r="M76" s="242"/>
      <c r="N76" s="242">
        <v>0</v>
      </c>
      <c r="O76" s="242">
        <v>-6.13</v>
      </c>
      <c r="P76" s="242">
        <v>-28.03</v>
      </c>
      <c r="Q76" s="242">
        <v>-111.28</v>
      </c>
      <c r="R76" s="242">
        <v>11.22</v>
      </c>
      <c r="S76" s="242">
        <v>35.06</v>
      </c>
      <c r="T76" s="242"/>
      <c r="U76" s="242"/>
      <c r="V76" s="242"/>
      <c r="W76" s="244"/>
      <c r="X76" s="242"/>
      <c r="Y76" s="1"/>
      <c r="Z76" s="1"/>
    </row>
    <row r="77" spans="1:26" ht="15.75" customHeight="1" thickTop="1" thickBot="1" x14ac:dyDescent="0.35">
      <c r="A77" s="241" t="s">
        <v>76</v>
      </c>
      <c r="B77" s="241">
        <v>76</v>
      </c>
      <c r="C77" s="242" t="s">
        <v>1296</v>
      </c>
      <c r="D77" s="242"/>
      <c r="E77" s="249">
        <v>14.3</v>
      </c>
      <c r="F77" s="245">
        <v>-1.38</v>
      </c>
      <c r="G77" s="243">
        <v>8013400</v>
      </c>
      <c r="H77" s="243">
        <v>114850</v>
      </c>
      <c r="I77" s="243">
        <v>35661</v>
      </c>
      <c r="J77" s="242">
        <v>29.92</v>
      </c>
      <c r="K77" s="242">
        <v>5.38</v>
      </c>
      <c r="L77" s="242">
        <v>1.36</v>
      </c>
      <c r="M77" s="242">
        <v>0.1</v>
      </c>
      <c r="N77" s="242">
        <v>0.48</v>
      </c>
      <c r="O77" s="242">
        <v>11.95</v>
      </c>
      <c r="P77" s="242">
        <v>18.86</v>
      </c>
      <c r="Q77" s="242">
        <v>14.24</v>
      </c>
      <c r="R77" s="242">
        <v>1.61</v>
      </c>
      <c r="S77" s="242">
        <v>44</v>
      </c>
      <c r="T77" s="242"/>
      <c r="U77" s="242">
        <v>449</v>
      </c>
      <c r="V77" s="242">
        <v>458</v>
      </c>
      <c r="W77" s="246">
        <v>1.37</v>
      </c>
      <c r="X77" s="242"/>
      <c r="Y77" s="1"/>
      <c r="Z77" s="1"/>
    </row>
    <row r="78" spans="1:26" ht="15.75" customHeight="1" thickTop="1" thickBot="1" x14ac:dyDescent="0.35">
      <c r="A78" s="241" t="s">
        <v>77</v>
      </c>
      <c r="B78" s="241">
        <v>77</v>
      </c>
      <c r="C78" s="242" t="s">
        <v>1294</v>
      </c>
      <c r="D78" s="242"/>
      <c r="E78" s="249">
        <v>23.7</v>
      </c>
      <c r="F78" s="245">
        <v>-4.4400000000000004</v>
      </c>
      <c r="G78" s="243">
        <v>15360100</v>
      </c>
      <c r="H78" s="243">
        <v>369542</v>
      </c>
      <c r="I78" s="243">
        <v>32633</v>
      </c>
      <c r="J78" s="242"/>
      <c r="K78" s="242">
        <v>0.7</v>
      </c>
      <c r="L78" s="242">
        <v>1.86</v>
      </c>
      <c r="M78" s="242">
        <v>0.3</v>
      </c>
      <c r="N78" s="242">
        <v>0</v>
      </c>
      <c r="O78" s="242">
        <v>-3.87</v>
      </c>
      <c r="P78" s="242">
        <v>-14.9</v>
      </c>
      <c r="Q78" s="242">
        <v>-6.92</v>
      </c>
      <c r="R78" s="242">
        <v>3.41</v>
      </c>
      <c r="S78" s="242">
        <v>59.46</v>
      </c>
      <c r="T78" s="242"/>
      <c r="U78" s="242"/>
      <c r="V78" s="242"/>
      <c r="W78" s="244"/>
      <c r="X78" s="242"/>
      <c r="Y78" s="1"/>
      <c r="Z78" s="1"/>
    </row>
    <row r="79" spans="1:26" ht="15.75" customHeight="1" thickTop="1" thickBot="1" x14ac:dyDescent="0.35">
      <c r="A79" s="241" t="s">
        <v>78</v>
      </c>
      <c r="B79" s="241">
        <v>78</v>
      </c>
      <c r="C79" s="242" t="s">
        <v>1294</v>
      </c>
      <c r="D79" s="242"/>
      <c r="E79" s="249">
        <v>15.2</v>
      </c>
      <c r="F79" s="245">
        <v>-1.94</v>
      </c>
      <c r="G79" s="243">
        <v>16113300</v>
      </c>
      <c r="H79" s="243">
        <v>250000</v>
      </c>
      <c r="I79" s="243">
        <v>40134</v>
      </c>
      <c r="J79" s="242">
        <v>19.350000000000001</v>
      </c>
      <c r="K79" s="242">
        <v>1.96</v>
      </c>
      <c r="L79" s="242">
        <v>1.95</v>
      </c>
      <c r="M79" s="242">
        <v>0.16</v>
      </c>
      <c r="N79" s="242">
        <v>0.78</v>
      </c>
      <c r="O79" s="242">
        <v>6.82</v>
      </c>
      <c r="P79" s="242">
        <v>13.23</v>
      </c>
      <c r="Q79" s="242">
        <v>43.38</v>
      </c>
      <c r="R79" s="242">
        <v>3.19</v>
      </c>
      <c r="S79" s="242">
        <v>29.74</v>
      </c>
      <c r="T79" s="242"/>
      <c r="U79" s="242">
        <v>433</v>
      </c>
      <c r="V79" s="242">
        <v>507</v>
      </c>
      <c r="W79" s="245">
        <v>-12.71</v>
      </c>
      <c r="X79" s="242"/>
      <c r="Y79" s="1"/>
      <c r="Z79" s="1"/>
    </row>
    <row r="80" spans="1:26" ht="15.75" customHeight="1" thickTop="1" thickBot="1" x14ac:dyDescent="0.35">
      <c r="A80" s="241" t="s">
        <v>79</v>
      </c>
      <c r="B80" s="241">
        <v>79</v>
      </c>
      <c r="C80" s="242" t="s">
        <v>1294</v>
      </c>
      <c r="D80" s="242"/>
      <c r="E80" s="249">
        <v>42.5</v>
      </c>
      <c r="F80" s="245">
        <v>-0.57999999999999996</v>
      </c>
      <c r="G80" s="243">
        <v>5900</v>
      </c>
      <c r="H80" s="242">
        <v>248</v>
      </c>
      <c r="I80" s="243">
        <v>12750</v>
      </c>
      <c r="J80" s="242">
        <v>7.77</v>
      </c>
      <c r="K80" s="242">
        <v>0.66</v>
      </c>
      <c r="L80" s="242">
        <v>0.05</v>
      </c>
      <c r="M80" s="242">
        <v>1.2</v>
      </c>
      <c r="N80" s="242">
        <v>5.56</v>
      </c>
      <c r="O80" s="242">
        <v>9.8699999999999992</v>
      </c>
      <c r="P80" s="242">
        <v>8.73</v>
      </c>
      <c r="Q80" s="242">
        <v>0.04</v>
      </c>
      <c r="R80" s="242">
        <v>2.82</v>
      </c>
      <c r="S80" s="242">
        <v>22.62</v>
      </c>
      <c r="T80" s="242"/>
      <c r="U80" s="242">
        <v>277</v>
      </c>
      <c r="V80" s="242">
        <v>167</v>
      </c>
      <c r="W80" s="244">
        <v>0.14000000000000001</v>
      </c>
      <c r="X80" s="242"/>
      <c r="Y80" s="1"/>
      <c r="Z80" s="1"/>
    </row>
    <row r="81" spans="1:26" ht="15.75" customHeight="1" thickTop="1" thickBot="1" x14ac:dyDescent="0.35">
      <c r="A81" s="241" t="s">
        <v>80</v>
      </c>
      <c r="B81" s="241">
        <v>80</v>
      </c>
      <c r="C81" s="242" t="s">
        <v>1294</v>
      </c>
      <c r="D81" s="242"/>
      <c r="E81" s="249">
        <v>21.2</v>
      </c>
      <c r="F81" s="245">
        <v>-0.93</v>
      </c>
      <c r="G81" s="243">
        <v>31222800</v>
      </c>
      <c r="H81" s="243">
        <v>662214</v>
      </c>
      <c r="I81" s="243">
        <v>336910</v>
      </c>
      <c r="J81" s="242">
        <v>46.24</v>
      </c>
      <c r="K81" s="242">
        <v>3.98</v>
      </c>
      <c r="L81" s="242">
        <v>0.56000000000000005</v>
      </c>
      <c r="M81" s="242">
        <v>0.3</v>
      </c>
      <c r="N81" s="242">
        <v>0.45</v>
      </c>
      <c r="O81" s="242">
        <v>7.73</v>
      </c>
      <c r="P81" s="242">
        <v>8.7100000000000009</v>
      </c>
      <c r="Q81" s="242">
        <v>9.42</v>
      </c>
      <c r="R81" s="242">
        <v>2.59</v>
      </c>
      <c r="S81" s="242">
        <v>64.86</v>
      </c>
      <c r="T81" s="242"/>
      <c r="U81" s="242">
        <v>673</v>
      </c>
      <c r="V81" s="242">
        <v>619</v>
      </c>
      <c r="W81" s="246">
        <v>2.1800000000000002</v>
      </c>
      <c r="X81" s="242"/>
      <c r="Y81" s="1"/>
      <c r="Z81" s="1"/>
    </row>
    <row r="82" spans="1:26" ht="15.75" customHeight="1" thickTop="1" thickBot="1" x14ac:dyDescent="0.35">
      <c r="A82" s="241" t="s">
        <v>81</v>
      </c>
      <c r="B82" s="241">
        <v>81</v>
      </c>
      <c r="C82" s="242" t="s">
        <v>1294</v>
      </c>
      <c r="D82" s="242"/>
      <c r="E82" s="249">
        <v>1.69</v>
      </c>
      <c r="F82" s="245">
        <v>-3.43</v>
      </c>
      <c r="G82" s="243">
        <v>61619400</v>
      </c>
      <c r="H82" s="243">
        <v>106536</v>
      </c>
      <c r="I82" s="243">
        <v>5082</v>
      </c>
      <c r="J82" s="242"/>
      <c r="K82" s="242">
        <v>6.18</v>
      </c>
      <c r="L82" s="242">
        <v>0.38</v>
      </c>
      <c r="M82" s="242"/>
      <c r="N82" s="242">
        <v>0</v>
      </c>
      <c r="O82" s="242">
        <v>-3.11</v>
      </c>
      <c r="P82" s="242">
        <v>-6.36</v>
      </c>
      <c r="Q82" s="242">
        <v>-20.89</v>
      </c>
      <c r="R82" s="242">
        <v>4.2</v>
      </c>
      <c r="S82" s="242">
        <v>77.98</v>
      </c>
      <c r="T82" s="242"/>
      <c r="U82" s="242"/>
      <c r="V82" s="242"/>
      <c r="W82" s="244"/>
      <c r="X82" s="242"/>
      <c r="Y82" s="1"/>
      <c r="Z82" s="1"/>
    </row>
    <row r="83" spans="1:26" ht="15.75" customHeight="1" thickTop="1" thickBot="1" x14ac:dyDescent="0.35">
      <c r="A83" s="241" t="s">
        <v>82</v>
      </c>
      <c r="B83" s="241">
        <v>82</v>
      </c>
      <c r="C83" s="242" t="s">
        <v>1294</v>
      </c>
      <c r="D83" s="242"/>
      <c r="E83" s="249">
        <v>7.8</v>
      </c>
      <c r="F83" s="245">
        <v>-0.64</v>
      </c>
      <c r="G83" s="243">
        <v>6131500</v>
      </c>
      <c r="H83" s="243">
        <v>47796</v>
      </c>
      <c r="I83" s="243">
        <v>15600</v>
      </c>
      <c r="J83" s="242"/>
      <c r="K83" s="242">
        <v>3.12</v>
      </c>
      <c r="L83" s="242">
        <v>1.01</v>
      </c>
      <c r="M83" s="242"/>
      <c r="N83" s="242">
        <v>0</v>
      </c>
      <c r="O83" s="242">
        <v>-6.68</v>
      </c>
      <c r="P83" s="242">
        <v>-13.47</v>
      </c>
      <c r="Q83" s="242">
        <v>-11.54</v>
      </c>
      <c r="R83" s="242"/>
      <c r="S83" s="242">
        <v>56.06</v>
      </c>
      <c r="T83" s="242"/>
      <c r="U83" s="242"/>
      <c r="V83" s="242"/>
      <c r="W83" s="244"/>
      <c r="X83" s="242"/>
      <c r="Y83" s="1"/>
      <c r="Z83" s="1"/>
    </row>
    <row r="84" spans="1:26" ht="15.75" customHeight="1" thickTop="1" thickBot="1" x14ac:dyDescent="0.35">
      <c r="A84" s="241" t="s">
        <v>83</v>
      </c>
      <c r="B84" s="241">
        <v>83</v>
      </c>
      <c r="C84" s="242" t="s">
        <v>1294</v>
      </c>
      <c r="D84" s="242"/>
      <c r="E84" s="249">
        <v>8.1</v>
      </c>
      <c r="F84" s="245">
        <v>-0.61</v>
      </c>
      <c r="G84" s="243">
        <v>38468800</v>
      </c>
      <c r="H84" s="243">
        <v>313257</v>
      </c>
      <c r="I84" s="243">
        <v>123809</v>
      </c>
      <c r="J84" s="242">
        <v>61.82</v>
      </c>
      <c r="K84" s="242">
        <v>3.18</v>
      </c>
      <c r="L84" s="242">
        <v>1.96</v>
      </c>
      <c r="M84" s="242"/>
      <c r="N84" s="242">
        <v>0.13</v>
      </c>
      <c r="O84" s="242">
        <v>3.88</v>
      </c>
      <c r="P84" s="242">
        <v>5.1100000000000003</v>
      </c>
      <c r="Q84" s="242">
        <v>13.99</v>
      </c>
      <c r="R84" s="242">
        <v>1.85</v>
      </c>
      <c r="S84" s="242">
        <v>54.02</v>
      </c>
      <c r="T84" s="242"/>
      <c r="U84" s="242">
        <v>799</v>
      </c>
      <c r="V84" s="242">
        <v>797</v>
      </c>
      <c r="W84" s="246">
        <v>2.73</v>
      </c>
      <c r="X84" s="242"/>
      <c r="Y84" s="1"/>
      <c r="Z84" s="1"/>
    </row>
    <row r="85" spans="1:26" ht="15.75" customHeight="1" thickTop="1" thickBot="1" x14ac:dyDescent="0.35">
      <c r="A85" s="241" t="s">
        <v>84</v>
      </c>
      <c r="B85" s="241">
        <v>84</v>
      </c>
      <c r="C85" s="242" t="s">
        <v>1294</v>
      </c>
      <c r="D85" s="242"/>
      <c r="E85" s="249">
        <v>29</v>
      </c>
      <c r="F85" s="245">
        <v>-2.52</v>
      </c>
      <c r="G85" s="243">
        <v>1730900</v>
      </c>
      <c r="H85" s="243">
        <v>50773</v>
      </c>
      <c r="I85" s="243">
        <v>15986</v>
      </c>
      <c r="J85" s="242">
        <v>9.2200000000000006</v>
      </c>
      <c r="K85" s="242">
        <v>1.71</v>
      </c>
      <c r="L85" s="242">
        <v>1.18</v>
      </c>
      <c r="M85" s="242"/>
      <c r="N85" s="242">
        <v>3.15</v>
      </c>
      <c r="O85" s="242">
        <v>10.5</v>
      </c>
      <c r="P85" s="242">
        <v>19.05</v>
      </c>
      <c r="Q85" s="242">
        <v>43.08</v>
      </c>
      <c r="R85" s="242">
        <v>7.76</v>
      </c>
      <c r="S85" s="242">
        <v>17.96</v>
      </c>
      <c r="T85" s="242"/>
      <c r="U85" s="242">
        <v>147</v>
      </c>
      <c r="V85" s="242">
        <v>188</v>
      </c>
      <c r="W85" s="244">
        <v>0.13</v>
      </c>
      <c r="X85" s="242"/>
      <c r="Y85" s="1"/>
      <c r="Z85" s="1"/>
    </row>
    <row r="86" spans="1:26" ht="15.75" customHeight="1" thickTop="1" thickBot="1" x14ac:dyDescent="0.35">
      <c r="A86" s="241" t="s">
        <v>85</v>
      </c>
      <c r="B86" s="241">
        <v>85</v>
      </c>
      <c r="C86" s="242" t="s">
        <v>1296</v>
      </c>
      <c r="D86" s="242"/>
      <c r="E86" s="249">
        <v>10.6</v>
      </c>
      <c r="F86" s="245">
        <v>-0.93</v>
      </c>
      <c r="G86" s="243">
        <v>2601500</v>
      </c>
      <c r="H86" s="243">
        <v>27793</v>
      </c>
      <c r="I86" s="243">
        <v>7361</v>
      </c>
      <c r="J86" s="242">
        <v>12.74</v>
      </c>
      <c r="K86" s="242">
        <v>1.45</v>
      </c>
      <c r="L86" s="242">
        <v>2.33</v>
      </c>
      <c r="M86" s="242">
        <v>0.13</v>
      </c>
      <c r="N86" s="242">
        <v>0.84</v>
      </c>
      <c r="O86" s="242">
        <v>6.06</v>
      </c>
      <c r="P86" s="242">
        <v>11.69</v>
      </c>
      <c r="Q86" s="242">
        <v>4.99</v>
      </c>
      <c r="R86" s="242">
        <v>4.17</v>
      </c>
      <c r="S86" s="242">
        <v>27.55</v>
      </c>
      <c r="T86" s="242"/>
      <c r="U86" s="242">
        <v>330</v>
      </c>
      <c r="V86" s="242">
        <v>396</v>
      </c>
      <c r="W86" s="246">
        <v>4.0599999999999996</v>
      </c>
      <c r="X86" s="242"/>
      <c r="Y86" s="1"/>
      <c r="Z86" s="1"/>
    </row>
    <row r="87" spans="1:26" ht="15.75" customHeight="1" thickTop="1" thickBot="1" x14ac:dyDescent="0.35">
      <c r="A87" s="241" t="s">
        <v>86</v>
      </c>
      <c r="B87" s="241">
        <v>86</v>
      </c>
      <c r="C87" s="242" t="s">
        <v>1294</v>
      </c>
      <c r="D87" s="242"/>
      <c r="E87" s="249">
        <v>49.75</v>
      </c>
      <c r="F87" s="245">
        <v>-3.4</v>
      </c>
      <c r="G87" s="243">
        <v>11178700</v>
      </c>
      <c r="H87" s="243">
        <v>562047</v>
      </c>
      <c r="I87" s="243">
        <v>129693</v>
      </c>
      <c r="J87" s="242">
        <v>66.540000000000006</v>
      </c>
      <c r="K87" s="242">
        <v>4.91</v>
      </c>
      <c r="L87" s="242">
        <v>3.28</v>
      </c>
      <c r="M87" s="242">
        <v>0.15</v>
      </c>
      <c r="N87" s="242">
        <v>0.77</v>
      </c>
      <c r="O87" s="242">
        <v>6.03</v>
      </c>
      <c r="P87" s="242">
        <v>8.52</v>
      </c>
      <c r="Q87" s="242">
        <v>4.71</v>
      </c>
      <c r="R87" s="242">
        <v>0.74</v>
      </c>
      <c r="S87" s="242">
        <v>34.619999999999997</v>
      </c>
      <c r="T87" s="242"/>
      <c r="U87" s="242">
        <v>702</v>
      </c>
      <c r="V87" s="242">
        <v>703</v>
      </c>
      <c r="W87" s="246">
        <v>2.9</v>
      </c>
      <c r="X87" s="242"/>
      <c r="Y87" s="1"/>
      <c r="Z87" s="1"/>
    </row>
    <row r="88" spans="1:26" ht="15.75" customHeight="1" thickTop="1" thickBot="1" x14ac:dyDescent="0.35">
      <c r="A88" s="241" t="s">
        <v>87</v>
      </c>
      <c r="B88" s="241">
        <v>87</v>
      </c>
      <c r="C88" s="242" t="s">
        <v>1294</v>
      </c>
      <c r="D88" s="242"/>
      <c r="E88" s="249">
        <v>0.97</v>
      </c>
      <c r="F88" s="242">
        <v>0</v>
      </c>
      <c r="G88" s="243">
        <v>31200</v>
      </c>
      <c r="H88" s="242">
        <v>30</v>
      </c>
      <c r="I88" s="242">
        <v>353</v>
      </c>
      <c r="J88" s="242"/>
      <c r="K88" s="242">
        <v>0.88</v>
      </c>
      <c r="L88" s="242">
        <v>1.89</v>
      </c>
      <c r="M88" s="242"/>
      <c r="N88" s="242">
        <v>0</v>
      </c>
      <c r="O88" s="242">
        <v>-4.71</v>
      </c>
      <c r="P88" s="242">
        <v>-13.75</v>
      </c>
      <c r="Q88" s="242">
        <v>-16.829999999999998</v>
      </c>
      <c r="R88" s="242"/>
      <c r="S88" s="242">
        <v>37.68</v>
      </c>
      <c r="T88" s="242"/>
      <c r="U88" s="242"/>
      <c r="V88" s="242"/>
      <c r="W88" s="244"/>
      <c r="X88" s="242"/>
      <c r="Y88" s="1"/>
      <c r="Z88" s="1"/>
    </row>
    <row r="89" spans="1:26" ht="15.75" customHeight="1" thickTop="1" thickBot="1" x14ac:dyDescent="0.35">
      <c r="A89" s="241" t="s">
        <v>88</v>
      </c>
      <c r="B89" s="241">
        <v>88</v>
      </c>
      <c r="C89" s="242" t="s">
        <v>1294</v>
      </c>
      <c r="D89" s="242"/>
      <c r="E89" s="249">
        <v>125</v>
      </c>
      <c r="F89" s="245">
        <v>-0.79</v>
      </c>
      <c r="G89" s="243">
        <v>2222800</v>
      </c>
      <c r="H89" s="243">
        <v>278814</v>
      </c>
      <c r="I89" s="243">
        <v>99323</v>
      </c>
      <c r="J89" s="242">
        <v>51.06</v>
      </c>
      <c r="K89" s="242">
        <v>5.31</v>
      </c>
      <c r="L89" s="242">
        <v>0.28999999999999998</v>
      </c>
      <c r="M89" s="242">
        <v>1.1499999999999999</v>
      </c>
      <c r="N89" s="242">
        <v>2.41</v>
      </c>
      <c r="O89" s="242">
        <v>9.59</v>
      </c>
      <c r="P89" s="242">
        <v>10.210000000000001</v>
      </c>
      <c r="Q89" s="242">
        <v>10.73</v>
      </c>
      <c r="R89" s="242">
        <v>2.48</v>
      </c>
      <c r="S89" s="242">
        <v>45.37</v>
      </c>
      <c r="T89" s="242"/>
      <c r="U89" s="242">
        <v>646</v>
      </c>
      <c r="V89" s="242">
        <v>572</v>
      </c>
      <c r="W89" s="246">
        <v>21.09</v>
      </c>
      <c r="X89" s="242"/>
      <c r="Y89" s="1"/>
      <c r="Z89" s="1"/>
    </row>
    <row r="90" spans="1:26" ht="15.75" customHeight="1" thickTop="1" thickBot="1" x14ac:dyDescent="0.35">
      <c r="A90" s="241" t="s">
        <v>89</v>
      </c>
      <c r="B90" s="241">
        <v>89</v>
      </c>
      <c r="C90" s="242" t="s">
        <v>1294</v>
      </c>
      <c r="D90" s="242"/>
      <c r="E90" s="249">
        <v>0.6</v>
      </c>
      <c r="F90" s="245">
        <v>-3.23</v>
      </c>
      <c r="G90" s="243">
        <v>8760600</v>
      </c>
      <c r="H90" s="243">
        <v>5294</v>
      </c>
      <c r="I90" s="243">
        <v>2117</v>
      </c>
      <c r="J90" s="242">
        <v>337.94</v>
      </c>
      <c r="K90" s="242">
        <v>1.26</v>
      </c>
      <c r="L90" s="242">
        <v>0.72</v>
      </c>
      <c r="M90" s="242"/>
      <c r="N90" s="242">
        <v>0</v>
      </c>
      <c r="O90" s="242">
        <v>0.81</v>
      </c>
      <c r="P90" s="242">
        <v>0.36</v>
      </c>
      <c r="Q90" s="242">
        <v>-2.2799999999999998</v>
      </c>
      <c r="R90" s="242">
        <v>5</v>
      </c>
      <c r="S90" s="242">
        <v>30.59</v>
      </c>
      <c r="T90" s="242"/>
      <c r="U90" s="242">
        <v>958</v>
      </c>
      <c r="V90" s="242">
        <v>971</v>
      </c>
      <c r="W90" s="245">
        <v>-88.57</v>
      </c>
      <c r="X90" s="242"/>
      <c r="Y90" s="1"/>
      <c r="Z90" s="1"/>
    </row>
    <row r="91" spans="1:26" ht="15.75" customHeight="1" thickTop="1" thickBot="1" x14ac:dyDescent="0.35">
      <c r="A91" s="241" t="s">
        <v>90</v>
      </c>
      <c r="B91" s="241">
        <v>90</v>
      </c>
      <c r="C91" s="242" t="s">
        <v>1294</v>
      </c>
      <c r="D91" s="242"/>
      <c r="E91" s="249">
        <v>3.72</v>
      </c>
      <c r="F91" s="245">
        <v>-2.11</v>
      </c>
      <c r="G91" s="243">
        <v>150800</v>
      </c>
      <c r="H91" s="242">
        <v>565</v>
      </c>
      <c r="I91" s="243">
        <v>1488</v>
      </c>
      <c r="J91" s="242">
        <v>35.54</v>
      </c>
      <c r="K91" s="242">
        <v>2.94</v>
      </c>
      <c r="L91" s="242">
        <v>2.4500000000000002</v>
      </c>
      <c r="M91" s="242">
        <v>0.25</v>
      </c>
      <c r="N91" s="242">
        <v>0.11</v>
      </c>
      <c r="O91" s="242">
        <v>3.72</v>
      </c>
      <c r="P91" s="242">
        <v>7.85</v>
      </c>
      <c r="Q91" s="242">
        <v>4.96</v>
      </c>
      <c r="R91" s="242">
        <v>6.72</v>
      </c>
      <c r="S91" s="242">
        <v>24.43</v>
      </c>
      <c r="T91" s="242"/>
      <c r="U91" s="242">
        <v>661</v>
      </c>
      <c r="V91" s="242">
        <v>750</v>
      </c>
      <c r="W91" s="244">
        <v>0.46</v>
      </c>
      <c r="X91" s="242"/>
      <c r="Y91" s="1"/>
      <c r="Z91" s="1"/>
    </row>
    <row r="92" spans="1:26" ht="15.75" customHeight="1" thickTop="1" thickBot="1" x14ac:dyDescent="0.35">
      <c r="A92" s="241" t="s">
        <v>91</v>
      </c>
      <c r="B92" s="241">
        <v>91</v>
      </c>
      <c r="C92" s="242" t="s">
        <v>1294</v>
      </c>
      <c r="D92" s="242"/>
      <c r="E92" s="249">
        <v>33.5</v>
      </c>
      <c r="F92" s="245">
        <v>-2.9</v>
      </c>
      <c r="G92" s="243">
        <v>10281200</v>
      </c>
      <c r="H92" s="243">
        <v>345584</v>
      </c>
      <c r="I92" s="243">
        <v>134261</v>
      </c>
      <c r="J92" s="242">
        <v>26.22</v>
      </c>
      <c r="K92" s="242">
        <v>1.18</v>
      </c>
      <c r="L92" s="242">
        <v>1.86</v>
      </c>
      <c r="M92" s="242">
        <v>0.18</v>
      </c>
      <c r="N92" s="242">
        <v>1.28</v>
      </c>
      <c r="O92" s="242">
        <v>3.53</v>
      </c>
      <c r="P92" s="242">
        <v>4.54</v>
      </c>
      <c r="Q92" s="242">
        <v>2.2200000000000002</v>
      </c>
      <c r="R92" s="242">
        <v>2.72</v>
      </c>
      <c r="S92" s="242">
        <v>26.14</v>
      </c>
      <c r="T92" s="242"/>
      <c r="U92" s="242">
        <v>709</v>
      </c>
      <c r="V92" s="242">
        <v>708</v>
      </c>
      <c r="W92" s="244">
        <v>0.95</v>
      </c>
      <c r="X92" s="242"/>
      <c r="Y92" s="1"/>
      <c r="Z92" s="1"/>
    </row>
    <row r="93" spans="1:26" ht="15.75" customHeight="1" thickTop="1" thickBot="1" x14ac:dyDescent="0.35">
      <c r="A93" s="241" t="s">
        <v>92</v>
      </c>
      <c r="B93" s="241">
        <v>92</v>
      </c>
      <c r="C93" s="242" t="s">
        <v>1294</v>
      </c>
      <c r="D93" s="242"/>
      <c r="E93" s="249">
        <v>1.65</v>
      </c>
      <c r="F93" s="245">
        <v>-3.51</v>
      </c>
      <c r="G93" s="243">
        <v>1215000</v>
      </c>
      <c r="H93" s="243">
        <v>2036</v>
      </c>
      <c r="I93" s="243">
        <v>2639</v>
      </c>
      <c r="J93" s="242"/>
      <c r="K93" s="242">
        <v>0.79</v>
      </c>
      <c r="L93" s="242">
        <v>0.25</v>
      </c>
      <c r="M93" s="242"/>
      <c r="N93" s="242">
        <v>0</v>
      </c>
      <c r="O93" s="242">
        <v>-1.48</v>
      </c>
      <c r="P93" s="242">
        <v>-2.1</v>
      </c>
      <c r="Q93" s="242">
        <v>-5.57</v>
      </c>
      <c r="R93" s="242">
        <v>7.88</v>
      </c>
      <c r="S93" s="242">
        <v>24.93</v>
      </c>
      <c r="T93" s="242"/>
      <c r="U93" s="242"/>
      <c r="V93" s="242"/>
      <c r="W93" s="244"/>
      <c r="X93" s="242"/>
      <c r="Y93" s="1"/>
      <c r="Z93" s="1"/>
    </row>
    <row r="94" spans="1:26" ht="15.75" customHeight="1" thickTop="1" thickBot="1" x14ac:dyDescent="0.35">
      <c r="A94" s="241" t="s">
        <v>93</v>
      </c>
      <c r="B94" s="241">
        <v>93</v>
      </c>
      <c r="C94" s="242" t="s">
        <v>1294</v>
      </c>
      <c r="D94" s="242"/>
      <c r="E94" s="249">
        <v>1.78</v>
      </c>
      <c r="F94" s="245">
        <v>-0.56000000000000005</v>
      </c>
      <c r="G94" s="243">
        <v>98100</v>
      </c>
      <c r="H94" s="242">
        <v>175</v>
      </c>
      <c r="I94" s="243">
        <v>1916</v>
      </c>
      <c r="J94" s="242"/>
      <c r="K94" s="242">
        <v>1.39</v>
      </c>
      <c r="L94" s="242">
        <v>0.22</v>
      </c>
      <c r="M94" s="242">
        <v>0.1</v>
      </c>
      <c r="N94" s="242">
        <v>0</v>
      </c>
      <c r="O94" s="242">
        <v>-1.55</v>
      </c>
      <c r="P94" s="242">
        <v>-1.62</v>
      </c>
      <c r="Q94" s="242">
        <v>-14.32</v>
      </c>
      <c r="R94" s="242">
        <v>5.62</v>
      </c>
      <c r="S94" s="242">
        <v>26.97</v>
      </c>
      <c r="T94" s="242"/>
      <c r="U94" s="242"/>
      <c r="V94" s="242"/>
      <c r="W94" s="244"/>
      <c r="X94" s="242"/>
      <c r="Y94" s="1"/>
      <c r="Z94" s="1"/>
    </row>
    <row r="95" spans="1:26" ht="15.75" customHeight="1" thickTop="1" thickBot="1" x14ac:dyDescent="0.35">
      <c r="A95" s="241" t="s">
        <v>94</v>
      </c>
      <c r="B95" s="241">
        <v>94</v>
      </c>
      <c r="C95" s="242" t="s">
        <v>1294</v>
      </c>
      <c r="D95" s="242"/>
      <c r="E95" s="249">
        <v>266</v>
      </c>
      <c r="F95" s="245">
        <v>-1.1200000000000001</v>
      </c>
      <c r="G95" s="243">
        <v>96400</v>
      </c>
      <c r="H95" s="243">
        <v>25708</v>
      </c>
      <c r="I95" s="243">
        <v>28321</v>
      </c>
      <c r="J95" s="242">
        <v>9.66</v>
      </c>
      <c r="K95" s="242">
        <v>1.04</v>
      </c>
      <c r="L95" s="242">
        <v>1</v>
      </c>
      <c r="M95" s="242">
        <v>3</v>
      </c>
      <c r="N95" s="242">
        <v>27.65</v>
      </c>
      <c r="O95" s="242">
        <v>6.36</v>
      </c>
      <c r="P95" s="242">
        <v>10.31</v>
      </c>
      <c r="Q95" s="242">
        <v>19.149999999999999</v>
      </c>
      <c r="R95" s="242">
        <v>5.26</v>
      </c>
      <c r="S95" s="242">
        <v>84.28</v>
      </c>
      <c r="T95" s="242"/>
      <c r="U95" s="242">
        <v>283</v>
      </c>
      <c r="V95" s="242">
        <v>315</v>
      </c>
      <c r="W95" s="246">
        <v>8.33</v>
      </c>
      <c r="X95" s="242"/>
      <c r="Y95" s="1"/>
      <c r="Z95" s="1"/>
    </row>
    <row r="96" spans="1:26" ht="15.75" customHeight="1" thickTop="1" thickBot="1" x14ac:dyDescent="0.35">
      <c r="A96" s="241" t="s">
        <v>95</v>
      </c>
      <c r="B96" s="241">
        <v>95</v>
      </c>
      <c r="C96" s="242" t="s">
        <v>1294</v>
      </c>
      <c r="D96" s="242"/>
      <c r="E96" s="249">
        <v>24</v>
      </c>
      <c r="F96" s="242">
        <v>0</v>
      </c>
      <c r="G96" s="243">
        <v>7360400</v>
      </c>
      <c r="H96" s="243">
        <v>177880</v>
      </c>
      <c r="I96" s="243">
        <v>40982</v>
      </c>
      <c r="J96" s="242">
        <v>19.2</v>
      </c>
      <c r="K96" s="242">
        <v>0.95</v>
      </c>
      <c r="L96" s="242">
        <v>7.1</v>
      </c>
      <c r="M96" s="242"/>
      <c r="N96" s="242">
        <v>1.23</v>
      </c>
      <c r="O96" s="242">
        <v>0.7</v>
      </c>
      <c r="P96" s="242">
        <v>4.79</v>
      </c>
      <c r="Q96" s="242">
        <v>3.92</v>
      </c>
      <c r="R96" s="242">
        <v>2.67</v>
      </c>
      <c r="S96" s="242">
        <v>49.36</v>
      </c>
      <c r="T96" s="242"/>
      <c r="U96" s="242">
        <v>635</v>
      </c>
      <c r="V96" s="242">
        <v>760</v>
      </c>
      <c r="W96" s="246">
        <v>3.81</v>
      </c>
      <c r="X96" s="242"/>
      <c r="Y96" s="1"/>
      <c r="Z96" s="1"/>
    </row>
    <row r="97" spans="1:26" ht="15.75" customHeight="1" thickTop="1" thickBot="1" x14ac:dyDescent="0.35">
      <c r="A97" s="241" t="s">
        <v>96</v>
      </c>
      <c r="B97" s="241">
        <v>96</v>
      </c>
      <c r="C97" s="242" t="s">
        <v>1294</v>
      </c>
      <c r="D97" s="242"/>
      <c r="E97" s="249">
        <v>1.06</v>
      </c>
      <c r="F97" s="245">
        <v>-0.93</v>
      </c>
      <c r="G97" s="243">
        <v>13755300</v>
      </c>
      <c r="H97" s="243">
        <v>14610</v>
      </c>
      <c r="I97" s="243">
        <v>18417</v>
      </c>
      <c r="J97" s="242">
        <v>37.119999999999997</v>
      </c>
      <c r="K97" s="242">
        <v>0.41</v>
      </c>
      <c r="L97" s="242">
        <v>0.2</v>
      </c>
      <c r="M97" s="242">
        <v>0.02</v>
      </c>
      <c r="N97" s="242">
        <v>0.03</v>
      </c>
      <c r="O97" s="242">
        <v>2.88</v>
      </c>
      <c r="P97" s="242">
        <v>1.0900000000000001</v>
      </c>
      <c r="Q97" s="242">
        <v>-61.03</v>
      </c>
      <c r="R97" s="242">
        <v>5.67</v>
      </c>
      <c r="S97" s="242">
        <v>72.03</v>
      </c>
      <c r="T97" s="242"/>
      <c r="U97" s="242">
        <v>853</v>
      </c>
      <c r="V97" s="242">
        <v>793</v>
      </c>
      <c r="W97" s="245">
        <v>-3.49</v>
      </c>
      <c r="X97" s="242"/>
      <c r="Y97" s="1"/>
      <c r="Z97" s="1"/>
    </row>
    <row r="98" spans="1:26" ht="15.75" customHeight="1" thickTop="1" thickBot="1" x14ac:dyDescent="0.35">
      <c r="A98" s="241" t="s">
        <v>97</v>
      </c>
      <c r="B98" s="241">
        <v>97</v>
      </c>
      <c r="C98" s="242" t="s">
        <v>1294</v>
      </c>
      <c r="D98" s="242" t="s">
        <v>98</v>
      </c>
      <c r="E98" s="249">
        <v>0.14000000000000001</v>
      </c>
      <c r="F98" s="242">
        <v>0</v>
      </c>
      <c r="G98" s="242">
        <v>0</v>
      </c>
      <c r="H98" s="242">
        <v>0</v>
      </c>
      <c r="I98" s="242">
        <v>963</v>
      </c>
      <c r="J98" s="242"/>
      <c r="K98" s="242">
        <v>0.57999999999999996</v>
      </c>
      <c r="L98" s="242">
        <v>2.23</v>
      </c>
      <c r="M98" s="242"/>
      <c r="N98" s="242">
        <v>0</v>
      </c>
      <c r="O98" s="242">
        <v>-39.9</v>
      </c>
      <c r="P98" s="242">
        <v>-82.79</v>
      </c>
      <c r="Q98" s="242">
        <v>-115.64</v>
      </c>
      <c r="R98" s="242"/>
      <c r="S98" s="242">
        <v>79.05</v>
      </c>
      <c r="T98" s="242"/>
      <c r="U98" s="242"/>
      <c r="V98" s="242"/>
      <c r="W98" s="244"/>
      <c r="X98" s="242"/>
      <c r="Y98" s="1"/>
      <c r="Z98" s="1"/>
    </row>
    <row r="99" spans="1:26" ht="15.75" customHeight="1" thickTop="1" thickBot="1" x14ac:dyDescent="0.35">
      <c r="A99" s="241" t="s">
        <v>99</v>
      </c>
      <c r="B99" s="241">
        <v>98</v>
      </c>
      <c r="C99" s="242" t="s">
        <v>1294</v>
      </c>
      <c r="D99" s="242"/>
      <c r="E99" s="249">
        <v>2.56</v>
      </c>
      <c r="F99" s="245">
        <v>-2.29</v>
      </c>
      <c r="G99" s="243">
        <v>340900</v>
      </c>
      <c r="H99" s="242">
        <v>879</v>
      </c>
      <c r="I99" s="243">
        <v>1126</v>
      </c>
      <c r="J99" s="242">
        <v>22.81</v>
      </c>
      <c r="K99" s="242">
        <v>1.62</v>
      </c>
      <c r="L99" s="242">
        <v>0.74</v>
      </c>
      <c r="M99" s="242">
        <v>0.08</v>
      </c>
      <c r="N99" s="242">
        <v>0.11</v>
      </c>
      <c r="O99" s="242">
        <v>5.38</v>
      </c>
      <c r="P99" s="242">
        <v>7.18</v>
      </c>
      <c r="Q99" s="242">
        <v>5.66</v>
      </c>
      <c r="R99" s="242">
        <v>3.12</v>
      </c>
      <c r="S99" s="242">
        <v>39.979999999999997</v>
      </c>
      <c r="T99" s="242"/>
      <c r="U99" s="242">
        <v>601</v>
      </c>
      <c r="V99" s="242">
        <v>599</v>
      </c>
      <c r="W99" s="245">
        <v>-2.5299999999999998</v>
      </c>
      <c r="X99" s="242"/>
      <c r="Y99" s="1"/>
      <c r="Z99" s="1"/>
    </row>
    <row r="100" spans="1:26" ht="15.75" customHeight="1" thickTop="1" thickBot="1" x14ac:dyDescent="0.35">
      <c r="A100" s="241" t="s">
        <v>100</v>
      </c>
      <c r="B100" s="241">
        <v>99</v>
      </c>
      <c r="C100" s="242" t="s">
        <v>1294</v>
      </c>
      <c r="D100" s="242"/>
      <c r="E100" s="249">
        <v>8.5</v>
      </c>
      <c r="F100" s="245">
        <v>-2.2999999999999998</v>
      </c>
      <c r="G100" s="243">
        <v>900700</v>
      </c>
      <c r="H100" s="243">
        <v>7701</v>
      </c>
      <c r="I100" s="243">
        <v>6974</v>
      </c>
      <c r="J100" s="242">
        <v>39.619999999999997</v>
      </c>
      <c r="K100" s="242">
        <v>10.3</v>
      </c>
      <c r="L100" s="242">
        <v>0.47</v>
      </c>
      <c r="M100" s="242">
        <v>0.08</v>
      </c>
      <c r="N100" s="242">
        <v>0.21</v>
      </c>
      <c r="O100" s="242">
        <v>22.8</v>
      </c>
      <c r="P100" s="242">
        <v>30.29</v>
      </c>
      <c r="Q100" s="242">
        <v>31.07</v>
      </c>
      <c r="R100" s="242">
        <v>1.76</v>
      </c>
      <c r="S100" s="242">
        <v>27.58</v>
      </c>
      <c r="T100" s="242"/>
      <c r="U100" s="242">
        <v>426</v>
      </c>
      <c r="V100" s="242">
        <v>421</v>
      </c>
      <c r="W100" s="246">
        <v>1.62</v>
      </c>
      <c r="X100" s="242"/>
      <c r="Y100" s="1"/>
      <c r="Z100" s="1"/>
    </row>
    <row r="101" spans="1:26" ht="15.75" customHeight="1" thickTop="1" thickBot="1" x14ac:dyDescent="0.35">
      <c r="A101" s="241" t="s">
        <v>101</v>
      </c>
      <c r="B101" s="241">
        <v>100</v>
      </c>
      <c r="C101" s="242" t="s">
        <v>1294</v>
      </c>
      <c r="D101" s="242"/>
      <c r="E101" s="249">
        <v>17.5</v>
      </c>
      <c r="F101" s="244">
        <v>2.34</v>
      </c>
      <c r="G101" s="243">
        <v>38212900</v>
      </c>
      <c r="H101" s="243">
        <v>673518</v>
      </c>
      <c r="I101" s="243">
        <v>53393</v>
      </c>
      <c r="J101" s="242">
        <v>24.44</v>
      </c>
      <c r="K101" s="242">
        <v>1.28</v>
      </c>
      <c r="L101" s="242">
        <v>0.27</v>
      </c>
      <c r="M101" s="242">
        <v>0.3</v>
      </c>
      <c r="N101" s="242">
        <v>0.7</v>
      </c>
      <c r="O101" s="242">
        <v>5.46</v>
      </c>
      <c r="P101" s="242">
        <v>5.3</v>
      </c>
      <c r="Q101" s="242">
        <v>34.049999999999997</v>
      </c>
      <c r="R101" s="242">
        <v>3.72</v>
      </c>
      <c r="S101" s="242">
        <v>21.24</v>
      </c>
      <c r="T101" s="242"/>
      <c r="U101" s="242">
        <v>670</v>
      </c>
      <c r="V101" s="242">
        <v>608</v>
      </c>
      <c r="W101" s="245">
        <v>-2.5</v>
      </c>
      <c r="X101" s="242"/>
      <c r="Y101" s="1"/>
      <c r="Z101" s="1"/>
    </row>
    <row r="102" spans="1:26" ht="15.75" customHeight="1" thickTop="1" thickBot="1" x14ac:dyDescent="0.35">
      <c r="A102" s="241" t="s">
        <v>102</v>
      </c>
      <c r="B102" s="241">
        <v>101</v>
      </c>
      <c r="C102" s="242" t="s">
        <v>1294</v>
      </c>
      <c r="D102" s="242"/>
      <c r="E102" s="249">
        <v>2.2200000000000002</v>
      </c>
      <c r="F102" s="245">
        <v>-1.77</v>
      </c>
      <c r="G102" s="243">
        <v>388200</v>
      </c>
      <c r="H102" s="242">
        <v>873</v>
      </c>
      <c r="I102" s="243">
        <v>2028</v>
      </c>
      <c r="J102" s="242"/>
      <c r="K102" s="242">
        <v>0.5</v>
      </c>
      <c r="L102" s="242">
        <v>1.74</v>
      </c>
      <c r="M102" s="242"/>
      <c r="N102" s="242">
        <v>0</v>
      </c>
      <c r="O102" s="242">
        <v>-2.92</v>
      </c>
      <c r="P102" s="242">
        <v>-8.94</v>
      </c>
      <c r="Q102" s="242">
        <v>-3.64</v>
      </c>
      <c r="R102" s="242"/>
      <c r="S102" s="242">
        <v>52.81</v>
      </c>
      <c r="T102" s="242"/>
      <c r="U102" s="242"/>
      <c r="V102" s="242"/>
      <c r="W102" s="244"/>
      <c r="X102" s="242"/>
      <c r="Y102" s="1"/>
      <c r="Z102" s="1"/>
    </row>
    <row r="103" spans="1:26" ht="15.75" customHeight="1" thickTop="1" thickBot="1" x14ac:dyDescent="0.35">
      <c r="A103" s="241" t="s">
        <v>103</v>
      </c>
      <c r="B103" s="241">
        <v>102</v>
      </c>
      <c r="C103" s="242" t="s">
        <v>1294</v>
      </c>
      <c r="D103" s="242"/>
      <c r="E103" s="249">
        <v>1.63</v>
      </c>
      <c r="F103" s="244">
        <v>2.52</v>
      </c>
      <c r="G103" s="243">
        <v>70600</v>
      </c>
      <c r="H103" s="242">
        <v>112</v>
      </c>
      <c r="I103" s="243">
        <v>1671</v>
      </c>
      <c r="J103" s="242">
        <v>71.099999999999994</v>
      </c>
      <c r="K103" s="242">
        <v>1.35</v>
      </c>
      <c r="L103" s="242">
        <v>0.03</v>
      </c>
      <c r="M103" s="242">
        <v>0.02</v>
      </c>
      <c r="N103" s="242">
        <v>0.02</v>
      </c>
      <c r="O103" s="242">
        <v>2.74</v>
      </c>
      <c r="P103" s="242">
        <v>1.89</v>
      </c>
      <c r="Q103" s="242">
        <v>12.77</v>
      </c>
      <c r="R103" s="242">
        <v>1.26</v>
      </c>
      <c r="S103" s="242">
        <v>15.91</v>
      </c>
      <c r="T103" s="242"/>
      <c r="U103" s="242">
        <v>901</v>
      </c>
      <c r="V103" s="242">
        <v>859</v>
      </c>
      <c r="W103" s="244">
        <v>0.84</v>
      </c>
      <c r="X103" s="242"/>
      <c r="Y103" s="1"/>
      <c r="Z103" s="1"/>
    </row>
    <row r="104" spans="1:26" ht="15.75" customHeight="1" thickTop="1" thickBot="1" x14ac:dyDescent="0.35">
      <c r="A104" s="241" t="s">
        <v>104</v>
      </c>
      <c r="B104" s="241">
        <v>103</v>
      </c>
      <c r="C104" s="242" t="s">
        <v>1294</v>
      </c>
      <c r="D104" s="242"/>
      <c r="E104" s="249">
        <v>0.42</v>
      </c>
      <c r="F104" s="242">
        <v>0</v>
      </c>
      <c r="G104" s="243">
        <v>984900</v>
      </c>
      <c r="H104" s="242">
        <v>406</v>
      </c>
      <c r="I104" s="243">
        <v>2792</v>
      </c>
      <c r="J104" s="242">
        <v>4.09</v>
      </c>
      <c r="K104" s="242">
        <v>1.17</v>
      </c>
      <c r="L104" s="242">
        <v>0.04</v>
      </c>
      <c r="M104" s="242">
        <v>0.02</v>
      </c>
      <c r="N104" s="242">
        <v>0.1</v>
      </c>
      <c r="O104" s="242">
        <v>32.74</v>
      </c>
      <c r="P104" s="242">
        <v>31.68</v>
      </c>
      <c r="Q104" s="242">
        <v>-22.15</v>
      </c>
      <c r="R104" s="242">
        <v>14.49</v>
      </c>
      <c r="S104" s="242">
        <v>43.1</v>
      </c>
      <c r="T104" s="242"/>
      <c r="U104" s="242">
        <v>22</v>
      </c>
      <c r="V104" s="242">
        <v>10</v>
      </c>
      <c r="W104" s="244"/>
      <c r="X104" s="242"/>
      <c r="Y104" s="1"/>
      <c r="Z104" s="1"/>
    </row>
    <row r="105" spans="1:26" ht="15.75" customHeight="1" thickTop="1" thickBot="1" x14ac:dyDescent="0.35">
      <c r="A105" s="241" t="s">
        <v>105</v>
      </c>
      <c r="B105" s="241">
        <v>104</v>
      </c>
      <c r="C105" s="242" t="s">
        <v>1294</v>
      </c>
      <c r="D105" s="242"/>
      <c r="E105" s="249">
        <v>3.7</v>
      </c>
      <c r="F105" s="245">
        <v>-0.54</v>
      </c>
      <c r="G105" s="243">
        <v>109200</v>
      </c>
      <c r="H105" s="242">
        <v>401</v>
      </c>
      <c r="I105" s="243">
        <v>3005</v>
      </c>
      <c r="J105" s="242"/>
      <c r="K105" s="242">
        <v>1.56</v>
      </c>
      <c r="L105" s="242">
        <v>3.51</v>
      </c>
      <c r="M105" s="242"/>
      <c r="N105" s="242">
        <v>0</v>
      </c>
      <c r="O105" s="242">
        <v>0.04</v>
      </c>
      <c r="P105" s="242">
        <v>-17.78</v>
      </c>
      <c r="Q105" s="242">
        <v>1.6</v>
      </c>
      <c r="R105" s="242"/>
      <c r="S105" s="242">
        <v>24.81</v>
      </c>
      <c r="T105" s="242"/>
      <c r="U105" s="242"/>
      <c r="V105" s="242"/>
      <c r="W105" s="244"/>
      <c r="X105" s="242"/>
      <c r="Y105" s="1"/>
      <c r="Z105" s="1"/>
    </row>
    <row r="106" spans="1:26" ht="15.75" customHeight="1" thickTop="1" thickBot="1" x14ac:dyDescent="0.35">
      <c r="A106" s="241" t="s">
        <v>106</v>
      </c>
      <c r="B106" s="241">
        <v>105</v>
      </c>
      <c r="C106" s="242" t="s">
        <v>1294</v>
      </c>
      <c r="D106" s="242"/>
      <c r="E106" s="249">
        <v>0.93</v>
      </c>
      <c r="F106" s="245">
        <v>-1.06</v>
      </c>
      <c r="G106" s="243">
        <v>323100</v>
      </c>
      <c r="H106" s="242">
        <v>299</v>
      </c>
      <c r="I106" s="243">
        <v>1043</v>
      </c>
      <c r="J106" s="242">
        <v>15</v>
      </c>
      <c r="K106" s="242">
        <v>0.55000000000000004</v>
      </c>
      <c r="L106" s="242">
        <v>0.02</v>
      </c>
      <c r="M106" s="242">
        <v>0.04</v>
      </c>
      <c r="N106" s="242">
        <v>0.06</v>
      </c>
      <c r="O106" s="242">
        <v>4.43</v>
      </c>
      <c r="P106" s="242">
        <v>3.6</v>
      </c>
      <c r="Q106" s="242">
        <v>5.19</v>
      </c>
      <c r="R106" s="242">
        <v>4.3899999999999997</v>
      </c>
      <c r="S106" s="242">
        <v>30.79</v>
      </c>
      <c r="T106" s="242"/>
      <c r="U106" s="242">
        <v>608</v>
      </c>
      <c r="V106" s="242">
        <v>540</v>
      </c>
      <c r="W106" s="245">
        <v>-0.12</v>
      </c>
      <c r="X106" s="242"/>
      <c r="Y106" s="1"/>
      <c r="Z106" s="1"/>
    </row>
    <row r="107" spans="1:26" ht="15.75" customHeight="1" thickTop="1" thickBot="1" x14ac:dyDescent="0.35">
      <c r="A107" s="241" t="s">
        <v>107</v>
      </c>
      <c r="B107" s="241">
        <v>106</v>
      </c>
      <c r="C107" s="242" t="s">
        <v>1294</v>
      </c>
      <c r="D107" s="242"/>
      <c r="E107" s="249">
        <v>0.26</v>
      </c>
      <c r="F107" s="244">
        <v>4</v>
      </c>
      <c r="G107" s="243">
        <v>8005400</v>
      </c>
      <c r="H107" s="243">
        <v>2158</v>
      </c>
      <c r="I107" s="242">
        <v>554</v>
      </c>
      <c r="J107" s="242"/>
      <c r="K107" s="242">
        <v>0.96</v>
      </c>
      <c r="L107" s="242">
        <v>2.37</v>
      </c>
      <c r="M107" s="242"/>
      <c r="N107" s="242">
        <v>0</v>
      </c>
      <c r="O107" s="242">
        <v>-2.5299999999999998</v>
      </c>
      <c r="P107" s="242">
        <v>-14.4</v>
      </c>
      <c r="Q107" s="242">
        <v>-17.61</v>
      </c>
      <c r="R107" s="242"/>
      <c r="S107" s="242">
        <v>50.02</v>
      </c>
      <c r="T107" s="242"/>
      <c r="U107" s="242"/>
      <c r="V107" s="242"/>
      <c r="W107" s="244"/>
      <c r="X107" s="242"/>
      <c r="Y107" s="1"/>
      <c r="Z107" s="1"/>
    </row>
    <row r="108" spans="1:26" ht="15.75" customHeight="1" thickTop="1" thickBot="1" x14ac:dyDescent="0.35">
      <c r="A108" s="241" t="s">
        <v>108</v>
      </c>
      <c r="B108" s="241">
        <v>107</v>
      </c>
      <c r="C108" s="242" t="s">
        <v>1294</v>
      </c>
      <c r="D108" s="242"/>
      <c r="E108" s="249">
        <v>15.4</v>
      </c>
      <c r="F108" s="245">
        <v>-0.65</v>
      </c>
      <c r="G108" s="242">
        <v>100</v>
      </c>
      <c r="H108" s="242">
        <v>2</v>
      </c>
      <c r="I108" s="242">
        <v>185</v>
      </c>
      <c r="J108" s="242"/>
      <c r="K108" s="242">
        <v>0.46</v>
      </c>
      <c r="L108" s="242">
        <v>0.87</v>
      </c>
      <c r="M108" s="242">
        <v>0.15</v>
      </c>
      <c r="N108" s="242">
        <v>0</v>
      </c>
      <c r="O108" s="242">
        <v>-6.88</v>
      </c>
      <c r="P108" s="242">
        <v>-12.06</v>
      </c>
      <c r="Q108" s="242">
        <v>-16.78</v>
      </c>
      <c r="R108" s="242">
        <v>0.97</v>
      </c>
      <c r="S108" s="242">
        <v>29.73</v>
      </c>
      <c r="T108" s="242"/>
      <c r="U108" s="242"/>
      <c r="V108" s="242"/>
      <c r="W108" s="244"/>
      <c r="X108" s="242"/>
      <c r="Y108" s="1"/>
      <c r="Z108" s="1"/>
    </row>
    <row r="109" spans="1:26" ht="15.75" customHeight="1" thickTop="1" thickBot="1" x14ac:dyDescent="0.35">
      <c r="A109" s="241" t="s">
        <v>109</v>
      </c>
      <c r="B109" s="241">
        <v>108</v>
      </c>
      <c r="C109" s="242" t="s">
        <v>1294</v>
      </c>
      <c r="D109" s="242"/>
      <c r="E109" s="249">
        <v>9.6999999999999993</v>
      </c>
      <c r="F109" s="242">
        <v>0</v>
      </c>
      <c r="G109" s="243">
        <v>37946500</v>
      </c>
      <c r="H109" s="243">
        <v>367669</v>
      </c>
      <c r="I109" s="243">
        <v>127662</v>
      </c>
      <c r="J109" s="242">
        <v>17.36</v>
      </c>
      <c r="K109" s="242">
        <v>2.4500000000000002</v>
      </c>
      <c r="L109" s="242">
        <v>2.41</v>
      </c>
      <c r="M109" s="242">
        <v>0.15</v>
      </c>
      <c r="N109" s="242">
        <v>0.55000000000000004</v>
      </c>
      <c r="O109" s="242">
        <v>6.02</v>
      </c>
      <c r="P109" s="242">
        <v>14.18</v>
      </c>
      <c r="Q109" s="242">
        <v>5.81</v>
      </c>
      <c r="R109" s="242">
        <v>4.95</v>
      </c>
      <c r="S109" s="242">
        <v>59.66</v>
      </c>
      <c r="T109" s="242"/>
      <c r="U109" s="242">
        <v>394</v>
      </c>
      <c r="V109" s="242">
        <v>507</v>
      </c>
      <c r="W109" s="246">
        <v>1.57</v>
      </c>
      <c r="X109" s="242"/>
      <c r="Y109" s="1"/>
      <c r="Z109" s="1"/>
    </row>
    <row r="110" spans="1:26" ht="15.75" customHeight="1" thickTop="1" thickBot="1" x14ac:dyDescent="0.35">
      <c r="A110" s="241" t="s">
        <v>110</v>
      </c>
      <c r="B110" s="241">
        <v>109</v>
      </c>
      <c r="C110" s="242" t="s">
        <v>1294</v>
      </c>
      <c r="D110" s="242"/>
      <c r="E110" s="249">
        <v>0.8</v>
      </c>
      <c r="F110" s="242">
        <v>0</v>
      </c>
      <c r="G110" s="243">
        <v>250800</v>
      </c>
      <c r="H110" s="242">
        <v>200</v>
      </c>
      <c r="I110" s="242">
        <v>605</v>
      </c>
      <c r="J110" s="242"/>
      <c r="K110" s="242">
        <v>0.52</v>
      </c>
      <c r="L110" s="242">
        <v>0.59</v>
      </c>
      <c r="M110" s="242"/>
      <c r="N110" s="242">
        <v>0</v>
      </c>
      <c r="O110" s="242">
        <v>-0.04</v>
      </c>
      <c r="P110" s="242">
        <v>-2.56</v>
      </c>
      <c r="Q110" s="242">
        <v>2.38</v>
      </c>
      <c r="R110" s="242"/>
      <c r="S110" s="242">
        <v>34.090000000000003</v>
      </c>
      <c r="T110" s="242"/>
      <c r="U110" s="242"/>
      <c r="V110" s="242"/>
      <c r="W110" s="244"/>
      <c r="X110" s="242"/>
      <c r="Y110" s="1"/>
      <c r="Z110" s="1"/>
    </row>
    <row r="111" spans="1:26" ht="15.75" customHeight="1" thickTop="1" thickBot="1" x14ac:dyDescent="0.35">
      <c r="A111" s="241" t="s">
        <v>111</v>
      </c>
      <c r="B111" s="241">
        <v>110</v>
      </c>
      <c r="C111" s="242" t="s">
        <v>1296</v>
      </c>
      <c r="D111" s="242"/>
      <c r="E111" s="249">
        <v>11.7</v>
      </c>
      <c r="F111" s="244">
        <v>12.5</v>
      </c>
      <c r="G111" s="242">
        <v>100</v>
      </c>
      <c r="H111" s="242">
        <v>1</v>
      </c>
      <c r="I111" s="242">
        <v>351</v>
      </c>
      <c r="J111" s="242">
        <v>65.19</v>
      </c>
      <c r="K111" s="242">
        <v>0.51</v>
      </c>
      <c r="L111" s="242">
        <v>1.74</v>
      </c>
      <c r="M111" s="242">
        <v>0.25</v>
      </c>
      <c r="N111" s="242">
        <v>0.18</v>
      </c>
      <c r="O111" s="242">
        <v>0.54</v>
      </c>
      <c r="P111" s="242">
        <v>0.76</v>
      </c>
      <c r="Q111" s="242">
        <v>3.87</v>
      </c>
      <c r="R111" s="242">
        <v>2.4</v>
      </c>
      <c r="S111" s="242">
        <v>33.61</v>
      </c>
      <c r="T111" s="242"/>
      <c r="U111" s="242">
        <v>911</v>
      </c>
      <c r="V111" s="242">
        <v>947</v>
      </c>
      <c r="W111" s="244">
        <v>0.79</v>
      </c>
      <c r="X111" s="242"/>
      <c r="Y111" s="1"/>
      <c r="Z111" s="1"/>
    </row>
    <row r="112" spans="1:26" ht="15.75" customHeight="1" thickTop="1" thickBot="1" x14ac:dyDescent="0.35">
      <c r="A112" s="241" t="s">
        <v>112</v>
      </c>
      <c r="B112" s="241">
        <v>111</v>
      </c>
      <c r="C112" s="242" t="s">
        <v>1294</v>
      </c>
      <c r="D112" s="242"/>
      <c r="E112" s="249">
        <v>0.52</v>
      </c>
      <c r="F112" s="242">
        <v>0</v>
      </c>
      <c r="G112" s="243">
        <v>24590500</v>
      </c>
      <c r="H112" s="243">
        <v>12768</v>
      </c>
      <c r="I112" s="243">
        <v>2159</v>
      </c>
      <c r="J112" s="242"/>
      <c r="K112" s="242">
        <v>0.61</v>
      </c>
      <c r="L112" s="242">
        <v>1.04</v>
      </c>
      <c r="M112" s="242"/>
      <c r="N112" s="242">
        <v>0</v>
      </c>
      <c r="O112" s="242">
        <v>0.86</v>
      </c>
      <c r="P112" s="242">
        <v>-4.43</v>
      </c>
      <c r="Q112" s="242">
        <v>-8.92</v>
      </c>
      <c r="R112" s="242"/>
      <c r="S112" s="242">
        <v>93.45</v>
      </c>
      <c r="T112" s="242"/>
      <c r="U112" s="242"/>
      <c r="V112" s="242"/>
      <c r="W112" s="244"/>
      <c r="X112" s="242"/>
      <c r="Y112" s="1"/>
      <c r="Z112" s="1"/>
    </row>
    <row r="113" spans="1:26" ht="15.75" customHeight="1" thickTop="1" thickBot="1" x14ac:dyDescent="0.35">
      <c r="A113" s="241" t="s">
        <v>113</v>
      </c>
      <c r="B113" s="241">
        <v>112</v>
      </c>
      <c r="C113" s="242" t="s">
        <v>1296</v>
      </c>
      <c r="D113" s="242"/>
      <c r="E113" s="249">
        <v>1.83</v>
      </c>
      <c r="F113" s="245">
        <v>-3.68</v>
      </c>
      <c r="G113" s="243">
        <v>595200</v>
      </c>
      <c r="H113" s="243">
        <v>1092</v>
      </c>
      <c r="I113" s="242">
        <v>512</v>
      </c>
      <c r="J113" s="242">
        <v>7.87</v>
      </c>
      <c r="K113" s="242">
        <v>1.02</v>
      </c>
      <c r="L113" s="242">
        <v>2.1</v>
      </c>
      <c r="M113" s="242">
        <v>0.11</v>
      </c>
      <c r="N113" s="242">
        <v>0.24</v>
      </c>
      <c r="O113" s="242">
        <v>7.38</v>
      </c>
      <c r="P113" s="242">
        <v>13.43</v>
      </c>
      <c r="Q113" s="242">
        <v>3</v>
      </c>
      <c r="R113" s="242">
        <v>5.85</v>
      </c>
      <c r="S113" s="242">
        <v>39.090000000000003</v>
      </c>
      <c r="T113" s="242"/>
      <c r="U113" s="242">
        <v>185</v>
      </c>
      <c r="V113" s="242">
        <v>238</v>
      </c>
      <c r="W113" s="244">
        <v>0.18</v>
      </c>
      <c r="X113" s="242"/>
      <c r="Y113" s="1"/>
      <c r="Z113" s="1"/>
    </row>
    <row r="114" spans="1:26" ht="15.75" customHeight="1" thickTop="1" thickBot="1" x14ac:dyDescent="0.35">
      <c r="A114" s="241" t="s">
        <v>114</v>
      </c>
      <c r="B114" s="241">
        <v>113</v>
      </c>
      <c r="C114" s="242" t="s">
        <v>1294</v>
      </c>
      <c r="D114" s="242"/>
      <c r="E114" s="249">
        <v>145</v>
      </c>
      <c r="F114" s="245">
        <v>-2.68</v>
      </c>
      <c r="G114" s="243">
        <v>12145900</v>
      </c>
      <c r="H114" s="243">
        <v>1793533</v>
      </c>
      <c r="I114" s="243">
        <v>145000</v>
      </c>
      <c r="J114" s="242">
        <v>42.26</v>
      </c>
      <c r="K114" s="242">
        <v>16.059999999999999</v>
      </c>
      <c r="L114" s="242">
        <v>0.74</v>
      </c>
      <c r="M114" s="242">
        <v>0.9</v>
      </c>
      <c r="N114" s="242">
        <v>3.45</v>
      </c>
      <c r="O114" s="242">
        <v>27.88</v>
      </c>
      <c r="P114" s="242">
        <v>40.98</v>
      </c>
      <c r="Q114" s="242">
        <v>20.239999999999998</v>
      </c>
      <c r="R114" s="242">
        <v>1.17</v>
      </c>
      <c r="S114" s="242">
        <v>26.36</v>
      </c>
      <c r="T114" s="242"/>
      <c r="U114" s="242">
        <v>423</v>
      </c>
      <c r="V114" s="242">
        <v>419</v>
      </c>
      <c r="W114" s="246">
        <v>1.5</v>
      </c>
      <c r="X114" s="242"/>
      <c r="Y114" s="1"/>
      <c r="Z114" s="1"/>
    </row>
    <row r="115" spans="1:26" ht="15.75" customHeight="1" thickTop="1" thickBot="1" x14ac:dyDescent="0.35">
      <c r="A115" s="241" t="s">
        <v>115</v>
      </c>
      <c r="B115" s="241">
        <v>114</v>
      </c>
      <c r="C115" s="242" t="s">
        <v>1294</v>
      </c>
      <c r="D115" s="242"/>
      <c r="E115" s="249">
        <v>2.42</v>
      </c>
      <c r="F115" s="245">
        <v>-1.63</v>
      </c>
      <c r="G115" s="243">
        <v>6580700</v>
      </c>
      <c r="H115" s="243">
        <v>15990</v>
      </c>
      <c r="I115" s="243">
        <v>11022</v>
      </c>
      <c r="J115" s="242">
        <v>137.54</v>
      </c>
      <c r="K115" s="242">
        <v>0.67</v>
      </c>
      <c r="L115" s="242">
        <v>3.03</v>
      </c>
      <c r="M115" s="242">
        <v>0.02</v>
      </c>
      <c r="N115" s="242">
        <v>0.02</v>
      </c>
      <c r="O115" s="242">
        <v>1.45</v>
      </c>
      <c r="P115" s="242">
        <v>0.48</v>
      </c>
      <c r="Q115" s="242">
        <v>0.33</v>
      </c>
      <c r="R115" s="242">
        <v>3.72</v>
      </c>
      <c r="S115" s="242">
        <v>26.94</v>
      </c>
      <c r="T115" s="242"/>
      <c r="U115" s="242">
        <v>946</v>
      </c>
      <c r="V115" s="242">
        <v>927</v>
      </c>
      <c r="W115" s="245">
        <v>-6.52</v>
      </c>
      <c r="X115" s="242"/>
      <c r="Y115" s="1"/>
      <c r="Z115" s="1"/>
    </row>
    <row r="116" spans="1:26" ht="15.75" customHeight="1" thickTop="1" thickBot="1" x14ac:dyDescent="0.35">
      <c r="A116" s="241" t="s">
        <v>116</v>
      </c>
      <c r="B116" s="241">
        <v>115</v>
      </c>
      <c r="C116" s="242" t="s">
        <v>1294</v>
      </c>
      <c r="D116" s="242"/>
      <c r="E116" s="249">
        <v>0.44</v>
      </c>
      <c r="F116" s="245">
        <v>-2.2200000000000002</v>
      </c>
      <c r="G116" s="243">
        <v>6408600</v>
      </c>
      <c r="H116" s="243">
        <v>2821</v>
      </c>
      <c r="I116" s="243">
        <v>1218</v>
      </c>
      <c r="J116" s="242">
        <v>13.28</v>
      </c>
      <c r="K116" s="242">
        <v>0.94</v>
      </c>
      <c r="L116" s="242">
        <v>1.01</v>
      </c>
      <c r="M116" s="242"/>
      <c r="N116" s="242">
        <v>0.03</v>
      </c>
      <c r="O116" s="242">
        <v>5.1100000000000003</v>
      </c>
      <c r="P116" s="242">
        <v>7.28</v>
      </c>
      <c r="Q116" s="242">
        <v>3.26</v>
      </c>
      <c r="R116" s="242">
        <v>2.27</v>
      </c>
      <c r="S116" s="242">
        <v>49.54</v>
      </c>
      <c r="T116" s="242"/>
      <c r="U116" s="242">
        <v>443</v>
      </c>
      <c r="V116" s="242">
        <v>451</v>
      </c>
      <c r="W116" s="245">
        <v>-0.15</v>
      </c>
      <c r="X116" s="242"/>
      <c r="Y116" s="1"/>
      <c r="Z116" s="1"/>
    </row>
    <row r="117" spans="1:26" ht="15.75" customHeight="1" thickTop="1" thickBot="1" x14ac:dyDescent="0.35">
      <c r="A117" s="241" t="s">
        <v>117</v>
      </c>
      <c r="B117" s="241">
        <v>116</v>
      </c>
      <c r="C117" s="242" t="s">
        <v>1294</v>
      </c>
      <c r="D117" s="242"/>
      <c r="E117" s="249">
        <v>0.56000000000000005</v>
      </c>
      <c r="F117" s="242">
        <v>0</v>
      </c>
      <c r="G117" s="243">
        <v>493300</v>
      </c>
      <c r="H117" s="242">
        <v>276</v>
      </c>
      <c r="I117" s="242">
        <v>417</v>
      </c>
      <c r="J117" s="242"/>
      <c r="K117" s="242">
        <v>0.26</v>
      </c>
      <c r="L117" s="242">
        <v>0.6</v>
      </c>
      <c r="M117" s="242"/>
      <c r="N117" s="242">
        <v>0</v>
      </c>
      <c r="O117" s="242">
        <v>-20.76</v>
      </c>
      <c r="P117" s="242">
        <v>-25.53</v>
      </c>
      <c r="Q117" s="242">
        <v>-0.78</v>
      </c>
      <c r="R117" s="242"/>
      <c r="S117" s="242">
        <v>68.73</v>
      </c>
      <c r="T117" s="242"/>
      <c r="U117" s="242"/>
      <c r="V117" s="242"/>
      <c r="W117" s="244"/>
      <c r="X117" s="242"/>
      <c r="Y117" s="1"/>
      <c r="Z117" s="1"/>
    </row>
    <row r="118" spans="1:26" ht="15.75" customHeight="1" thickTop="1" thickBot="1" x14ac:dyDescent="0.35">
      <c r="A118" s="241" t="s">
        <v>118</v>
      </c>
      <c r="B118" s="241">
        <v>117</v>
      </c>
      <c r="C118" s="242" t="s">
        <v>1294</v>
      </c>
      <c r="D118" s="242"/>
      <c r="E118" s="249">
        <v>24.8</v>
      </c>
      <c r="F118" s="245">
        <v>-2.75</v>
      </c>
      <c r="G118" s="243">
        <v>2456000</v>
      </c>
      <c r="H118" s="243">
        <v>61167</v>
      </c>
      <c r="I118" s="243">
        <v>33480</v>
      </c>
      <c r="J118" s="242"/>
      <c r="K118" s="242">
        <v>2.97</v>
      </c>
      <c r="L118" s="242">
        <v>2.19</v>
      </c>
      <c r="M118" s="242"/>
      <c r="N118" s="242">
        <v>0</v>
      </c>
      <c r="O118" s="242">
        <v>-1.57</v>
      </c>
      <c r="P118" s="242">
        <v>-7.62</v>
      </c>
      <c r="Q118" s="242">
        <v>-14.05</v>
      </c>
      <c r="R118" s="242"/>
      <c r="S118" s="242">
        <v>74.349999999999994</v>
      </c>
      <c r="T118" s="242"/>
      <c r="U118" s="242"/>
      <c r="V118" s="242"/>
      <c r="W118" s="244"/>
      <c r="X118" s="242"/>
      <c r="Y118" s="1"/>
      <c r="Z118" s="1"/>
    </row>
    <row r="119" spans="1:26" ht="15.75" customHeight="1" thickTop="1" thickBot="1" x14ac:dyDescent="0.35">
      <c r="A119" s="241" t="s">
        <v>119</v>
      </c>
      <c r="B119" s="241">
        <v>118</v>
      </c>
      <c r="C119" s="242" t="s">
        <v>1296</v>
      </c>
      <c r="D119" s="242"/>
      <c r="E119" s="249">
        <v>3.36</v>
      </c>
      <c r="F119" s="245">
        <v>-5.08</v>
      </c>
      <c r="G119" s="243">
        <v>4122300</v>
      </c>
      <c r="H119" s="243">
        <v>14011</v>
      </c>
      <c r="I119" s="243">
        <v>1558</v>
      </c>
      <c r="J119" s="242"/>
      <c r="K119" s="242">
        <v>1.1100000000000001</v>
      </c>
      <c r="L119" s="242">
        <v>1.99</v>
      </c>
      <c r="M119" s="242"/>
      <c r="N119" s="242">
        <v>0</v>
      </c>
      <c r="O119" s="242">
        <v>-2.15</v>
      </c>
      <c r="P119" s="242">
        <v>-16.97</v>
      </c>
      <c r="Q119" s="242">
        <v>-4.84</v>
      </c>
      <c r="R119" s="242"/>
      <c r="S119" s="242">
        <v>32.01</v>
      </c>
      <c r="T119" s="242"/>
      <c r="U119" s="242"/>
      <c r="V119" s="242"/>
      <c r="W119" s="244"/>
      <c r="X119" s="242"/>
      <c r="Y119" s="1"/>
      <c r="Z119" s="1"/>
    </row>
    <row r="120" spans="1:26" ht="15.75" customHeight="1" thickTop="1" thickBot="1" x14ac:dyDescent="0.35">
      <c r="A120" s="241" t="s">
        <v>120</v>
      </c>
      <c r="B120" s="241">
        <v>119</v>
      </c>
      <c r="C120" s="242" t="s">
        <v>1294</v>
      </c>
      <c r="D120" s="242"/>
      <c r="E120" s="249">
        <v>0.6</v>
      </c>
      <c r="F120" s="242">
        <v>0</v>
      </c>
      <c r="G120" s="243">
        <v>29930700</v>
      </c>
      <c r="H120" s="243">
        <v>17712</v>
      </c>
      <c r="I120" s="243">
        <v>4960</v>
      </c>
      <c r="J120" s="242"/>
      <c r="K120" s="242">
        <v>1.1599999999999999</v>
      </c>
      <c r="L120" s="242">
        <v>5.41</v>
      </c>
      <c r="M120" s="242"/>
      <c r="N120" s="242">
        <v>0</v>
      </c>
      <c r="O120" s="242">
        <v>0.89</v>
      </c>
      <c r="P120" s="242">
        <v>-11.67</v>
      </c>
      <c r="Q120" s="242">
        <v>-19</v>
      </c>
      <c r="R120" s="242"/>
      <c r="S120" s="242">
        <v>43.89</v>
      </c>
      <c r="T120" s="242"/>
      <c r="U120" s="242"/>
      <c r="V120" s="242"/>
      <c r="W120" s="244"/>
      <c r="X120" s="242"/>
      <c r="Y120" s="1"/>
      <c r="Z120" s="1"/>
    </row>
    <row r="121" spans="1:26" ht="15.75" customHeight="1" thickTop="1" thickBot="1" x14ac:dyDescent="0.35">
      <c r="A121" s="241" t="s">
        <v>121</v>
      </c>
      <c r="B121" s="241">
        <v>120</v>
      </c>
      <c r="C121" s="242" t="s">
        <v>1294</v>
      </c>
      <c r="D121" s="242"/>
      <c r="E121" s="249">
        <v>0.69</v>
      </c>
      <c r="F121" s="242">
        <v>0</v>
      </c>
      <c r="G121" s="243">
        <v>3095200</v>
      </c>
      <c r="H121" s="243">
        <v>2115</v>
      </c>
      <c r="I121" s="243">
        <v>2992</v>
      </c>
      <c r="J121" s="242">
        <v>23.66</v>
      </c>
      <c r="K121" s="242">
        <v>0.52</v>
      </c>
      <c r="L121" s="242">
        <v>0.76</v>
      </c>
      <c r="M121" s="242"/>
      <c r="N121" s="242">
        <v>0.03</v>
      </c>
      <c r="O121" s="242">
        <v>1.53</v>
      </c>
      <c r="P121" s="242">
        <v>2.09</v>
      </c>
      <c r="Q121" s="242">
        <v>10.7</v>
      </c>
      <c r="R121" s="242"/>
      <c r="S121" s="242">
        <v>40.020000000000003</v>
      </c>
      <c r="T121" s="242"/>
      <c r="U121" s="242">
        <v>750</v>
      </c>
      <c r="V121" s="242">
        <v>758</v>
      </c>
      <c r="W121" s="246">
        <v>1.61</v>
      </c>
      <c r="X121" s="242"/>
      <c r="Y121" s="1"/>
      <c r="Z121" s="1"/>
    </row>
    <row r="122" spans="1:26" ht="15.75" customHeight="1" thickTop="1" thickBot="1" x14ac:dyDescent="0.35">
      <c r="A122" s="241" t="s">
        <v>122</v>
      </c>
      <c r="B122" s="241">
        <v>121</v>
      </c>
      <c r="C122" s="242" t="s">
        <v>1294</v>
      </c>
      <c r="D122" s="242"/>
      <c r="E122" s="249">
        <v>30.5</v>
      </c>
      <c r="F122" s="242">
        <v>0</v>
      </c>
      <c r="G122" s="242">
        <v>0</v>
      </c>
      <c r="H122" s="242">
        <v>0</v>
      </c>
      <c r="I122" s="242">
        <v>366</v>
      </c>
      <c r="J122" s="242">
        <v>14</v>
      </c>
      <c r="K122" s="242">
        <v>0.7</v>
      </c>
      <c r="L122" s="242">
        <v>0.53</v>
      </c>
      <c r="M122" s="242">
        <v>0.5</v>
      </c>
      <c r="N122" s="242">
        <v>2.1800000000000002</v>
      </c>
      <c r="O122" s="242">
        <v>3.95</v>
      </c>
      <c r="P122" s="242">
        <v>4.92</v>
      </c>
      <c r="Q122" s="242">
        <v>12.12</v>
      </c>
      <c r="R122" s="242">
        <v>1.72</v>
      </c>
      <c r="S122" s="242">
        <v>55.95</v>
      </c>
      <c r="T122" s="242"/>
      <c r="U122" s="242">
        <v>545</v>
      </c>
      <c r="V122" s="242">
        <v>537</v>
      </c>
      <c r="W122" s="245">
        <v>-0.08</v>
      </c>
      <c r="X122" s="242"/>
      <c r="Y122" s="1"/>
      <c r="Z122" s="1"/>
    </row>
    <row r="123" spans="1:26" ht="15.75" customHeight="1" thickTop="1" thickBot="1" x14ac:dyDescent="0.35">
      <c r="A123" s="241" t="s">
        <v>123</v>
      </c>
      <c r="B123" s="241">
        <v>122</v>
      </c>
      <c r="C123" s="242" t="s">
        <v>1294</v>
      </c>
      <c r="D123" s="242"/>
      <c r="E123" s="249">
        <v>11</v>
      </c>
      <c r="F123" s="244">
        <v>4.76</v>
      </c>
      <c r="G123" s="243">
        <v>12526800</v>
      </c>
      <c r="H123" s="243">
        <v>135064</v>
      </c>
      <c r="I123" s="243">
        <v>7762</v>
      </c>
      <c r="J123" s="242">
        <v>56.51</v>
      </c>
      <c r="K123" s="242">
        <v>7.25</v>
      </c>
      <c r="L123" s="242">
        <v>0.91</v>
      </c>
      <c r="M123" s="242"/>
      <c r="N123" s="242">
        <v>0.2</v>
      </c>
      <c r="O123" s="242">
        <v>10.17</v>
      </c>
      <c r="P123" s="242">
        <v>13.53</v>
      </c>
      <c r="Q123" s="242">
        <v>31.42</v>
      </c>
      <c r="R123" s="242">
        <v>0.05</v>
      </c>
      <c r="S123" s="242">
        <v>37.380000000000003</v>
      </c>
      <c r="T123" s="242"/>
      <c r="U123" s="242">
        <v>592</v>
      </c>
      <c r="V123" s="242">
        <v>571</v>
      </c>
      <c r="W123" s="246">
        <v>1.45</v>
      </c>
      <c r="X123" s="242"/>
      <c r="Y123" s="1"/>
      <c r="Z123" s="1"/>
    </row>
    <row r="124" spans="1:26" ht="15.75" customHeight="1" thickTop="1" thickBot="1" x14ac:dyDescent="0.35">
      <c r="A124" s="241" t="s">
        <v>124</v>
      </c>
      <c r="B124" s="241">
        <v>123</v>
      </c>
      <c r="C124" s="242" t="s">
        <v>1294</v>
      </c>
      <c r="D124" s="242"/>
      <c r="E124" s="249">
        <v>0.5</v>
      </c>
      <c r="F124" s="242">
        <v>0</v>
      </c>
      <c r="G124" s="243">
        <v>1989400</v>
      </c>
      <c r="H124" s="242">
        <v>995</v>
      </c>
      <c r="I124" s="242">
        <v>638</v>
      </c>
      <c r="J124" s="242">
        <v>5.81</v>
      </c>
      <c r="K124" s="242">
        <v>0.34</v>
      </c>
      <c r="L124" s="242">
        <v>2.68</v>
      </c>
      <c r="M124" s="242"/>
      <c r="N124" s="242">
        <v>0.09</v>
      </c>
      <c r="O124" s="242">
        <v>-1.4</v>
      </c>
      <c r="P124" s="242">
        <v>6.02</v>
      </c>
      <c r="Q124" s="242">
        <v>15.03</v>
      </c>
      <c r="R124" s="242"/>
      <c r="S124" s="242">
        <v>25.91</v>
      </c>
      <c r="T124" s="242"/>
      <c r="U124" s="242">
        <v>343</v>
      </c>
      <c r="V124" s="242"/>
      <c r="W124" s="244">
        <v>0.32</v>
      </c>
      <c r="X124" s="242"/>
      <c r="Y124" s="1"/>
      <c r="Z124" s="1"/>
    </row>
    <row r="125" spans="1:26" ht="15.75" customHeight="1" thickTop="1" thickBot="1" x14ac:dyDescent="0.35">
      <c r="A125" s="241" t="s">
        <v>125</v>
      </c>
      <c r="B125" s="241">
        <v>124</v>
      </c>
      <c r="C125" s="242" t="s">
        <v>1294</v>
      </c>
      <c r="D125" s="242"/>
      <c r="E125" s="249">
        <v>2.54</v>
      </c>
      <c r="F125" s="245">
        <v>-0.78</v>
      </c>
      <c r="G125" s="243">
        <v>34249200</v>
      </c>
      <c r="H125" s="243">
        <v>87089</v>
      </c>
      <c r="I125" s="243">
        <v>27940</v>
      </c>
      <c r="J125" s="242">
        <v>37.47</v>
      </c>
      <c r="K125" s="242">
        <v>7.59</v>
      </c>
      <c r="L125" s="242">
        <v>0.65</v>
      </c>
      <c r="M125" s="242">
        <v>0.02</v>
      </c>
      <c r="N125" s="242">
        <v>7.0000000000000007E-2</v>
      </c>
      <c r="O125" s="242">
        <v>15.19</v>
      </c>
      <c r="P125" s="242">
        <v>20.59</v>
      </c>
      <c r="Q125" s="242">
        <v>15.81</v>
      </c>
      <c r="R125" s="242">
        <v>1.97</v>
      </c>
      <c r="S125" s="242">
        <v>42.61</v>
      </c>
      <c r="T125" s="242"/>
      <c r="U125" s="242">
        <v>465</v>
      </c>
      <c r="V125" s="242">
        <v>451</v>
      </c>
      <c r="W125" s="246">
        <v>5.2</v>
      </c>
      <c r="X125" s="242"/>
      <c r="Y125" s="1"/>
      <c r="Z125" s="1"/>
    </row>
    <row r="126" spans="1:26" ht="15.75" customHeight="1" thickTop="1" thickBot="1" x14ac:dyDescent="0.35">
      <c r="A126" s="241" t="s">
        <v>126</v>
      </c>
      <c r="B126" s="241">
        <v>125</v>
      </c>
      <c r="C126" s="242" t="s">
        <v>1294</v>
      </c>
      <c r="D126" s="242"/>
      <c r="E126" s="249">
        <v>0.54</v>
      </c>
      <c r="F126" s="245">
        <v>-1.82</v>
      </c>
      <c r="G126" s="243">
        <v>4146900</v>
      </c>
      <c r="H126" s="243">
        <v>2269</v>
      </c>
      <c r="I126" s="242">
        <v>714</v>
      </c>
      <c r="J126" s="242"/>
      <c r="K126" s="242">
        <v>0.71</v>
      </c>
      <c r="L126" s="242">
        <v>2.2200000000000002</v>
      </c>
      <c r="M126" s="242"/>
      <c r="N126" s="242">
        <v>0</v>
      </c>
      <c r="O126" s="242">
        <v>0.71</v>
      </c>
      <c r="P126" s="242">
        <v>-12.98</v>
      </c>
      <c r="Q126" s="242">
        <v>-26.71</v>
      </c>
      <c r="R126" s="242"/>
      <c r="S126" s="242">
        <v>45.8</v>
      </c>
      <c r="T126" s="242"/>
      <c r="U126" s="242"/>
      <c r="V126" s="242"/>
      <c r="W126" s="244"/>
      <c r="X126" s="242"/>
      <c r="Y126" s="1"/>
      <c r="Z126" s="1"/>
    </row>
    <row r="127" spans="1:26" ht="15.75" customHeight="1" thickTop="1" thickBot="1" x14ac:dyDescent="0.35">
      <c r="A127" s="241" t="s">
        <v>127</v>
      </c>
      <c r="B127" s="241">
        <v>126</v>
      </c>
      <c r="C127" s="242" t="s">
        <v>1296</v>
      </c>
      <c r="D127" s="242"/>
      <c r="E127" s="249">
        <v>67</v>
      </c>
      <c r="F127" s="242">
        <v>0</v>
      </c>
      <c r="G127" s="242">
        <v>0</v>
      </c>
      <c r="H127" s="242">
        <v>0</v>
      </c>
      <c r="I127" s="242">
        <v>503</v>
      </c>
      <c r="J127" s="242"/>
      <c r="K127" s="242">
        <v>0.56999999999999995</v>
      </c>
      <c r="L127" s="242">
        <v>0.48</v>
      </c>
      <c r="M127" s="242"/>
      <c r="N127" s="242">
        <v>0</v>
      </c>
      <c r="O127" s="242">
        <v>-7.35</v>
      </c>
      <c r="P127" s="242">
        <v>-11.47</v>
      </c>
      <c r="Q127" s="242">
        <v>-6.99</v>
      </c>
      <c r="R127" s="242"/>
      <c r="S127" s="242">
        <v>20.12</v>
      </c>
      <c r="T127" s="242"/>
      <c r="U127" s="242"/>
      <c r="V127" s="242"/>
      <c r="W127" s="244"/>
      <c r="X127" s="242"/>
      <c r="Y127" s="1"/>
      <c r="Z127" s="1"/>
    </row>
    <row r="128" spans="1:26" ht="15.75" customHeight="1" thickTop="1" thickBot="1" x14ac:dyDescent="0.35">
      <c r="A128" s="241" t="s">
        <v>128</v>
      </c>
      <c r="B128" s="241">
        <v>127</v>
      </c>
      <c r="C128" s="242" t="s">
        <v>1294</v>
      </c>
      <c r="D128" s="242"/>
      <c r="E128" s="249">
        <v>4.24</v>
      </c>
      <c r="F128" s="245">
        <v>-6.61</v>
      </c>
      <c r="G128" s="243">
        <v>1089600</v>
      </c>
      <c r="H128" s="243">
        <v>4748</v>
      </c>
      <c r="I128" s="243">
        <v>3392</v>
      </c>
      <c r="J128" s="242"/>
      <c r="K128" s="242">
        <v>3.87</v>
      </c>
      <c r="L128" s="242">
        <v>11.22</v>
      </c>
      <c r="M128" s="242"/>
      <c r="N128" s="242">
        <v>0</v>
      </c>
      <c r="O128" s="242">
        <v>-0.09</v>
      </c>
      <c r="P128" s="242">
        <v>-37.82</v>
      </c>
      <c r="Q128" s="242">
        <v>-24.58</v>
      </c>
      <c r="R128" s="242"/>
      <c r="S128" s="242">
        <v>37.409999999999997</v>
      </c>
      <c r="T128" s="242"/>
      <c r="U128" s="242"/>
      <c r="V128" s="242"/>
      <c r="W128" s="244"/>
      <c r="X128" s="242"/>
      <c r="Y128" s="1"/>
      <c r="Z128" s="1"/>
    </row>
    <row r="129" spans="1:26" ht="15.75" customHeight="1" thickTop="1" thickBot="1" x14ac:dyDescent="0.35">
      <c r="A129" s="241" t="s">
        <v>129</v>
      </c>
      <c r="B129" s="241">
        <v>128</v>
      </c>
      <c r="C129" s="242" t="s">
        <v>1296</v>
      </c>
      <c r="D129" s="242"/>
      <c r="E129" s="249">
        <v>0.73</v>
      </c>
      <c r="F129" s="245">
        <v>-2.67</v>
      </c>
      <c r="G129" s="243">
        <v>166600</v>
      </c>
      <c r="H129" s="242">
        <v>121</v>
      </c>
      <c r="I129" s="242">
        <v>779</v>
      </c>
      <c r="J129" s="242">
        <v>3.32</v>
      </c>
      <c r="K129" s="242">
        <v>0.51</v>
      </c>
      <c r="L129" s="242">
        <v>5.34</v>
      </c>
      <c r="M129" s="242">
        <v>0.02</v>
      </c>
      <c r="N129" s="242">
        <v>0.23</v>
      </c>
      <c r="O129" s="242">
        <v>4.1900000000000004</v>
      </c>
      <c r="P129" s="242">
        <v>16.05</v>
      </c>
      <c r="Q129" s="242">
        <v>-39.200000000000003</v>
      </c>
      <c r="R129" s="242">
        <v>2.12</v>
      </c>
      <c r="S129" s="242">
        <v>30.16</v>
      </c>
      <c r="T129" s="242"/>
      <c r="U129" s="242">
        <v>124</v>
      </c>
      <c r="V129" s="242">
        <v>343</v>
      </c>
      <c r="W129" s="244">
        <v>0.03</v>
      </c>
      <c r="X129" s="242"/>
      <c r="Y129" s="1"/>
      <c r="Z129" s="1"/>
    </row>
    <row r="130" spans="1:26" ht="15.75" customHeight="1" thickTop="1" thickBot="1" x14ac:dyDescent="0.35">
      <c r="A130" s="241" t="s">
        <v>130</v>
      </c>
      <c r="B130" s="241">
        <v>129</v>
      </c>
      <c r="C130" s="242" t="s">
        <v>1294</v>
      </c>
      <c r="D130" s="242"/>
      <c r="E130" s="249">
        <v>0.26</v>
      </c>
      <c r="F130" s="245">
        <v>-3.7</v>
      </c>
      <c r="G130" s="243">
        <v>1157500</v>
      </c>
      <c r="H130" s="242">
        <v>310</v>
      </c>
      <c r="I130" s="242">
        <v>225</v>
      </c>
      <c r="J130" s="242"/>
      <c r="K130" s="242">
        <v>0.61</v>
      </c>
      <c r="L130" s="242">
        <v>1.53</v>
      </c>
      <c r="M130" s="242"/>
      <c r="N130" s="242">
        <v>0</v>
      </c>
      <c r="O130" s="242">
        <v>-26.39</v>
      </c>
      <c r="P130" s="242">
        <v>-54.35</v>
      </c>
      <c r="Q130" s="242">
        <v>-15.24</v>
      </c>
      <c r="R130" s="242"/>
      <c r="S130" s="242">
        <v>70.14</v>
      </c>
      <c r="T130" s="242"/>
      <c r="U130" s="242"/>
      <c r="V130" s="242"/>
      <c r="W130" s="244"/>
      <c r="X130" s="242"/>
      <c r="Y130" s="1"/>
      <c r="Z130" s="1"/>
    </row>
    <row r="131" spans="1:26" ht="15.75" customHeight="1" thickTop="1" thickBot="1" x14ac:dyDescent="0.35">
      <c r="A131" s="241" t="s">
        <v>131</v>
      </c>
      <c r="B131" s="241">
        <v>130</v>
      </c>
      <c r="C131" s="242" t="s">
        <v>1296</v>
      </c>
      <c r="D131" s="242"/>
      <c r="E131" s="249">
        <v>0.6</v>
      </c>
      <c r="F131" s="245">
        <v>-1.64</v>
      </c>
      <c r="G131" s="243">
        <v>2502900</v>
      </c>
      <c r="H131" s="243">
        <v>1502</v>
      </c>
      <c r="I131" s="243">
        <v>20893</v>
      </c>
      <c r="J131" s="242">
        <v>9.32</v>
      </c>
      <c r="K131" s="242">
        <v>0.5</v>
      </c>
      <c r="L131" s="242">
        <v>8.6</v>
      </c>
      <c r="M131" s="242">
        <v>0.01</v>
      </c>
      <c r="N131" s="242">
        <v>0.06</v>
      </c>
      <c r="O131" s="242">
        <v>0.67</v>
      </c>
      <c r="P131" s="242">
        <v>5.64</v>
      </c>
      <c r="Q131" s="242">
        <v>9.9700000000000006</v>
      </c>
      <c r="R131" s="242">
        <v>0.83</v>
      </c>
      <c r="S131" s="242">
        <v>5.17</v>
      </c>
      <c r="T131" s="242"/>
      <c r="U131" s="242">
        <v>406</v>
      </c>
      <c r="V131" s="242">
        <v>554</v>
      </c>
      <c r="W131" s="244"/>
      <c r="X131" s="242"/>
      <c r="Y131" s="1"/>
      <c r="Z131" s="1"/>
    </row>
    <row r="132" spans="1:26" ht="15.75" customHeight="1" thickTop="1" thickBot="1" x14ac:dyDescent="0.35">
      <c r="A132" s="241" t="s">
        <v>132</v>
      </c>
      <c r="B132" s="241">
        <v>131</v>
      </c>
      <c r="C132" s="242" t="s">
        <v>1296</v>
      </c>
      <c r="D132" s="242"/>
      <c r="E132" s="249">
        <v>1.79</v>
      </c>
      <c r="F132" s="242">
        <v>0</v>
      </c>
      <c r="G132" s="243">
        <v>26600</v>
      </c>
      <c r="H132" s="242">
        <v>48</v>
      </c>
      <c r="I132" s="242">
        <v>537</v>
      </c>
      <c r="J132" s="242"/>
      <c r="K132" s="242">
        <v>0.41</v>
      </c>
      <c r="L132" s="242">
        <v>0.01</v>
      </c>
      <c r="M132" s="242"/>
      <c r="N132" s="242">
        <v>0</v>
      </c>
      <c r="O132" s="242">
        <v>-1.22</v>
      </c>
      <c r="P132" s="242">
        <v>-1.01</v>
      </c>
      <c r="Q132" s="242">
        <v>-4.9400000000000004</v>
      </c>
      <c r="R132" s="242"/>
      <c r="S132" s="242">
        <v>26.68</v>
      </c>
      <c r="T132" s="242"/>
      <c r="U132" s="242"/>
      <c r="V132" s="242"/>
      <c r="W132" s="244"/>
      <c r="X132" s="242"/>
      <c r="Y132" s="1"/>
      <c r="Z132" s="1"/>
    </row>
    <row r="133" spans="1:26" ht="15.75" customHeight="1" thickTop="1" thickBot="1" x14ac:dyDescent="0.35">
      <c r="A133" s="241" t="s">
        <v>133</v>
      </c>
      <c r="B133" s="241">
        <v>132</v>
      </c>
      <c r="C133" s="242" t="s">
        <v>1294</v>
      </c>
      <c r="D133" s="242"/>
      <c r="E133" s="249">
        <v>15.2</v>
      </c>
      <c r="F133" s="245">
        <v>-2.56</v>
      </c>
      <c r="G133" s="243">
        <v>8053600</v>
      </c>
      <c r="H133" s="243">
        <v>123676</v>
      </c>
      <c r="I133" s="243">
        <v>25747</v>
      </c>
      <c r="J133" s="242">
        <v>25.87</v>
      </c>
      <c r="K133" s="242">
        <v>0.96</v>
      </c>
      <c r="L133" s="242">
        <v>2.1800000000000002</v>
      </c>
      <c r="M133" s="242"/>
      <c r="N133" s="242">
        <v>0.59</v>
      </c>
      <c r="O133" s="242">
        <v>2.66</v>
      </c>
      <c r="P133" s="242">
        <v>3.65</v>
      </c>
      <c r="Q133" s="242">
        <v>4.7699999999999996</v>
      </c>
      <c r="R133" s="242">
        <v>2.69</v>
      </c>
      <c r="S133" s="242">
        <v>66.790000000000006</v>
      </c>
      <c r="T133" s="242"/>
      <c r="U133" s="242">
        <v>725</v>
      </c>
      <c r="V133" s="242">
        <v>740</v>
      </c>
      <c r="W133" s="245">
        <v>-11.16</v>
      </c>
      <c r="X133" s="242"/>
      <c r="Y133" s="1"/>
      <c r="Z133" s="1"/>
    </row>
    <row r="134" spans="1:26" ht="15.75" customHeight="1" thickTop="1" thickBot="1" x14ac:dyDescent="0.35">
      <c r="A134" s="241" t="s">
        <v>134</v>
      </c>
      <c r="B134" s="241">
        <v>133</v>
      </c>
      <c r="C134" s="242" t="s">
        <v>1294</v>
      </c>
      <c r="D134" s="242"/>
      <c r="E134" s="249">
        <v>4.46</v>
      </c>
      <c r="F134" s="245">
        <v>-3.04</v>
      </c>
      <c r="G134" s="243">
        <v>42181600</v>
      </c>
      <c r="H134" s="243">
        <v>191546</v>
      </c>
      <c r="I134" s="243">
        <v>36257</v>
      </c>
      <c r="J134" s="242">
        <v>39.51</v>
      </c>
      <c r="K134" s="242">
        <v>1.54</v>
      </c>
      <c r="L134" s="242">
        <v>1.26</v>
      </c>
      <c r="M134" s="242"/>
      <c r="N134" s="242">
        <v>0.11</v>
      </c>
      <c r="O134" s="242">
        <v>3.02</v>
      </c>
      <c r="P134" s="242">
        <v>3.93</v>
      </c>
      <c r="Q134" s="242">
        <v>6.88</v>
      </c>
      <c r="R134" s="242">
        <v>0.67</v>
      </c>
      <c r="S134" s="242">
        <v>23.81</v>
      </c>
      <c r="T134" s="242"/>
      <c r="U134" s="242">
        <v>793</v>
      </c>
      <c r="V134" s="242">
        <v>801</v>
      </c>
      <c r="W134" s="244">
        <v>0.39</v>
      </c>
      <c r="X134" s="242"/>
      <c r="Y134" s="1"/>
      <c r="Z134" s="1"/>
    </row>
    <row r="135" spans="1:26" ht="15.75" customHeight="1" thickTop="1" thickBot="1" x14ac:dyDescent="0.35">
      <c r="A135" s="241" t="s">
        <v>135</v>
      </c>
      <c r="B135" s="241">
        <v>134</v>
      </c>
      <c r="C135" s="242" t="s">
        <v>1294</v>
      </c>
      <c r="D135" s="242"/>
      <c r="E135" s="249">
        <v>2.68</v>
      </c>
      <c r="F135" s="245">
        <v>-0.74</v>
      </c>
      <c r="G135" s="243">
        <v>291400</v>
      </c>
      <c r="H135" s="242">
        <v>773</v>
      </c>
      <c r="I135" s="243">
        <v>1021</v>
      </c>
      <c r="J135" s="242">
        <v>89.13</v>
      </c>
      <c r="K135" s="242">
        <v>0.74</v>
      </c>
      <c r="L135" s="242">
        <v>0.1</v>
      </c>
      <c r="M135" s="242">
        <v>0.06</v>
      </c>
      <c r="N135" s="242">
        <v>0.03</v>
      </c>
      <c r="O135" s="242">
        <v>0.87</v>
      </c>
      <c r="P135" s="242">
        <v>0.82</v>
      </c>
      <c r="Q135" s="242">
        <v>0.42</v>
      </c>
      <c r="R135" s="242">
        <v>2.2400000000000002</v>
      </c>
      <c r="S135" s="242">
        <v>36.950000000000003</v>
      </c>
      <c r="T135" s="242"/>
      <c r="U135" s="242">
        <v>925</v>
      </c>
      <c r="V135" s="242">
        <v>945</v>
      </c>
      <c r="W135" s="245">
        <v>-6.18</v>
      </c>
      <c r="X135" s="242"/>
      <c r="Y135" s="1"/>
      <c r="Z135" s="1"/>
    </row>
    <row r="136" spans="1:26" ht="15.75" customHeight="1" thickTop="1" thickBot="1" x14ac:dyDescent="0.35">
      <c r="A136" s="241" t="s">
        <v>136</v>
      </c>
      <c r="B136" s="241">
        <v>135</v>
      </c>
      <c r="C136" s="242" t="s">
        <v>1294</v>
      </c>
      <c r="D136" s="242"/>
      <c r="E136" s="249">
        <v>1.57</v>
      </c>
      <c r="F136" s="245">
        <v>-1.26</v>
      </c>
      <c r="G136" s="243">
        <v>684400</v>
      </c>
      <c r="H136" s="243">
        <v>1084</v>
      </c>
      <c r="I136" s="243">
        <v>1507</v>
      </c>
      <c r="J136" s="242"/>
      <c r="K136" s="242">
        <v>0.71</v>
      </c>
      <c r="L136" s="242">
        <v>1.67</v>
      </c>
      <c r="M136" s="242"/>
      <c r="N136" s="242">
        <v>0</v>
      </c>
      <c r="O136" s="242">
        <v>0.8</v>
      </c>
      <c r="P136" s="242">
        <v>-1.33</v>
      </c>
      <c r="Q136" s="242">
        <v>-1.57</v>
      </c>
      <c r="R136" s="242">
        <v>2.5499999999999998</v>
      </c>
      <c r="S136" s="242">
        <v>38.229999999999997</v>
      </c>
      <c r="T136" s="242"/>
      <c r="U136" s="242"/>
      <c r="V136" s="242"/>
      <c r="W136" s="244"/>
      <c r="X136" s="242"/>
      <c r="Y136" s="1"/>
      <c r="Z136" s="1"/>
    </row>
    <row r="137" spans="1:26" ht="15.75" customHeight="1" thickTop="1" thickBot="1" x14ac:dyDescent="0.35">
      <c r="A137" s="241" t="s">
        <v>137</v>
      </c>
      <c r="B137" s="241">
        <v>136</v>
      </c>
      <c r="C137" s="242" t="s">
        <v>1296</v>
      </c>
      <c r="D137" s="242"/>
      <c r="E137" s="249">
        <v>0.78</v>
      </c>
      <c r="F137" s="242">
        <v>0</v>
      </c>
      <c r="G137" s="243">
        <v>329300</v>
      </c>
      <c r="H137" s="242">
        <v>258</v>
      </c>
      <c r="I137" s="242">
        <v>780</v>
      </c>
      <c r="J137" s="242">
        <v>57.83</v>
      </c>
      <c r="K137" s="242">
        <v>0.3</v>
      </c>
      <c r="L137" s="242">
        <v>1.1599999999999999</v>
      </c>
      <c r="M137" s="242">
        <v>0.03</v>
      </c>
      <c r="N137" s="242">
        <v>0.01</v>
      </c>
      <c r="O137" s="242">
        <v>0.57999999999999996</v>
      </c>
      <c r="P137" s="242">
        <v>0.52</v>
      </c>
      <c r="Q137" s="242">
        <v>1.03</v>
      </c>
      <c r="R137" s="242">
        <v>3.21</v>
      </c>
      <c r="S137" s="242">
        <v>34.79</v>
      </c>
      <c r="T137" s="242"/>
      <c r="U137" s="242">
        <v>907</v>
      </c>
      <c r="V137" s="242">
        <v>936</v>
      </c>
      <c r="W137" s="245">
        <v>-0.65</v>
      </c>
      <c r="X137" s="242"/>
      <c r="Y137" s="1"/>
      <c r="Z137" s="1"/>
    </row>
    <row r="138" spans="1:26" ht="15.75" customHeight="1" thickTop="1" thickBot="1" x14ac:dyDescent="0.35">
      <c r="A138" s="241" t="s">
        <v>138</v>
      </c>
      <c r="B138" s="241">
        <v>137</v>
      </c>
      <c r="C138" s="242" t="s">
        <v>1294</v>
      </c>
      <c r="D138" s="242"/>
      <c r="E138" s="249">
        <v>0.84</v>
      </c>
      <c r="F138" s="245">
        <v>-1.18</v>
      </c>
      <c r="G138" s="243">
        <v>83700</v>
      </c>
      <c r="H138" s="242">
        <v>70</v>
      </c>
      <c r="I138" s="242">
        <v>215</v>
      </c>
      <c r="J138" s="242"/>
      <c r="K138" s="242">
        <v>0.6</v>
      </c>
      <c r="L138" s="242">
        <v>1.71</v>
      </c>
      <c r="M138" s="242">
        <v>0.08</v>
      </c>
      <c r="N138" s="242">
        <v>0</v>
      </c>
      <c r="O138" s="242">
        <v>-3.18</v>
      </c>
      <c r="P138" s="242">
        <v>-11.49</v>
      </c>
      <c r="Q138" s="242">
        <v>-35.04</v>
      </c>
      <c r="R138" s="242">
        <v>24.4</v>
      </c>
      <c r="S138" s="242">
        <v>58.27</v>
      </c>
      <c r="T138" s="242"/>
      <c r="U138" s="242"/>
      <c r="V138" s="242"/>
      <c r="W138" s="244"/>
      <c r="X138" s="242"/>
      <c r="Y138" s="1"/>
      <c r="Z138" s="1"/>
    </row>
    <row r="139" spans="1:26" ht="15.75" customHeight="1" thickTop="1" thickBot="1" x14ac:dyDescent="0.35">
      <c r="A139" s="241" t="s">
        <v>139</v>
      </c>
      <c r="B139" s="241">
        <v>138</v>
      </c>
      <c r="C139" s="242" t="s">
        <v>1294</v>
      </c>
      <c r="D139" s="242"/>
      <c r="E139" s="249">
        <v>1.81</v>
      </c>
      <c r="F139" s="245">
        <v>-0.55000000000000004</v>
      </c>
      <c r="G139" s="243">
        <v>80100</v>
      </c>
      <c r="H139" s="242">
        <v>144</v>
      </c>
      <c r="I139" s="243">
        <v>7282</v>
      </c>
      <c r="J139" s="242">
        <v>35.71</v>
      </c>
      <c r="K139" s="242">
        <v>2.0499999999999998</v>
      </c>
      <c r="L139" s="242">
        <v>1.5</v>
      </c>
      <c r="M139" s="242">
        <v>0.06</v>
      </c>
      <c r="N139" s="242">
        <v>0.05</v>
      </c>
      <c r="O139" s="242">
        <v>4.3099999999999996</v>
      </c>
      <c r="P139" s="242">
        <v>5.55</v>
      </c>
      <c r="Q139" s="242">
        <v>4.8099999999999996</v>
      </c>
      <c r="R139" s="242">
        <v>3.23</v>
      </c>
      <c r="S139" s="242">
        <v>15.12</v>
      </c>
      <c r="T139" s="242"/>
      <c r="U139" s="242">
        <v>734</v>
      </c>
      <c r="V139" s="242">
        <v>727</v>
      </c>
      <c r="W139" s="245">
        <v>-1.78</v>
      </c>
      <c r="X139" s="242"/>
      <c r="Y139" s="1"/>
      <c r="Z139" s="1"/>
    </row>
    <row r="140" spans="1:26" ht="15.75" customHeight="1" thickTop="1" thickBot="1" x14ac:dyDescent="0.35">
      <c r="A140" s="241" t="s">
        <v>140</v>
      </c>
      <c r="B140" s="241">
        <v>139</v>
      </c>
      <c r="C140" s="242" t="s">
        <v>1296</v>
      </c>
      <c r="D140" s="242"/>
      <c r="E140" s="249">
        <v>1.25</v>
      </c>
      <c r="F140" s="245">
        <v>-2.34</v>
      </c>
      <c r="G140" s="243">
        <v>205300</v>
      </c>
      <c r="H140" s="242">
        <v>260</v>
      </c>
      <c r="I140" s="243">
        <v>1285</v>
      </c>
      <c r="J140" s="242">
        <v>13.47</v>
      </c>
      <c r="K140" s="242">
        <v>0.63</v>
      </c>
      <c r="L140" s="242">
        <v>1.83</v>
      </c>
      <c r="M140" s="242"/>
      <c r="N140" s="242">
        <v>0.09</v>
      </c>
      <c r="O140" s="242">
        <v>2.13</v>
      </c>
      <c r="P140" s="242">
        <v>5.33</v>
      </c>
      <c r="Q140" s="242">
        <v>0.96</v>
      </c>
      <c r="R140" s="242">
        <v>3.2</v>
      </c>
      <c r="S140" s="242">
        <v>27.83</v>
      </c>
      <c r="T140" s="242"/>
      <c r="U140" s="242">
        <v>506</v>
      </c>
      <c r="V140" s="242">
        <v>590</v>
      </c>
      <c r="W140" s="245">
        <v>-0.28000000000000003</v>
      </c>
      <c r="X140" s="242"/>
      <c r="Y140" s="1"/>
      <c r="Z140" s="1"/>
    </row>
    <row r="141" spans="1:26" ht="15.75" customHeight="1" thickTop="1" thickBot="1" x14ac:dyDescent="0.35">
      <c r="A141" s="241" t="s">
        <v>141</v>
      </c>
      <c r="B141" s="241">
        <v>140</v>
      </c>
      <c r="C141" s="242" t="s">
        <v>1294</v>
      </c>
      <c r="D141" s="242"/>
      <c r="E141" s="249">
        <v>18.8</v>
      </c>
      <c r="F141" s="245">
        <v>-0.53</v>
      </c>
      <c r="G141" s="243">
        <v>158500</v>
      </c>
      <c r="H141" s="243">
        <v>2980</v>
      </c>
      <c r="I141" s="243">
        <v>12032</v>
      </c>
      <c r="J141" s="242">
        <v>27.98</v>
      </c>
      <c r="K141" s="242">
        <v>1.78</v>
      </c>
      <c r="L141" s="242">
        <v>0.61</v>
      </c>
      <c r="M141" s="242"/>
      <c r="N141" s="242">
        <v>0.67</v>
      </c>
      <c r="O141" s="242">
        <v>5.9</v>
      </c>
      <c r="P141" s="242">
        <v>6.53</v>
      </c>
      <c r="Q141" s="242">
        <v>3.51</v>
      </c>
      <c r="R141" s="242"/>
      <c r="S141" s="242">
        <v>53.1</v>
      </c>
      <c r="T141" s="242"/>
      <c r="U141" s="242">
        <v>665</v>
      </c>
      <c r="V141" s="242">
        <v>616</v>
      </c>
      <c r="W141" s="246">
        <v>1.43</v>
      </c>
      <c r="X141" s="242"/>
      <c r="Y141" s="1"/>
      <c r="Z141" s="1"/>
    </row>
    <row r="142" spans="1:26" ht="15.75" customHeight="1" thickTop="1" thickBot="1" x14ac:dyDescent="0.35">
      <c r="A142" s="241" t="s">
        <v>142</v>
      </c>
      <c r="B142" s="241">
        <v>141</v>
      </c>
      <c r="C142" s="242" t="s">
        <v>1294</v>
      </c>
      <c r="D142" s="242"/>
      <c r="E142" s="249">
        <v>1.1599999999999999</v>
      </c>
      <c r="F142" s="242">
        <v>0</v>
      </c>
      <c r="G142" s="243">
        <v>445700</v>
      </c>
      <c r="H142" s="242">
        <v>520</v>
      </c>
      <c r="I142" s="242">
        <v>683</v>
      </c>
      <c r="J142" s="242">
        <v>14.15</v>
      </c>
      <c r="K142" s="242">
        <v>0.9</v>
      </c>
      <c r="L142" s="242">
        <v>0.55000000000000004</v>
      </c>
      <c r="M142" s="242"/>
      <c r="N142" s="242">
        <v>0.08</v>
      </c>
      <c r="O142" s="242">
        <v>4.53</v>
      </c>
      <c r="P142" s="242">
        <v>6.46</v>
      </c>
      <c r="Q142" s="242">
        <v>5.6</v>
      </c>
      <c r="R142" s="242">
        <v>3.45</v>
      </c>
      <c r="S142" s="242">
        <v>49.82</v>
      </c>
      <c r="T142" s="242"/>
      <c r="U142" s="242">
        <v>506</v>
      </c>
      <c r="V142" s="242">
        <v>515</v>
      </c>
      <c r="W142" s="245">
        <v>-24.93</v>
      </c>
      <c r="X142" s="242"/>
      <c r="Y142" s="1"/>
      <c r="Z142" s="1"/>
    </row>
    <row r="143" spans="1:26" ht="15.75" customHeight="1" thickTop="1" thickBot="1" x14ac:dyDescent="0.35">
      <c r="A143" s="241" t="s">
        <v>143</v>
      </c>
      <c r="B143" s="241">
        <v>142</v>
      </c>
      <c r="C143" s="242" t="s">
        <v>1294</v>
      </c>
      <c r="D143" s="242"/>
      <c r="E143" s="249">
        <v>43</v>
      </c>
      <c r="F143" s="245">
        <v>-1.71</v>
      </c>
      <c r="G143" s="243">
        <v>7206800</v>
      </c>
      <c r="H143" s="243">
        <v>311291</v>
      </c>
      <c r="I143" s="243">
        <v>51600</v>
      </c>
      <c r="J143" s="242">
        <v>39.1</v>
      </c>
      <c r="K143" s="242">
        <v>15.64</v>
      </c>
      <c r="L143" s="242">
        <v>1.98</v>
      </c>
      <c r="M143" s="242">
        <v>0.8</v>
      </c>
      <c r="N143" s="242">
        <v>1.1000000000000001</v>
      </c>
      <c r="O143" s="242">
        <v>19.760000000000002</v>
      </c>
      <c r="P143" s="242">
        <v>41.88</v>
      </c>
      <c r="Q143" s="242">
        <v>3.74</v>
      </c>
      <c r="R143" s="242">
        <v>1.86</v>
      </c>
      <c r="S143" s="242">
        <v>46.42</v>
      </c>
      <c r="T143" s="242"/>
      <c r="U143" s="242">
        <v>411</v>
      </c>
      <c r="V143" s="242">
        <v>429</v>
      </c>
      <c r="W143" s="244">
        <v>0.85</v>
      </c>
      <c r="X143" s="242"/>
      <c r="Y143" s="1"/>
      <c r="Z143" s="1"/>
    </row>
    <row r="144" spans="1:26" ht="15.75" customHeight="1" thickTop="1" thickBot="1" x14ac:dyDescent="0.35">
      <c r="A144" s="241" t="s">
        <v>144</v>
      </c>
      <c r="B144" s="241">
        <v>143</v>
      </c>
      <c r="C144" s="242" t="s">
        <v>1294</v>
      </c>
      <c r="D144" s="242"/>
      <c r="E144" s="249">
        <v>2.8</v>
      </c>
      <c r="F144" s="242">
        <v>0</v>
      </c>
      <c r="G144" s="243">
        <v>1190700</v>
      </c>
      <c r="H144" s="243">
        <v>3302</v>
      </c>
      <c r="I144" s="242">
        <v>375</v>
      </c>
      <c r="J144" s="242">
        <v>778.19</v>
      </c>
      <c r="K144" s="242">
        <v>0.91</v>
      </c>
      <c r="L144" s="242">
        <v>0.18</v>
      </c>
      <c r="M144" s="242"/>
      <c r="N144" s="242">
        <v>0</v>
      </c>
      <c r="O144" s="242">
        <v>1.76</v>
      </c>
      <c r="P144" s="242">
        <v>0.11</v>
      </c>
      <c r="Q144" s="242">
        <v>-9.27</v>
      </c>
      <c r="R144" s="242">
        <v>3.57</v>
      </c>
      <c r="S144" s="242">
        <v>42.86</v>
      </c>
      <c r="T144" s="242"/>
      <c r="U144" s="242">
        <v>967</v>
      </c>
      <c r="V144" s="242">
        <v>934</v>
      </c>
      <c r="W144" s="245">
        <v>-24.71</v>
      </c>
      <c r="X144" s="242"/>
      <c r="Y144" s="1"/>
      <c r="Z144" s="1"/>
    </row>
    <row r="145" spans="1:26" ht="15.75" customHeight="1" thickTop="1" thickBot="1" x14ac:dyDescent="0.35">
      <c r="A145" s="241" t="s">
        <v>145</v>
      </c>
      <c r="B145" s="241">
        <v>144</v>
      </c>
      <c r="C145" s="242" t="s">
        <v>1296</v>
      </c>
      <c r="D145" s="242"/>
      <c r="E145" s="249">
        <v>1.57</v>
      </c>
      <c r="F145" s="245">
        <v>-6.55</v>
      </c>
      <c r="G145" s="243">
        <v>11080700</v>
      </c>
      <c r="H145" s="243">
        <v>17993</v>
      </c>
      <c r="I145" s="243">
        <v>9361</v>
      </c>
      <c r="J145" s="242">
        <v>33.08</v>
      </c>
      <c r="K145" s="242">
        <v>1.01</v>
      </c>
      <c r="L145" s="242">
        <v>0.28999999999999998</v>
      </c>
      <c r="M145" s="242">
        <v>0.03</v>
      </c>
      <c r="N145" s="242">
        <v>0.04</v>
      </c>
      <c r="O145" s="242">
        <v>3.08</v>
      </c>
      <c r="P145" s="242">
        <v>3.07</v>
      </c>
      <c r="Q145" s="242">
        <v>4.38</v>
      </c>
      <c r="R145" s="242">
        <v>1.85</v>
      </c>
      <c r="S145" s="242">
        <v>6.8</v>
      </c>
      <c r="T145" s="242"/>
      <c r="U145" s="242">
        <v>798</v>
      </c>
      <c r="V145" s="242">
        <v>774</v>
      </c>
      <c r="W145" s="244">
        <v>0.05</v>
      </c>
      <c r="X145" s="242"/>
      <c r="Y145" s="1"/>
      <c r="Z145" s="1"/>
    </row>
    <row r="146" spans="1:26" ht="15.75" customHeight="1" thickTop="1" thickBot="1" x14ac:dyDescent="0.35">
      <c r="A146" s="241" t="s">
        <v>146</v>
      </c>
      <c r="B146" s="241">
        <v>145</v>
      </c>
      <c r="C146" s="242" t="s">
        <v>1294</v>
      </c>
      <c r="D146" s="242"/>
      <c r="E146" s="249">
        <v>57.25</v>
      </c>
      <c r="F146" s="245">
        <v>-0.87</v>
      </c>
      <c r="G146" s="243">
        <v>34967100</v>
      </c>
      <c r="H146" s="243">
        <v>2005547</v>
      </c>
      <c r="I146" s="243">
        <v>514283</v>
      </c>
      <c r="J146" s="242">
        <v>27.63</v>
      </c>
      <c r="K146" s="242">
        <v>5.55</v>
      </c>
      <c r="L146" s="242">
        <v>3.61</v>
      </c>
      <c r="M146" s="242"/>
      <c r="N146" s="242">
        <v>2.08</v>
      </c>
      <c r="O146" s="242">
        <v>7.37</v>
      </c>
      <c r="P146" s="242">
        <v>20.62</v>
      </c>
      <c r="Q146" s="242">
        <v>3.06</v>
      </c>
      <c r="R146" s="242">
        <v>2.1800000000000002</v>
      </c>
      <c r="S146" s="242">
        <v>56.65</v>
      </c>
      <c r="T146" s="242"/>
      <c r="U146" s="242">
        <v>416</v>
      </c>
      <c r="V146" s="242">
        <v>555</v>
      </c>
      <c r="W146" s="246">
        <v>2.0699999999999998</v>
      </c>
      <c r="X146" s="242"/>
      <c r="Y146" s="1"/>
      <c r="Z146" s="1"/>
    </row>
    <row r="147" spans="1:26" ht="15.75" customHeight="1" thickTop="1" thickBot="1" x14ac:dyDescent="0.35">
      <c r="A147" s="241" t="s">
        <v>147</v>
      </c>
      <c r="B147" s="241">
        <v>146</v>
      </c>
      <c r="C147" s="242" t="s">
        <v>1294</v>
      </c>
      <c r="D147" s="242"/>
      <c r="E147" s="249">
        <v>27.75</v>
      </c>
      <c r="F147" s="245">
        <v>-1.77</v>
      </c>
      <c r="G147" s="243">
        <v>31865100</v>
      </c>
      <c r="H147" s="243">
        <v>889616</v>
      </c>
      <c r="I147" s="243">
        <v>238962</v>
      </c>
      <c r="J147" s="242">
        <v>9.7899999999999991</v>
      </c>
      <c r="K147" s="242">
        <v>1.21</v>
      </c>
      <c r="L147" s="242">
        <v>2.78</v>
      </c>
      <c r="M147" s="242">
        <v>0.4</v>
      </c>
      <c r="N147" s="242">
        <v>2.81</v>
      </c>
      <c r="O147" s="242">
        <v>8.7100000000000009</v>
      </c>
      <c r="P147" s="242">
        <v>13.28</v>
      </c>
      <c r="Q147" s="242">
        <v>4.3499999999999996</v>
      </c>
      <c r="R147" s="242">
        <v>2.58</v>
      </c>
      <c r="S147" s="242">
        <v>45.65</v>
      </c>
      <c r="T147" s="242"/>
      <c r="U147" s="242">
        <v>235</v>
      </c>
      <c r="V147" s="242">
        <v>244</v>
      </c>
      <c r="W147" s="244">
        <v>0.69</v>
      </c>
      <c r="X147" s="242"/>
      <c r="Y147" s="1"/>
      <c r="Z147" s="1"/>
    </row>
    <row r="148" spans="1:26" ht="15.75" customHeight="1" thickTop="1" thickBot="1" x14ac:dyDescent="0.35">
      <c r="A148" s="241" t="s">
        <v>148</v>
      </c>
      <c r="B148" s="241">
        <v>147</v>
      </c>
      <c r="C148" s="242" t="s">
        <v>1296</v>
      </c>
      <c r="D148" s="242"/>
      <c r="E148" s="249">
        <v>3.5</v>
      </c>
      <c r="F148" s="242">
        <v>0</v>
      </c>
      <c r="G148" s="242">
        <v>0</v>
      </c>
      <c r="H148" s="242">
        <v>0</v>
      </c>
      <c r="I148" s="242">
        <v>140</v>
      </c>
      <c r="J148" s="242"/>
      <c r="K148" s="242">
        <v>0.19</v>
      </c>
      <c r="L148" s="242">
        <v>1.4</v>
      </c>
      <c r="M148" s="242"/>
      <c r="N148" s="242">
        <v>0</v>
      </c>
      <c r="O148" s="242">
        <v>-10.31</v>
      </c>
      <c r="P148" s="242">
        <v>-27.5</v>
      </c>
      <c r="Q148" s="242">
        <v>2.29</v>
      </c>
      <c r="R148" s="242"/>
      <c r="S148" s="242">
        <v>40.67</v>
      </c>
      <c r="T148" s="242"/>
      <c r="U148" s="242"/>
      <c r="V148" s="242"/>
      <c r="W148" s="244"/>
      <c r="X148" s="242"/>
      <c r="Y148" s="1"/>
      <c r="Z148" s="1"/>
    </row>
    <row r="149" spans="1:26" ht="15.75" customHeight="1" thickTop="1" thickBot="1" x14ac:dyDescent="0.35">
      <c r="A149" s="241" t="s">
        <v>149</v>
      </c>
      <c r="B149" s="241">
        <v>148</v>
      </c>
      <c r="C149" s="242" t="s">
        <v>1294</v>
      </c>
      <c r="D149" s="242"/>
      <c r="E149" s="249">
        <v>1.85</v>
      </c>
      <c r="F149" s="244">
        <v>0.54</v>
      </c>
      <c r="G149" s="243">
        <v>176600</v>
      </c>
      <c r="H149" s="242">
        <v>328</v>
      </c>
      <c r="I149" s="243">
        <v>1171</v>
      </c>
      <c r="J149" s="242">
        <v>16.52</v>
      </c>
      <c r="K149" s="242">
        <v>0.62</v>
      </c>
      <c r="L149" s="242">
        <v>1.25</v>
      </c>
      <c r="M149" s="242"/>
      <c r="N149" s="242">
        <v>0.11</v>
      </c>
      <c r="O149" s="242">
        <v>3.29</v>
      </c>
      <c r="P149" s="242">
        <v>3.79</v>
      </c>
      <c r="Q149" s="242">
        <v>2.74</v>
      </c>
      <c r="R149" s="242">
        <v>3.84</v>
      </c>
      <c r="S149" s="242">
        <v>50.51</v>
      </c>
      <c r="T149" s="242"/>
      <c r="U149" s="242">
        <v>623</v>
      </c>
      <c r="V149" s="242">
        <v>617</v>
      </c>
      <c r="W149" s="245">
        <v>-0.05</v>
      </c>
      <c r="X149" s="242"/>
      <c r="Y149" s="1"/>
      <c r="Z149" s="1"/>
    </row>
    <row r="150" spans="1:26" ht="15.75" customHeight="1" thickTop="1" thickBot="1" x14ac:dyDescent="0.35">
      <c r="A150" s="241" t="s">
        <v>150</v>
      </c>
      <c r="B150" s="241">
        <v>149</v>
      </c>
      <c r="C150" s="242" t="s">
        <v>1294</v>
      </c>
      <c r="D150" s="242"/>
      <c r="E150" s="249">
        <v>1.1399999999999999</v>
      </c>
      <c r="F150" s="245">
        <v>-2.56</v>
      </c>
      <c r="G150" s="243">
        <v>109800</v>
      </c>
      <c r="H150" s="242">
        <v>126</v>
      </c>
      <c r="I150" s="242">
        <v>501</v>
      </c>
      <c r="J150" s="242"/>
      <c r="K150" s="242">
        <v>0.54</v>
      </c>
      <c r="L150" s="242">
        <v>1.41</v>
      </c>
      <c r="M150" s="242"/>
      <c r="N150" s="242">
        <v>0</v>
      </c>
      <c r="O150" s="242">
        <v>-1.53</v>
      </c>
      <c r="P150" s="242">
        <v>-8.85</v>
      </c>
      <c r="Q150" s="242">
        <v>1.1499999999999999</v>
      </c>
      <c r="R150" s="242"/>
      <c r="S150" s="242">
        <v>28.98</v>
      </c>
      <c r="T150" s="242"/>
      <c r="U150" s="242"/>
      <c r="V150" s="242"/>
      <c r="W150" s="244"/>
      <c r="X150" s="242"/>
      <c r="Y150" s="1"/>
      <c r="Z150" s="1"/>
    </row>
    <row r="151" spans="1:26" ht="15.75" customHeight="1" thickTop="1" thickBot="1" x14ac:dyDescent="0.35">
      <c r="A151" s="241" t="s">
        <v>151</v>
      </c>
      <c r="B151" s="241">
        <v>150</v>
      </c>
      <c r="C151" s="242" t="s">
        <v>1294</v>
      </c>
      <c r="D151" s="242"/>
      <c r="E151" s="249">
        <v>49</v>
      </c>
      <c r="F151" s="245">
        <v>-2.97</v>
      </c>
      <c r="G151" s="243">
        <v>14716100</v>
      </c>
      <c r="H151" s="243">
        <v>724376</v>
      </c>
      <c r="I151" s="243">
        <v>219912</v>
      </c>
      <c r="J151" s="242">
        <v>19.54</v>
      </c>
      <c r="K151" s="242">
        <v>3.3</v>
      </c>
      <c r="L151" s="242">
        <v>2.2200000000000002</v>
      </c>
      <c r="M151" s="242">
        <v>0.8</v>
      </c>
      <c r="N151" s="242">
        <v>2.5099999999999998</v>
      </c>
      <c r="O151" s="242">
        <v>7.74</v>
      </c>
      <c r="P151" s="242">
        <v>16.63</v>
      </c>
      <c r="Q151" s="242">
        <v>29.63</v>
      </c>
      <c r="R151" s="242">
        <v>1.63</v>
      </c>
      <c r="S151" s="242"/>
      <c r="T151" s="242"/>
      <c r="U151" s="242">
        <v>387</v>
      </c>
      <c r="V151" s="242">
        <v>464</v>
      </c>
      <c r="W151" s="246">
        <v>1.52</v>
      </c>
      <c r="X151" s="242"/>
      <c r="Y151" s="1"/>
      <c r="Z151" s="1"/>
    </row>
    <row r="152" spans="1:26" ht="15.75" customHeight="1" thickTop="1" thickBot="1" x14ac:dyDescent="0.35">
      <c r="A152" s="241" t="s">
        <v>152</v>
      </c>
      <c r="B152" s="241">
        <v>151</v>
      </c>
      <c r="C152" s="242" t="s">
        <v>1296</v>
      </c>
      <c r="D152" s="242"/>
      <c r="E152" s="249">
        <v>2.6</v>
      </c>
      <c r="F152" s="245">
        <v>-1.52</v>
      </c>
      <c r="G152" s="243">
        <v>61800</v>
      </c>
      <c r="H152" s="242">
        <v>160</v>
      </c>
      <c r="I152" s="242">
        <v>517</v>
      </c>
      <c r="J152" s="242">
        <v>26.85</v>
      </c>
      <c r="K152" s="242">
        <v>1</v>
      </c>
      <c r="L152" s="242">
        <v>0.13</v>
      </c>
      <c r="M152" s="242">
        <v>0.13</v>
      </c>
      <c r="N152" s="242">
        <v>0.1</v>
      </c>
      <c r="O152" s="242">
        <v>4</v>
      </c>
      <c r="P152" s="242">
        <v>3.54</v>
      </c>
      <c r="Q152" s="242">
        <v>2.0699999999999998</v>
      </c>
      <c r="R152" s="242">
        <v>13.89</v>
      </c>
      <c r="S152" s="242"/>
      <c r="T152" s="242"/>
      <c r="U152" s="242">
        <v>741</v>
      </c>
      <c r="V152" s="242">
        <v>690</v>
      </c>
      <c r="W152" s="246">
        <v>3.53</v>
      </c>
      <c r="X152" s="242"/>
      <c r="Y152" s="1"/>
      <c r="Z152" s="1"/>
    </row>
    <row r="153" spans="1:26" ht="15.75" customHeight="1" thickTop="1" thickBot="1" x14ac:dyDescent="0.35">
      <c r="A153" s="241" t="s">
        <v>153</v>
      </c>
      <c r="B153" s="241">
        <v>152</v>
      </c>
      <c r="C153" s="242" t="s">
        <v>1294</v>
      </c>
      <c r="D153" s="242"/>
      <c r="E153" s="249">
        <v>0.84</v>
      </c>
      <c r="F153" s="245">
        <v>-1.18</v>
      </c>
      <c r="G153" s="243">
        <v>137400</v>
      </c>
      <c r="H153" s="242">
        <v>115</v>
      </c>
      <c r="I153" s="242">
        <v>756</v>
      </c>
      <c r="J153" s="242"/>
      <c r="K153" s="242">
        <v>0.76</v>
      </c>
      <c r="L153" s="242">
        <v>0.31</v>
      </c>
      <c r="M153" s="242"/>
      <c r="N153" s="242">
        <v>0</v>
      </c>
      <c r="O153" s="242">
        <v>-0.3</v>
      </c>
      <c r="P153" s="242">
        <v>-0.35</v>
      </c>
      <c r="Q153" s="242">
        <v>0.06</v>
      </c>
      <c r="R153" s="242"/>
      <c r="S153" s="242"/>
      <c r="T153" s="242"/>
      <c r="U153" s="242"/>
      <c r="V153" s="242"/>
      <c r="W153" s="244"/>
      <c r="X153" s="242"/>
      <c r="Y153" s="1"/>
      <c r="Z153" s="1"/>
    </row>
    <row r="154" spans="1:26" ht="15.75" customHeight="1" thickTop="1" thickBot="1" x14ac:dyDescent="0.35">
      <c r="A154" s="241" t="s">
        <v>154</v>
      </c>
      <c r="B154" s="241">
        <v>153</v>
      </c>
      <c r="C154" s="242" t="s">
        <v>1296</v>
      </c>
      <c r="D154" s="242"/>
      <c r="E154" s="249">
        <v>2.04</v>
      </c>
      <c r="F154" s="245">
        <v>-3.77</v>
      </c>
      <c r="G154" s="243">
        <v>5800800</v>
      </c>
      <c r="H154" s="243">
        <v>12242</v>
      </c>
      <c r="I154" s="243">
        <v>1224</v>
      </c>
      <c r="J154" s="242">
        <v>21.73</v>
      </c>
      <c r="K154" s="242">
        <v>1.91</v>
      </c>
      <c r="L154" s="242">
        <v>0.57999999999999996</v>
      </c>
      <c r="M154" s="242">
        <v>0.06</v>
      </c>
      <c r="N154" s="242">
        <v>0.1</v>
      </c>
      <c r="O154" s="242">
        <v>9.19</v>
      </c>
      <c r="P154" s="242">
        <v>12.25</v>
      </c>
      <c r="Q154" s="242">
        <v>0.8</v>
      </c>
      <c r="R154" s="242">
        <v>3.92</v>
      </c>
      <c r="S154" s="242"/>
      <c r="T154" s="242"/>
      <c r="U154" s="242">
        <v>464</v>
      </c>
      <c r="V154" s="242">
        <v>445</v>
      </c>
      <c r="W154" s="244"/>
      <c r="X154" s="242"/>
      <c r="Y154" s="1"/>
      <c r="Z154" s="1"/>
    </row>
    <row r="155" spans="1:26" ht="15.75" customHeight="1" thickTop="1" thickBot="1" x14ac:dyDescent="0.35">
      <c r="A155" s="241" t="s">
        <v>155</v>
      </c>
      <c r="B155" s="241">
        <v>154</v>
      </c>
      <c r="C155" s="242" t="s">
        <v>1294</v>
      </c>
      <c r="D155" s="242"/>
      <c r="E155" s="249">
        <v>1.47</v>
      </c>
      <c r="F155" s="245">
        <v>-3.29</v>
      </c>
      <c r="G155" s="243">
        <v>5203300</v>
      </c>
      <c r="H155" s="243">
        <v>7852</v>
      </c>
      <c r="I155" s="243">
        <v>1115</v>
      </c>
      <c r="J155" s="242">
        <v>20.34</v>
      </c>
      <c r="K155" s="242">
        <v>1.03</v>
      </c>
      <c r="L155" s="242">
        <v>1.46</v>
      </c>
      <c r="M155" s="242"/>
      <c r="N155" s="242">
        <v>7.0000000000000007E-2</v>
      </c>
      <c r="O155" s="242">
        <v>3.35</v>
      </c>
      <c r="P155" s="242">
        <v>5.17</v>
      </c>
      <c r="Q155" s="242">
        <v>-2.23</v>
      </c>
      <c r="R155" s="242"/>
      <c r="S155" s="242"/>
      <c r="T155" s="242"/>
      <c r="U155" s="242">
        <v>632</v>
      </c>
      <c r="V155" s="242">
        <v>659</v>
      </c>
      <c r="W155" s="245">
        <v>-0.24</v>
      </c>
      <c r="X155" s="242"/>
      <c r="Y155" s="1"/>
      <c r="Z155" s="1"/>
    </row>
    <row r="156" spans="1:26" ht="15.75" customHeight="1" thickTop="1" thickBot="1" x14ac:dyDescent="0.35">
      <c r="A156" s="241" t="s">
        <v>156</v>
      </c>
      <c r="B156" s="241">
        <v>155</v>
      </c>
      <c r="C156" s="242" t="s">
        <v>1296</v>
      </c>
      <c r="D156" s="242"/>
      <c r="E156" s="249">
        <v>31</v>
      </c>
      <c r="F156" s="245">
        <v>-1.59</v>
      </c>
      <c r="G156" s="243">
        <v>10390700</v>
      </c>
      <c r="H156" s="243">
        <v>319984</v>
      </c>
      <c r="I156" s="243">
        <v>186961</v>
      </c>
      <c r="J156" s="242">
        <v>37.61</v>
      </c>
      <c r="K156" s="242">
        <v>3.2</v>
      </c>
      <c r="L156" s="242">
        <v>3.25</v>
      </c>
      <c r="M156" s="242"/>
      <c r="N156" s="242">
        <v>0.82</v>
      </c>
      <c r="O156" s="242">
        <v>3.97</v>
      </c>
      <c r="P156" s="242">
        <v>8.7899999999999991</v>
      </c>
      <c r="Q156" s="242">
        <v>-0.7</v>
      </c>
      <c r="R156" s="242"/>
      <c r="S156" s="242"/>
      <c r="T156" s="242"/>
      <c r="U156" s="242">
        <v>642</v>
      </c>
      <c r="V156" s="242">
        <v>749</v>
      </c>
      <c r="W156" s="244"/>
      <c r="X156" s="242"/>
      <c r="Y156" s="1"/>
      <c r="Z156" s="1"/>
    </row>
    <row r="157" spans="1:26" ht="15.75" customHeight="1" thickTop="1" thickBot="1" x14ac:dyDescent="0.35">
      <c r="A157" s="241" t="s">
        <v>157</v>
      </c>
      <c r="B157" s="241">
        <v>156</v>
      </c>
      <c r="C157" s="242" t="s">
        <v>1294</v>
      </c>
      <c r="D157" s="242"/>
      <c r="E157" s="249">
        <v>0.54</v>
      </c>
      <c r="F157" s="244">
        <v>14.89</v>
      </c>
      <c r="G157" s="243">
        <v>6612500</v>
      </c>
      <c r="H157" s="243">
        <v>3644</v>
      </c>
      <c r="I157" s="242">
        <v>270</v>
      </c>
      <c r="J157" s="242"/>
      <c r="K157" s="242">
        <v>0.69</v>
      </c>
      <c r="L157" s="242">
        <v>1.1499999999999999</v>
      </c>
      <c r="M157" s="242"/>
      <c r="N157" s="242">
        <v>0</v>
      </c>
      <c r="O157" s="242">
        <v>-11.1</v>
      </c>
      <c r="P157" s="242">
        <v>-21.96</v>
      </c>
      <c r="Q157" s="242">
        <v>-10.18</v>
      </c>
      <c r="R157" s="242">
        <v>2.2200000000000002</v>
      </c>
      <c r="S157" s="242"/>
      <c r="T157" s="242"/>
      <c r="U157" s="242"/>
      <c r="V157" s="242"/>
      <c r="W157" s="244"/>
      <c r="X157" s="242"/>
      <c r="Y157" s="1"/>
      <c r="Z157" s="1"/>
    </row>
    <row r="158" spans="1:26" ht="15.75" customHeight="1" thickTop="1" thickBot="1" x14ac:dyDescent="0.35">
      <c r="A158" s="241" t="s">
        <v>158</v>
      </c>
      <c r="B158" s="241">
        <v>157</v>
      </c>
      <c r="C158" s="242" t="s">
        <v>1296</v>
      </c>
      <c r="D158" s="242"/>
      <c r="E158" s="249">
        <v>53.25</v>
      </c>
      <c r="F158" s="245">
        <v>-0.47</v>
      </c>
      <c r="G158" s="243">
        <v>36300</v>
      </c>
      <c r="H158" s="243">
        <v>1931</v>
      </c>
      <c r="I158" s="243">
        <v>2769</v>
      </c>
      <c r="J158" s="242">
        <v>10.32</v>
      </c>
      <c r="K158" s="242">
        <v>0.76</v>
      </c>
      <c r="L158" s="242">
        <v>0.22</v>
      </c>
      <c r="M158" s="242">
        <v>0.65</v>
      </c>
      <c r="N158" s="242">
        <v>5.09</v>
      </c>
      <c r="O158" s="242">
        <v>7.16</v>
      </c>
      <c r="P158" s="242">
        <v>7.44</v>
      </c>
      <c r="Q158" s="242">
        <v>9.3699999999999992</v>
      </c>
      <c r="R158" s="242">
        <v>7.32</v>
      </c>
      <c r="S158" s="242"/>
      <c r="T158" s="242"/>
      <c r="U158" s="242">
        <v>377</v>
      </c>
      <c r="V158" s="242">
        <v>312</v>
      </c>
      <c r="W158" s="246">
        <v>2.08</v>
      </c>
      <c r="X158" s="242"/>
      <c r="Y158" s="1"/>
      <c r="Z158" s="1"/>
    </row>
    <row r="159" spans="1:26" ht="15.75" customHeight="1" thickTop="1" thickBot="1" x14ac:dyDescent="0.35">
      <c r="A159" s="241" t="s">
        <v>159</v>
      </c>
      <c r="B159" s="241">
        <v>158</v>
      </c>
      <c r="C159" s="242" t="s">
        <v>1294</v>
      </c>
      <c r="D159" s="242"/>
      <c r="E159" s="249">
        <v>0.68</v>
      </c>
      <c r="F159" s="242">
        <v>0</v>
      </c>
      <c r="G159" s="243">
        <v>98800</v>
      </c>
      <c r="H159" s="242">
        <v>68</v>
      </c>
      <c r="I159" s="242">
        <v>337</v>
      </c>
      <c r="J159" s="242"/>
      <c r="K159" s="242">
        <v>0.68</v>
      </c>
      <c r="L159" s="242">
        <v>2.93</v>
      </c>
      <c r="M159" s="242"/>
      <c r="N159" s="242">
        <v>0</v>
      </c>
      <c r="O159" s="242">
        <v>1.47</v>
      </c>
      <c r="P159" s="242">
        <v>-3.21</v>
      </c>
      <c r="Q159" s="242">
        <v>0.97</v>
      </c>
      <c r="R159" s="242"/>
      <c r="S159" s="242"/>
      <c r="T159" s="242"/>
      <c r="U159" s="242"/>
      <c r="V159" s="242"/>
      <c r="W159" s="244"/>
      <c r="X159" s="242"/>
      <c r="Y159" s="1"/>
      <c r="Z159" s="1"/>
    </row>
    <row r="160" spans="1:26" ht="15.75" customHeight="1" thickTop="1" thickBot="1" x14ac:dyDescent="0.35">
      <c r="A160" s="241" t="s">
        <v>160</v>
      </c>
      <c r="B160" s="241">
        <v>159</v>
      </c>
      <c r="C160" s="242" t="s">
        <v>1294</v>
      </c>
      <c r="D160" s="242"/>
      <c r="E160" s="249">
        <v>62</v>
      </c>
      <c r="F160" s="245">
        <v>-0.8</v>
      </c>
      <c r="G160" s="242">
        <v>300</v>
      </c>
      <c r="H160" s="242">
        <v>18</v>
      </c>
      <c r="I160" s="243">
        <v>1271</v>
      </c>
      <c r="J160" s="242">
        <v>39.18</v>
      </c>
      <c r="K160" s="242">
        <v>0.98</v>
      </c>
      <c r="L160" s="242">
        <v>0.15</v>
      </c>
      <c r="M160" s="242">
        <v>1.6</v>
      </c>
      <c r="N160" s="242">
        <v>1.57</v>
      </c>
      <c r="O160" s="242">
        <v>2.68</v>
      </c>
      <c r="P160" s="242">
        <v>2.4900000000000002</v>
      </c>
      <c r="Q160" s="242">
        <v>19.61</v>
      </c>
      <c r="R160" s="242">
        <v>2.58</v>
      </c>
      <c r="S160" s="242"/>
      <c r="T160" s="242"/>
      <c r="U160" s="242">
        <v>831</v>
      </c>
      <c r="V160" s="242">
        <v>812</v>
      </c>
      <c r="W160" s="245">
        <v>-5.44</v>
      </c>
      <c r="X160" s="242"/>
      <c r="Y160" s="1"/>
      <c r="Z160" s="1"/>
    </row>
    <row r="161" spans="1:26" ht="15.75" customHeight="1" thickTop="1" thickBot="1" x14ac:dyDescent="0.35">
      <c r="A161" s="241" t="s">
        <v>161</v>
      </c>
      <c r="B161" s="241">
        <v>160</v>
      </c>
      <c r="C161" s="242" t="s">
        <v>1294</v>
      </c>
      <c r="D161" s="242"/>
      <c r="E161" s="249">
        <v>2.38</v>
      </c>
      <c r="F161" s="245">
        <v>-3.25</v>
      </c>
      <c r="G161" s="243">
        <v>12705600</v>
      </c>
      <c r="H161" s="243">
        <v>30756</v>
      </c>
      <c r="I161" s="243">
        <v>2798</v>
      </c>
      <c r="J161" s="242">
        <v>22.89</v>
      </c>
      <c r="K161" s="242">
        <v>1.81</v>
      </c>
      <c r="L161" s="242">
        <v>0.83</v>
      </c>
      <c r="M161" s="242">
        <v>0.03</v>
      </c>
      <c r="N161" s="242">
        <v>0.11</v>
      </c>
      <c r="O161" s="242">
        <v>5.15</v>
      </c>
      <c r="P161" s="242">
        <v>8.14</v>
      </c>
      <c r="Q161" s="242">
        <v>3.45</v>
      </c>
      <c r="R161" s="242">
        <v>1.26</v>
      </c>
      <c r="S161" s="242"/>
      <c r="T161" s="242"/>
      <c r="U161" s="242">
        <v>560</v>
      </c>
      <c r="V161" s="242">
        <v>592</v>
      </c>
      <c r="W161" s="245">
        <v>-1.07</v>
      </c>
      <c r="X161" s="242"/>
      <c r="Y161" s="1"/>
      <c r="Z161" s="1"/>
    </row>
    <row r="162" spans="1:26" ht="15.75" customHeight="1" thickTop="1" thickBot="1" x14ac:dyDescent="0.35">
      <c r="A162" s="241" t="s">
        <v>162</v>
      </c>
      <c r="B162" s="241">
        <v>161</v>
      </c>
      <c r="C162" s="242" t="s">
        <v>1294</v>
      </c>
      <c r="D162" s="242"/>
      <c r="E162" s="249">
        <v>6.85</v>
      </c>
      <c r="F162" s="245">
        <v>-2.14</v>
      </c>
      <c r="G162" s="243">
        <v>45800</v>
      </c>
      <c r="H162" s="242">
        <v>317</v>
      </c>
      <c r="I162" s="243">
        <v>2726</v>
      </c>
      <c r="J162" s="242">
        <v>10.84</v>
      </c>
      <c r="K162" s="242">
        <v>0.65</v>
      </c>
      <c r="L162" s="242">
        <v>0.24</v>
      </c>
      <c r="M162" s="242">
        <v>0.2</v>
      </c>
      <c r="N162" s="242">
        <v>0.67</v>
      </c>
      <c r="O162" s="242">
        <v>5.47</v>
      </c>
      <c r="P162" s="242">
        <v>6.18</v>
      </c>
      <c r="Q162" s="242">
        <v>6.47</v>
      </c>
      <c r="R162" s="242">
        <v>2.92</v>
      </c>
      <c r="S162" s="242"/>
      <c r="T162" s="242"/>
      <c r="U162" s="242">
        <v>409</v>
      </c>
      <c r="V162" s="242">
        <v>369</v>
      </c>
      <c r="W162" s="245">
        <v>-0.09</v>
      </c>
      <c r="X162" s="242"/>
      <c r="Y162" s="1"/>
      <c r="Z162" s="1"/>
    </row>
    <row r="163" spans="1:26" ht="15.75" customHeight="1" thickTop="1" thickBot="1" x14ac:dyDescent="0.35">
      <c r="A163" s="241" t="s">
        <v>163</v>
      </c>
      <c r="B163" s="241">
        <v>162</v>
      </c>
      <c r="C163" s="242" t="s">
        <v>1294</v>
      </c>
      <c r="D163" s="242"/>
      <c r="E163" s="249">
        <v>3.64</v>
      </c>
      <c r="F163" s="245">
        <v>-1.0900000000000001</v>
      </c>
      <c r="G163" s="243">
        <v>8590900</v>
      </c>
      <c r="H163" s="243">
        <v>31398</v>
      </c>
      <c r="I163" s="243">
        <v>2294</v>
      </c>
      <c r="J163" s="242">
        <v>36.46</v>
      </c>
      <c r="K163" s="242">
        <v>1.59</v>
      </c>
      <c r="L163" s="242">
        <v>1.41</v>
      </c>
      <c r="M163" s="242"/>
      <c r="N163" s="242">
        <v>0.1</v>
      </c>
      <c r="O163" s="242">
        <v>4.47</v>
      </c>
      <c r="P163" s="242">
        <v>4.3499999999999996</v>
      </c>
      <c r="Q163" s="242">
        <v>3.83</v>
      </c>
      <c r="R163" s="242"/>
      <c r="S163" s="242"/>
      <c r="T163" s="242"/>
      <c r="U163" s="242">
        <v>762</v>
      </c>
      <c r="V163" s="242">
        <v>717</v>
      </c>
      <c r="W163" s="246">
        <v>1.38</v>
      </c>
      <c r="X163" s="242"/>
      <c r="Y163" s="1"/>
      <c r="Z163" s="1"/>
    </row>
    <row r="164" spans="1:26" ht="15.75" customHeight="1" thickTop="1" thickBot="1" x14ac:dyDescent="0.35">
      <c r="A164" s="241" t="s">
        <v>164</v>
      </c>
      <c r="B164" s="241">
        <v>163</v>
      </c>
      <c r="C164" s="242" t="s">
        <v>1294</v>
      </c>
      <c r="D164" s="242"/>
      <c r="E164" s="249">
        <v>3.56</v>
      </c>
      <c r="F164" s="245">
        <v>-2.2000000000000002</v>
      </c>
      <c r="G164" s="243">
        <v>324100</v>
      </c>
      <c r="H164" s="243">
        <v>1164</v>
      </c>
      <c r="I164" s="242">
        <v>854</v>
      </c>
      <c r="J164" s="242"/>
      <c r="K164" s="242">
        <v>1.72</v>
      </c>
      <c r="L164" s="242">
        <v>1.37</v>
      </c>
      <c r="M164" s="242"/>
      <c r="N164" s="242">
        <v>0</v>
      </c>
      <c r="O164" s="242">
        <v>-0.56999999999999995</v>
      </c>
      <c r="P164" s="242">
        <v>-5.22</v>
      </c>
      <c r="Q164" s="242">
        <v>-0.76</v>
      </c>
      <c r="R164" s="242"/>
      <c r="S164" s="242"/>
      <c r="T164" s="242"/>
      <c r="U164" s="242"/>
      <c r="V164" s="242"/>
      <c r="W164" s="244"/>
      <c r="X164" s="242"/>
      <c r="Y164" s="1"/>
      <c r="Z164" s="1"/>
    </row>
    <row r="165" spans="1:26" ht="15.75" customHeight="1" thickTop="1" thickBot="1" x14ac:dyDescent="0.35">
      <c r="A165" s="241" t="s">
        <v>165</v>
      </c>
      <c r="B165" s="241">
        <v>164</v>
      </c>
      <c r="C165" s="242" t="s">
        <v>1294</v>
      </c>
      <c r="D165" s="242"/>
      <c r="E165" s="249">
        <v>2.34</v>
      </c>
      <c r="F165" s="245">
        <v>-1.68</v>
      </c>
      <c r="G165" s="243">
        <v>24867500</v>
      </c>
      <c r="H165" s="243">
        <v>58484</v>
      </c>
      <c r="I165" s="243">
        <v>19186</v>
      </c>
      <c r="J165" s="242">
        <v>13.12</v>
      </c>
      <c r="K165" s="242">
        <v>4.03</v>
      </c>
      <c r="L165" s="242">
        <v>0.85</v>
      </c>
      <c r="M165" s="242">
        <v>0.05</v>
      </c>
      <c r="N165" s="242">
        <v>0.18</v>
      </c>
      <c r="O165" s="242">
        <v>21.3</v>
      </c>
      <c r="P165" s="242">
        <v>31.1</v>
      </c>
      <c r="Q165" s="242">
        <v>18.32</v>
      </c>
      <c r="R165" s="242">
        <v>3.94</v>
      </c>
      <c r="S165" s="242"/>
      <c r="T165" s="242"/>
      <c r="U165" s="242">
        <v>174</v>
      </c>
      <c r="V165" s="242">
        <v>175</v>
      </c>
      <c r="W165" s="245">
        <v>-1.7</v>
      </c>
      <c r="X165" s="242"/>
      <c r="Y165" s="1"/>
      <c r="Z165" s="1"/>
    </row>
    <row r="166" spans="1:26" ht="15.75" customHeight="1" thickTop="1" thickBot="1" x14ac:dyDescent="0.35">
      <c r="A166" s="241" t="s">
        <v>166</v>
      </c>
      <c r="B166" s="241">
        <v>165</v>
      </c>
      <c r="C166" s="242" t="s">
        <v>1294</v>
      </c>
      <c r="D166" s="242"/>
      <c r="E166" s="249">
        <v>0.33</v>
      </c>
      <c r="F166" s="242">
        <v>0</v>
      </c>
      <c r="G166" s="243">
        <v>1226800</v>
      </c>
      <c r="H166" s="242">
        <v>402</v>
      </c>
      <c r="I166" s="243">
        <v>1777</v>
      </c>
      <c r="J166" s="242">
        <v>22.4</v>
      </c>
      <c r="K166" s="242">
        <v>0.75</v>
      </c>
      <c r="L166" s="242">
        <v>0.15</v>
      </c>
      <c r="M166" s="242">
        <v>0.02</v>
      </c>
      <c r="N166" s="242">
        <v>0.01</v>
      </c>
      <c r="O166" s="242">
        <v>3.87</v>
      </c>
      <c r="P166" s="242">
        <v>3.35</v>
      </c>
      <c r="Q166" s="242">
        <v>7.75</v>
      </c>
      <c r="R166" s="242">
        <v>4.55</v>
      </c>
      <c r="S166" s="242"/>
      <c r="T166" s="242"/>
      <c r="U166" s="242">
        <v>709</v>
      </c>
      <c r="V166" s="242">
        <v>661</v>
      </c>
      <c r="W166" s="245">
        <v>-14.41</v>
      </c>
      <c r="X166" s="242"/>
      <c r="Y166" s="1"/>
      <c r="Z166" s="1"/>
    </row>
    <row r="167" spans="1:26" ht="15.75" customHeight="1" thickTop="1" thickBot="1" x14ac:dyDescent="0.35">
      <c r="A167" s="241" t="s">
        <v>167</v>
      </c>
      <c r="B167" s="241">
        <v>166</v>
      </c>
      <c r="C167" s="242" t="s">
        <v>1294</v>
      </c>
      <c r="D167" s="242"/>
      <c r="E167" s="249">
        <v>18.8</v>
      </c>
      <c r="F167" s="244">
        <v>2.17</v>
      </c>
      <c r="G167" s="243">
        <v>19608900</v>
      </c>
      <c r="H167" s="243">
        <v>368759</v>
      </c>
      <c r="I167" s="243">
        <v>5976</v>
      </c>
      <c r="J167" s="242"/>
      <c r="K167" s="242">
        <v>1.35</v>
      </c>
      <c r="L167" s="242">
        <v>7.0000000000000007E-2</v>
      </c>
      <c r="M167" s="242">
        <v>0.36</v>
      </c>
      <c r="N167" s="242">
        <v>0</v>
      </c>
      <c r="O167" s="242">
        <v>-1.79</v>
      </c>
      <c r="P167" s="242">
        <v>-1.92</v>
      </c>
      <c r="Q167" s="242">
        <v>-4.33</v>
      </c>
      <c r="R167" s="242">
        <v>0.66</v>
      </c>
      <c r="S167" s="242"/>
      <c r="T167" s="242"/>
      <c r="U167" s="242"/>
      <c r="V167" s="242"/>
      <c r="W167" s="244"/>
      <c r="X167" s="242"/>
      <c r="Y167" s="1"/>
      <c r="Z167" s="1"/>
    </row>
    <row r="168" spans="1:26" ht="15.75" customHeight="1" thickTop="1" thickBot="1" x14ac:dyDescent="0.35">
      <c r="A168" s="241" t="s">
        <v>168</v>
      </c>
      <c r="B168" s="241">
        <v>167</v>
      </c>
      <c r="C168" s="242" t="s">
        <v>1294</v>
      </c>
      <c r="D168" s="242"/>
      <c r="E168" s="249">
        <v>488</v>
      </c>
      <c r="F168" s="245">
        <v>-2.79</v>
      </c>
      <c r="G168" s="243">
        <v>1603400</v>
      </c>
      <c r="H168" s="243">
        <v>805018</v>
      </c>
      <c r="I168" s="243">
        <v>608722</v>
      </c>
      <c r="J168" s="242">
        <v>107.35</v>
      </c>
      <c r="K168" s="242">
        <v>17.170000000000002</v>
      </c>
      <c r="L168" s="242">
        <v>0.51</v>
      </c>
      <c r="M168" s="242">
        <v>1.8</v>
      </c>
      <c r="N168" s="242">
        <v>4.7300000000000004</v>
      </c>
      <c r="O168" s="242">
        <v>11.62</v>
      </c>
      <c r="P168" s="242">
        <v>16.899999999999999</v>
      </c>
      <c r="Q168" s="242">
        <v>12.13</v>
      </c>
      <c r="R168" s="242">
        <v>0.37</v>
      </c>
      <c r="S168" s="242"/>
      <c r="T168" s="242"/>
      <c r="U168" s="242">
        <v>580</v>
      </c>
      <c r="V168" s="242">
        <v>579</v>
      </c>
      <c r="W168" s="245">
        <v>-6.19</v>
      </c>
      <c r="X168" s="242"/>
      <c r="Y168" s="1"/>
      <c r="Z168" s="1"/>
    </row>
    <row r="169" spans="1:26" ht="15.75" customHeight="1" thickTop="1" thickBot="1" x14ac:dyDescent="0.35">
      <c r="A169" s="241" t="s">
        <v>169</v>
      </c>
      <c r="B169" s="241">
        <v>168</v>
      </c>
      <c r="C169" s="242" t="s">
        <v>1294</v>
      </c>
      <c r="D169" s="242"/>
      <c r="E169" s="249">
        <v>3.36</v>
      </c>
      <c r="F169" s="245">
        <v>-1.18</v>
      </c>
      <c r="G169" s="243">
        <v>639900</v>
      </c>
      <c r="H169" s="243">
        <v>2161</v>
      </c>
      <c r="I169" s="243">
        <v>2454</v>
      </c>
      <c r="J169" s="242"/>
      <c r="K169" s="242">
        <v>0.54</v>
      </c>
      <c r="L169" s="242">
        <v>0.65</v>
      </c>
      <c r="M169" s="242"/>
      <c r="N169" s="242">
        <v>0</v>
      </c>
      <c r="O169" s="242">
        <v>1.18</v>
      </c>
      <c r="P169" s="242">
        <v>-0.85</v>
      </c>
      <c r="Q169" s="242">
        <v>-0.3</v>
      </c>
      <c r="R169" s="242">
        <v>0.89</v>
      </c>
      <c r="S169" s="242"/>
      <c r="T169" s="242"/>
      <c r="U169" s="242"/>
      <c r="V169" s="242"/>
      <c r="W169" s="244"/>
      <c r="X169" s="242"/>
      <c r="Y169" s="1"/>
      <c r="Z169" s="1"/>
    </row>
    <row r="170" spans="1:26" ht="15.75" customHeight="1" thickTop="1" thickBot="1" x14ac:dyDescent="0.35">
      <c r="A170" s="241" t="s">
        <v>1297</v>
      </c>
      <c r="B170" s="241">
        <v>169</v>
      </c>
      <c r="C170" s="241" t="s">
        <v>178</v>
      </c>
      <c r="D170" s="242"/>
      <c r="E170" s="249">
        <v>0.59</v>
      </c>
      <c r="F170" s="245">
        <v>-3.28</v>
      </c>
      <c r="G170" s="243">
        <v>8457000</v>
      </c>
      <c r="H170" s="243">
        <v>5005</v>
      </c>
      <c r="I170" s="242">
        <v>496</v>
      </c>
      <c r="J170" s="242">
        <v>27.8</v>
      </c>
      <c r="K170" s="242"/>
      <c r="L170" s="242">
        <v>0.99</v>
      </c>
      <c r="M170" s="242"/>
      <c r="N170" s="242">
        <v>0.02</v>
      </c>
      <c r="O170" s="242"/>
      <c r="P170" s="242"/>
      <c r="Q170" s="242"/>
      <c r="R170" s="242"/>
      <c r="S170" s="242"/>
      <c r="T170" s="242"/>
      <c r="U170" s="242"/>
      <c r="V170" s="242"/>
      <c r="W170" s="244"/>
      <c r="X170" s="242"/>
      <c r="Y170" s="1"/>
      <c r="Z170" s="1"/>
    </row>
    <row r="171" spans="1:26" ht="15.75" customHeight="1" thickTop="1" thickBot="1" x14ac:dyDescent="0.35">
      <c r="A171" s="241" t="s">
        <v>170</v>
      </c>
      <c r="B171" s="241">
        <v>170</v>
      </c>
      <c r="C171" s="242" t="s">
        <v>1294</v>
      </c>
      <c r="D171" s="242" t="s">
        <v>15</v>
      </c>
      <c r="E171" s="249">
        <v>0.11</v>
      </c>
      <c r="F171" s="242">
        <v>0</v>
      </c>
      <c r="G171" s="243">
        <v>4681000</v>
      </c>
      <c r="H171" s="242">
        <v>515</v>
      </c>
      <c r="I171" s="242">
        <v>178</v>
      </c>
      <c r="J171" s="242"/>
      <c r="K171" s="242">
        <v>0.6</v>
      </c>
      <c r="L171" s="242">
        <v>1.85</v>
      </c>
      <c r="M171" s="242"/>
      <c r="N171" s="242">
        <v>0</v>
      </c>
      <c r="O171" s="242">
        <v>-28.37</v>
      </c>
      <c r="P171" s="242">
        <v>-58.53</v>
      </c>
      <c r="Q171" s="242">
        <v>-64.3</v>
      </c>
      <c r="R171" s="242"/>
      <c r="S171" s="242"/>
      <c r="T171" s="242"/>
      <c r="U171" s="242"/>
      <c r="V171" s="242"/>
      <c r="W171" s="244"/>
      <c r="X171" s="242"/>
      <c r="Y171" s="1"/>
      <c r="Z171" s="1"/>
    </row>
    <row r="172" spans="1:26" ht="15.75" customHeight="1" thickTop="1" thickBot="1" x14ac:dyDescent="0.35">
      <c r="A172" s="241" t="s">
        <v>171</v>
      </c>
      <c r="B172" s="241">
        <v>171</v>
      </c>
      <c r="C172" s="242" t="s">
        <v>1294</v>
      </c>
      <c r="D172" s="242"/>
      <c r="E172" s="249">
        <v>11</v>
      </c>
      <c r="F172" s="244">
        <v>13.4</v>
      </c>
      <c r="G172" s="243">
        <v>193438300</v>
      </c>
      <c r="H172" s="243">
        <v>2056042</v>
      </c>
      <c r="I172" s="243">
        <v>4510</v>
      </c>
      <c r="J172" s="242">
        <v>24.72</v>
      </c>
      <c r="K172" s="242">
        <v>3.59</v>
      </c>
      <c r="L172" s="242">
        <v>0.39</v>
      </c>
      <c r="M172" s="242"/>
      <c r="N172" s="242">
        <v>0.44</v>
      </c>
      <c r="O172" s="242">
        <v>10.8</v>
      </c>
      <c r="P172" s="242">
        <v>14.45</v>
      </c>
      <c r="Q172" s="242">
        <v>14.78</v>
      </c>
      <c r="R172" s="242">
        <v>3.18</v>
      </c>
      <c r="S172" s="242"/>
      <c r="T172" s="242"/>
      <c r="U172" s="242">
        <v>462</v>
      </c>
      <c r="V172" s="242">
        <v>442</v>
      </c>
      <c r="W172" s="246">
        <v>1.1599999999999999</v>
      </c>
      <c r="X172" s="242"/>
      <c r="Y172" s="1"/>
      <c r="Z172" s="1"/>
    </row>
    <row r="173" spans="1:26" ht="15.75" customHeight="1" thickTop="1" thickBot="1" x14ac:dyDescent="0.35">
      <c r="A173" s="241" t="s">
        <v>172</v>
      </c>
      <c r="B173" s="241">
        <v>172</v>
      </c>
      <c r="C173" s="242" t="s">
        <v>1296</v>
      </c>
      <c r="D173" s="242"/>
      <c r="E173" s="249">
        <v>17.100000000000001</v>
      </c>
      <c r="F173" s="245">
        <v>-2.29</v>
      </c>
      <c r="G173" s="243">
        <v>18953300</v>
      </c>
      <c r="H173" s="243">
        <v>327287</v>
      </c>
      <c r="I173" s="243">
        <v>37030</v>
      </c>
      <c r="J173" s="242">
        <v>56.13</v>
      </c>
      <c r="K173" s="242">
        <v>5.43</v>
      </c>
      <c r="L173" s="242">
        <v>1.97</v>
      </c>
      <c r="M173" s="242">
        <v>0.02</v>
      </c>
      <c r="N173" s="242">
        <v>0.31</v>
      </c>
      <c r="O173" s="242">
        <v>5.5</v>
      </c>
      <c r="P173" s="242">
        <v>10.06</v>
      </c>
      <c r="Q173" s="242">
        <v>3.64</v>
      </c>
      <c r="R173" s="242">
        <v>0.09</v>
      </c>
      <c r="S173" s="242"/>
      <c r="T173" s="242"/>
      <c r="U173" s="242">
        <v>658</v>
      </c>
      <c r="V173" s="242">
        <v>717</v>
      </c>
      <c r="W173" s="244">
        <v>0.85</v>
      </c>
      <c r="X173" s="242"/>
      <c r="Y173" s="1"/>
      <c r="Z173" s="1"/>
    </row>
    <row r="174" spans="1:26" ht="15.75" customHeight="1" thickTop="1" thickBot="1" x14ac:dyDescent="0.35">
      <c r="A174" s="241" t="s">
        <v>173</v>
      </c>
      <c r="B174" s="241">
        <v>173</v>
      </c>
      <c r="C174" s="242" t="s">
        <v>1294</v>
      </c>
      <c r="D174" s="242"/>
      <c r="E174" s="249">
        <v>5.8</v>
      </c>
      <c r="F174" s="245">
        <v>-2.52</v>
      </c>
      <c r="G174" s="243">
        <v>3108900</v>
      </c>
      <c r="H174" s="243">
        <v>18190</v>
      </c>
      <c r="I174" s="243">
        <v>5498</v>
      </c>
      <c r="J174" s="242">
        <v>8.94</v>
      </c>
      <c r="K174" s="242">
        <v>2.71</v>
      </c>
      <c r="L174" s="242">
        <v>0.84</v>
      </c>
      <c r="M174" s="242">
        <v>0.2</v>
      </c>
      <c r="N174" s="242">
        <v>0.65</v>
      </c>
      <c r="O174" s="242">
        <v>20.86</v>
      </c>
      <c r="P174" s="242">
        <v>27.67</v>
      </c>
      <c r="Q174" s="242">
        <v>13.39</v>
      </c>
      <c r="R174" s="242">
        <v>7.65</v>
      </c>
      <c r="S174" s="242"/>
      <c r="T174" s="242"/>
      <c r="U174" s="242">
        <v>83</v>
      </c>
      <c r="V174" s="242">
        <v>76</v>
      </c>
      <c r="W174" s="244">
        <v>0.57999999999999996</v>
      </c>
      <c r="X174" s="242"/>
      <c r="Y174" s="1"/>
      <c r="Z174" s="1"/>
    </row>
    <row r="175" spans="1:26" ht="15.75" customHeight="1" thickTop="1" thickBot="1" x14ac:dyDescent="0.35">
      <c r="A175" s="241" t="s">
        <v>174</v>
      </c>
      <c r="B175" s="241">
        <v>174</v>
      </c>
      <c r="C175" s="242" t="s">
        <v>1294</v>
      </c>
      <c r="D175" s="242"/>
      <c r="E175" s="249">
        <v>32.5</v>
      </c>
      <c r="F175" s="245">
        <v>-1.52</v>
      </c>
      <c r="G175" s="243">
        <v>4881700</v>
      </c>
      <c r="H175" s="243">
        <v>159395</v>
      </c>
      <c r="I175" s="243">
        <v>76954</v>
      </c>
      <c r="J175" s="242">
        <v>14.44</v>
      </c>
      <c r="K175" s="242">
        <v>3.2</v>
      </c>
      <c r="L175" s="242">
        <v>5.68</v>
      </c>
      <c r="M175" s="242"/>
      <c r="N175" s="242">
        <v>2.25</v>
      </c>
      <c r="O175" s="242">
        <v>6.5</v>
      </c>
      <c r="P175" s="242">
        <v>22</v>
      </c>
      <c r="Q175" s="242">
        <v>8.2200000000000006</v>
      </c>
      <c r="R175" s="242">
        <v>8.83</v>
      </c>
      <c r="S175" s="242"/>
      <c r="T175" s="242"/>
      <c r="U175" s="242">
        <v>256</v>
      </c>
      <c r="V175" s="242">
        <v>439</v>
      </c>
      <c r="W175" s="245">
        <v>-0.1</v>
      </c>
      <c r="X175" s="242"/>
      <c r="Y175" s="1"/>
      <c r="Z175" s="1"/>
    </row>
    <row r="176" spans="1:26" ht="15.75" customHeight="1" thickTop="1" thickBot="1" x14ac:dyDescent="0.35">
      <c r="A176" s="241" t="s">
        <v>175</v>
      </c>
      <c r="B176" s="241">
        <v>175</v>
      </c>
      <c r="C176" s="242" t="s">
        <v>1294</v>
      </c>
      <c r="D176" s="242"/>
      <c r="E176" s="249">
        <v>7.6</v>
      </c>
      <c r="F176" s="245">
        <v>-1.3</v>
      </c>
      <c r="G176" s="243">
        <v>43200</v>
      </c>
      <c r="H176" s="242">
        <v>325</v>
      </c>
      <c r="I176" s="243">
        <v>6460</v>
      </c>
      <c r="J176" s="242"/>
      <c r="K176" s="242">
        <v>1.75</v>
      </c>
      <c r="L176" s="242">
        <v>4.58</v>
      </c>
      <c r="M176" s="242"/>
      <c r="N176" s="242">
        <v>0</v>
      </c>
      <c r="O176" s="242">
        <v>-1.64</v>
      </c>
      <c r="P176" s="242">
        <v>-14.3</v>
      </c>
      <c r="Q176" s="242">
        <v>-38.35</v>
      </c>
      <c r="R176" s="242">
        <v>2.5</v>
      </c>
      <c r="S176" s="242"/>
      <c r="T176" s="242"/>
      <c r="U176" s="242"/>
      <c r="V176" s="242"/>
      <c r="W176" s="244"/>
      <c r="X176" s="242"/>
      <c r="Y176" s="1"/>
      <c r="Z176" s="1"/>
    </row>
    <row r="177" spans="1:26" ht="15.75" customHeight="1" thickTop="1" thickBot="1" x14ac:dyDescent="0.35">
      <c r="A177" s="241" t="s">
        <v>176</v>
      </c>
      <c r="B177" s="241">
        <v>176</v>
      </c>
      <c r="C177" s="242" t="s">
        <v>1296</v>
      </c>
      <c r="D177" s="242"/>
      <c r="E177" s="249">
        <v>28.5</v>
      </c>
      <c r="F177" s="242">
        <v>0</v>
      </c>
      <c r="G177" s="243">
        <v>2000</v>
      </c>
      <c r="H177" s="242">
        <v>57</v>
      </c>
      <c r="I177" s="242">
        <v>285</v>
      </c>
      <c r="J177" s="242">
        <v>22.69</v>
      </c>
      <c r="K177" s="242">
        <v>0.77</v>
      </c>
      <c r="L177" s="242">
        <v>0.27</v>
      </c>
      <c r="M177" s="242"/>
      <c r="N177" s="242">
        <v>1.26</v>
      </c>
      <c r="O177" s="242">
        <v>4.16</v>
      </c>
      <c r="P177" s="242">
        <v>3.45</v>
      </c>
      <c r="Q177" s="242">
        <v>5.66</v>
      </c>
      <c r="R177" s="242">
        <v>0.88</v>
      </c>
      <c r="S177" s="242"/>
      <c r="T177" s="242"/>
      <c r="U177" s="242">
        <v>708</v>
      </c>
      <c r="V177" s="242">
        <v>647</v>
      </c>
      <c r="W177" s="245">
        <v>-1.77</v>
      </c>
      <c r="X177" s="242"/>
      <c r="Y177" s="1"/>
      <c r="Z177" s="1"/>
    </row>
    <row r="178" spans="1:26" ht="15.75" customHeight="1" thickTop="1" thickBot="1" x14ac:dyDescent="0.35">
      <c r="A178" s="241" t="s">
        <v>177</v>
      </c>
      <c r="B178" s="241">
        <v>177</v>
      </c>
      <c r="C178" s="242" t="s">
        <v>1294</v>
      </c>
      <c r="D178" s="242" t="s">
        <v>15</v>
      </c>
      <c r="E178" s="249">
        <v>0.28000000000000003</v>
      </c>
      <c r="F178" s="244">
        <v>3.7</v>
      </c>
      <c r="G178" s="243">
        <v>408000</v>
      </c>
      <c r="H178" s="242">
        <v>111</v>
      </c>
      <c r="I178" s="242">
        <v>401</v>
      </c>
      <c r="J178" s="242"/>
      <c r="K178" s="242">
        <v>0.82</v>
      </c>
      <c r="L178" s="242">
        <v>0.24</v>
      </c>
      <c r="M178" s="242"/>
      <c r="N178" s="242">
        <v>0</v>
      </c>
      <c r="O178" s="242">
        <v>-17.59</v>
      </c>
      <c r="P178" s="242">
        <v>-20.420000000000002</v>
      </c>
      <c r="Q178" s="242">
        <v>-8.02</v>
      </c>
      <c r="R178" s="242"/>
      <c r="S178" s="242"/>
      <c r="T178" s="242"/>
      <c r="U178" s="242"/>
      <c r="V178" s="242"/>
      <c r="W178" s="244"/>
      <c r="X178" s="242"/>
      <c r="Y178" s="1"/>
      <c r="Z178" s="1"/>
    </row>
    <row r="179" spans="1:26" ht="15.75" customHeight="1" thickTop="1" thickBot="1" x14ac:dyDescent="0.35">
      <c r="A179" s="241" t="s">
        <v>179</v>
      </c>
      <c r="B179" s="241">
        <v>178</v>
      </c>
      <c r="C179" s="242" t="s">
        <v>1294</v>
      </c>
      <c r="D179" s="242"/>
      <c r="E179" s="249">
        <v>63.5</v>
      </c>
      <c r="F179" s="245">
        <v>-6.96</v>
      </c>
      <c r="G179" s="243">
        <v>80158200</v>
      </c>
      <c r="H179" s="243">
        <v>5256686</v>
      </c>
      <c r="I179" s="243">
        <v>236855</v>
      </c>
      <c r="J179" s="242">
        <v>44.49</v>
      </c>
      <c r="K179" s="242">
        <v>9.14</v>
      </c>
      <c r="L179" s="242">
        <v>1.83</v>
      </c>
      <c r="M179" s="242">
        <v>0.3</v>
      </c>
      <c r="N179" s="242">
        <v>1.47</v>
      </c>
      <c r="O179" s="242">
        <v>9.7200000000000006</v>
      </c>
      <c r="P179" s="242">
        <v>22.77</v>
      </c>
      <c r="Q179" s="242">
        <v>29.02</v>
      </c>
      <c r="R179" s="242">
        <v>0.47</v>
      </c>
      <c r="S179" s="242"/>
      <c r="T179" s="242"/>
      <c r="U179" s="242">
        <v>467</v>
      </c>
      <c r="V179" s="242">
        <v>556</v>
      </c>
      <c r="W179" s="246">
        <v>1.9</v>
      </c>
      <c r="X179" s="242"/>
      <c r="Y179" s="1"/>
      <c r="Z179" s="1"/>
    </row>
    <row r="180" spans="1:26" ht="15.75" customHeight="1" thickTop="1" thickBot="1" x14ac:dyDescent="0.35">
      <c r="A180" s="241" t="s">
        <v>180</v>
      </c>
      <c r="B180" s="241">
        <v>179</v>
      </c>
      <c r="C180" s="242" t="s">
        <v>1294</v>
      </c>
      <c r="D180" s="242"/>
      <c r="E180" s="249">
        <v>1.34</v>
      </c>
      <c r="F180" s="242">
        <v>0</v>
      </c>
      <c r="G180" s="243">
        <v>76300</v>
      </c>
      <c r="H180" s="242">
        <v>102</v>
      </c>
      <c r="I180" s="242">
        <v>759</v>
      </c>
      <c r="J180" s="242">
        <v>301.77999999999997</v>
      </c>
      <c r="K180" s="242">
        <v>0.67</v>
      </c>
      <c r="L180" s="242">
        <v>0.22</v>
      </c>
      <c r="M180" s="242"/>
      <c r="N180" s="242">
        <v>0</v>
      </c>
      <c r="O180" s="242">
        <v>1.44</v>
      </c>
      <c r="P180" s="242">
        <v>0.22</v>
      </c>
      <c r="Q180" s="242">
        <v>9.24</v>
      </c>
      <c r="R180" s="242"/>
      <c r="S180" s="242"/>
      <c r="T180" s="242"/>
      <c r="U180" s="242">
        <v>959</v>
      </c>
      <c r="V180" s="242">
        <v>935</v>
      </c>
      <c r="W180" s="245">
        <v>-7.95</v>
      </c>
      <c r="X180" s="242"/>
      <c r="Y180" s="1"/>
      <c r="Z180" s="1"/>
    </row>
    <row r="181" spans="1:26" ht="15.75" customHeight="1" thickTop="1" thickBot="1" x14ac:dyDescent="0.35">
      <c r="A181" s="241" t="s">
        <v>181</v>
      </c>
      <c r="B181" s="241">
        <v>180</v>
      </c>
      <c r="C181" s="242" t="s">
        <v>1294</v>
      </c>
      <c r="D181" s="242"/>
      <c r="E181" s="249">
        <v>9.15</v>
      </c>
      <c r="F181" s="242">
        <v>0</v>
      </c>
      <c r="G181" s="243">
        <v>1113800</v>
      </c>
      <c r="H181" s="243">
        <v>10172</v>
      </c>
      <c r="I181" s="243">
        <v>15223</v>
      </c>
      <c r="J181" s="242">
        <v>18.75</v>
      </c>
      <c r="K181" s="242">
        <v>1.42</v>
      </c>
      <c r="L181" s="242">
        <v>1.07</v>
      </c>
      <c r="M181" s="242">
        <v>0.16</v>
      </c>
      <c r="N181" s="242">
        <v>0.49</v>
      </c>
      <c r="O181" s="242">
        <v>5.7</v>
      </c>
      <c r="P181" s="242">
        <v>7.6</v>
      </c>
      <c r="Q181" s="242">
        <v>19.03</v>
      </c>
      <c r="R181" s="242">
        <v>5.14</v>
      </c>
      <c r="S181" s="242"/>
      <c r="T181" s="242"/>
      <c r="U181" s="242">
        <v>544</v>
      </c>
      <c r="V181" s="242">
        <v>537</v>
      </c>
      <c r="W181" s="245">
        <v>-1.92</v>
      </c>
      <c r="X181" s="242"/>
      <c r="Y181" s="1"/>
      <c r="Z181" s="1"/>
    </row>
    <row r="182" spans="1:26" ht="15.75" customHeight="1" thickTop="1" thickBot="1" x14ac:dyDescent="0.35">
      <c r="A182" s="241" t="s">
        <v>182</v>
      </c>
      <c r="B182" s="241">
        <v>181</v>
      </c>
      <c r="C182" s="242" t="s">
        <v>1294</v>
      </c>
      <c r="D182" s="242"/>
      <c r="E182" s="249">
        <v>1.31</v>
      </c>
      <c r="F182" s="245">
        <v>-1.5</v>
      </c>
      <c r="G182" s="243">
        <v>12014700</v>
      </c>
      <c r="H182" s="243">
        <v>15910</v>
      </c>
      <c r="I182" s="243">
        <v>1257</v>
      </c>
      <c r="J182" s="242">
        <v>22.53</v>
      </c>
      <c r="K182" s="242">
        <v>1.02</v>
      </c>
      <c r="L182" s="242">
        <v>1.81</v>
      </c>
      <c r="M182" s="242"/>
      <c r="N182" s="242">
        <v>0.06</v>
      </c>
      <c r="O182" s="242">
        <v>5.05</v>
      </c>
      <c r="P182" s="242">
        <v>4.2300000000000004</v>
      </c>
      <c r="Q182" s="242">
        <v>3.56</v>
      </c>
      <c r="R182" s="242">
        <v>1.27</v>
      </c>
      <c r="S182" s="242"/>
      <c r="T182" s="242"/>
      <c r="U182" s="242">
        <v>679</v>
      </c>
      <c r="V182" s="242">
        <v>603</v>
      </c>
      <c r="W182" s="245">
        <v>-2.58</v>
      </c>
      <c r="X182" s="242"/>
      <c r="Y182" s="1"/>
      <c r="Z182" s="1"/>
    </row>
    <row r="183" spans="1:26" ht="15.75" customHeight="1" thickTop="1" thickBot="1" x14ac:dyDescent="0.35">
      <c r="A183" s="241" t="s">
        <v>183</v>
      </c>
      <c r="B183" s="241">
        <v>182</v>
      </c>
      <c r="C183" s="242" t="s">
        <v>1294</v>
      </c>
      <c r="D183" s="242"/>
      <c r="E183" s="249">
        <v>1.05</v>
      </c>
      <c r="F183" s="245">
        <v>-2.78</v>
      </c>
      <c r="G183" s="243">
        <v>3791100</v>
      </c>
      <c r="H183" s="243">
        <v>3992</v>
      </c>
      <c r="I183" s="243">
        <v>1164</v>
      </c>
      <c r="J183" s="242">
        <v>16.09</v>
      </c>
      <c r="K183" s="242">
        <v>0.67</v>
      </c>
      <c r="L183" s="242">
        <v>2.83</v>
      </c>
      <c r="M183" s="242"/>
      <c r="N183" s="242">
        <v>0.06</v>
      </c>
      <c r="O183" s="242">
        <v>1.3</v>
      </c>
      <c r="P183" s="242">
        <v>4.01</v>
      </c>
      <c r="Q183" s="242">
        <v>5.26</v>
      </c>
      <c r="R183" s="242"/>
      <c r="S183" s="242"/>
      <c r="T183" s="242"/>
      <c r="U183" s="242">
        <v>611</v>
      </c>
      <c r="V183" s="242">
        <v>685</v>
      </c>
      <c r="W183" s="244">
        <v>0.18</v>
      </c>
      <c r="X183" s="242"/>
      <c r="Y183" s="1"/>
      <c r="Z183" s="1"/>
    </row>
    <row r="184" spans="1:26" ht="15.75" customHeight="1" thickTop="1" thickBot="1" x14ac:dyDescent="0.35">
      <c r="A184" s="241" t="s">
        <v>184</v>
      </c>
      <c r="B184" s="241">
        <v>183</v>
      </c>
      <c r="C184" s="242" t="s">
        <v>1294</v>
      </c>
      <c r="D184" s="242"/>
      <c r="E184" s="249">
        <v>0.61</v>
      </c>
      <c r="F184" s="245">
        <v>-6.15</v>
      </c>
      <c r="G184" s="243">
        <v>14441300</v>
      </c>
      <c r="H184" s="243">
        <v>9112</v>
      </c>
      <c r="I184" s="243">
        <v>1696</v>
      </c>
      <c r="J184" s="242"/>
      <c r="K184" s="242">
        <v>1.22</v>
      </c>
      <c r="L184" s="242">
        <v>0.11</v>
      </c>
      <c r="M184" s="242"/>
      <c r="N184" s="242">
        <v>0</v>
      </c>
      <c r="O184" s="242">
        <v>-0.77</v>
      </c>
      <c r="P184" s="242">
        <v>-0.89</v>
      </c>
      <c r="Q184" s="242">
        <v>-493.27</v>
      </c>
      <c r="R184" s="242"/>
      <c r="S184" s="242"/>
      <c r="T184" s="242"/>
      <c r="U184" s="242"/>
      <c r="V184" s="242"/>
      <c r="W184" s="244"/>
      <c r="X184" s="242"/>
      <c r="Y184" s="1"/>
      <c r="Z184" s="1"/>
    </row>
    <row r="185" spans="1:26" ht="15.75" customHeight="1" thickTop="1" thickBot="1" x14ac:dyDescent="0.35">
      <c r="A185" s="241" t="s">
        <v>185</v>
      </c>
      <c r="B185" s="241">
        <v>184</v>
      </c>
      <c r="C185" s="242" t="s">
        <v>1294</v>
      </c>
      <c r="D185" s="242" t="s">
        <v>15</v>
      </c>
      <c r="E185" s="249">
        <v>0.05</v>
      </c>
      <c r="F185" s="245">
        <v>-16.670000000000002</v>
      </c>
      <c r="G185" s="243">
        <v>2952900</v>
      </c>
      <c r="H185" s="242">
        <v>159</v>
      </c>
      <c r="I185" s="243">
        <v>1611</v>
      </c>
      <c r="J185" s="242"/>
      <c r="K185" s="242">
        <v>3</v>
      </c>
      <c r="L185" s="242">
        <v>3.19</v>
      </c>
      <c r="M185" s="242"/>
      <c r="N185" s="242">
        <v>0</v>
      </c>
      <c r="O185" s="242">
        <v>-50.18</v>
      </c>
      <c r="P185" s="242">
        <v>-85.88</v>
      </c>
      <c r="Q185" s="242">
        <v>-26.07</v>
      </c>
      <c r="R185" s="242"/>
      <c r="S185" s="242"/>
      <c r="T185" s="242"/>
      <c r="U185" s="242"/>
      <c r="V185" s="242"/>
      <c r="W185" s="244"/>
      <c r="X185" s="242"/>
      <c r="Y185" s="1"/>
      <c r="Z185" s="1"/>
    </row>
    <row r="186" spans="1:26" ht="15.75" customHeight="1" thickTop="1" thickBot="1" x14ac:dyDescent="0.35">
      <c r="A186" s="241" t="s">
        <v>186</v>
      </c>
      <c r="B186" s="241">
        <v>185</v>
      </c>
      <c r="C186" s="242" t="s">
        <v>1294</v>
      </c>
      <c r="D186" s="242"/>
      <c r="E186" s="249">
        <v>180.5</v>
      </c>
      <c r="F186" s="245">
        <v>-2.17</v>
      </c>
      <c r="G186" s="243">
        <v>3131000</v>
      </c>
      <c r="H186" s="243">
        <v>569665</v>
      </c>
      <c r="I186" s="243">
        <v>95027</v>
      </c>
      <c r="J186" s="242">
        <v>9.93</v>
      </c>
      <c r="K186" s="242">
        <v>0.92</v>
      </c>
      <c r="L186" s="242">
        <v>1.1399999999999999</v>
      </c>
      <c r="M186" s="242">
        <v>3</v>
      </c>
      <c r="N186" s="242">
        <v>17.98</v>
      </c>
      <c r="O186" s="242">
        <v>7.55</v>
      </c>
      <c r="P186" s="242">
        <v>9.25</v>
      </c>
      <c r="Q186" s="242">
        <v>20.22</v>
      </c>
      <c r="R186" s="242">
        <v>3.6</v>
      </c>
      <c r="S186" s="242"/>
      <c r="T186" s="242"/>
      <c r="U186" s="242">
        <v>315</v>
      </c>
      <c r="V186" s="242">
        <v>284</v>
      </c>
      <c r="W186" s="244">
        <v>0.23</v>
      </c>
      <c r="X186" s="242"/>
      <c r="Y186" s="1"/>
      <c r="Z186" s="1"/>
    </row>
    <row r="187" spans="1:26" ht="15.75" customHeight="1" thickTop="1" thickBot="1" x14ac:dyDescent="0.35">
      <c r="A187" s="241" t="s">
        <v>187</v>
      </c>
      <c r="B187" s="241">
        <v>186</v>
      </c>
      <c r="C187" s="242" t="s">
        <v>1294</v>
      </c>
      <c r="D187" s="242"/>
      <c r="E187" s="249">
        <v>5</v>
      </c>
      <c r="F187" s="245">
        <v>-1.96</v>
      </c>
      <c r="G187" s="243">
        <v>2818000</v>
      </c>
      <c r="H187" s="243">
        <v>14126</v>
      </c>
      <c r="I187" s="243">
        <v>3000</v>
      </c>
      <c r="J187" s="242">
        <v>52.7</v>
      </c>
      <c r="K187" s="242">
        <v>3.74</v>
      </c>
      <c r="L187" s="242">
        <v>0.2</v>
      </c>
      <c r="M187" s="242">
        <v>0.21</v>
      </c>
      <c r="N187" s="242">
        <v>0.09</v>
      </c>
      <c r="O187" s="242">
        <v>6.5</v>
      </c>
      <c r="P187" s="242">
        <v>6.69</v>
      </c>
      <c r="Q187" s="242">
        <v>5.79</v>
      </c>
      <c r="R187" s="242">
        <v>4.24</v>
      </c>
      <c r="S187" s="242"/>
      <c r="T187" s="242"/>
      <c r="U187" s="242">
        <v>743</v>
      </c>
      <c r="V187" s="242">
        <v>673</v>
      </c>
      <c r="W187" s="246">
        <v>1.48</v>
      </c>
      <c r="X187" s="242"/>
      <c r="Y187" s="1"/>
      <c r="Z187" s="1"/>
    </row>
    <row r="188" spans="1:26" ht="15.75" customHeight="1" thickTop="1" thickBot="1" x14ac:dyDescent="0.35">
      <c r="A188" s="241" t="s">
        <v>188</v>
      </c>
      <c r="B188" s="241">
        <v>187</v>
      </c>
      <c r="C188" s="242" t="s">
        <v>1294</v>
      </c>
      <c r="D188" s="242"/>
      <c r="E188" s="249">
        <v>0.17</v>
      </c>
      <c r="F188" s="242">
        <v>0</v>
      </c>
      <c r="G188" s="243">
        <v>893900</v>
      </c>
      <c r="H188" s="242">
        <v>151</v>
      </c>
      <c r="I188" s="243">
        <v>1434</v>
      </c>
      <c r="J188" s="242">
        <v>130.24</v>
      </c>
      <c r="K188" s="242">
        <v>0.67</v>
      </c>
      <c r="L188" s="242">
        <v>0.73</v>
      </c>
      <c r="M188" s="242"/>
      <c r="N188" s="242">
        <v>0</v>
      </c>
      <c r="O188" s="242">
        <v>0.99</v>
      </c>
      <c r="P188" s="242">
        <v>0.51</v>
      </c>
      <c r="Q188" s="242">
        <v>2.4900000000000002</v>
      </c>
      <c r="R188" s="242"/>
      <c r="S188" s="242"/>
      <c r="T188" s="242"/>
      <c r="U188" s="242">
        <v>944</v>
      </c>
      <c r="V188" s="242">
        <v>949</v>
      </c>
      <c r="W188" s="245">
        <v>-4.83</v>
      </c>
      <c r="X188" s="242"/>
      <c r="Y188" s="1"/>
      <c r="Z188" s="1"/>
    </row>
    <row r="189" spans="1:26" ht="15.75" customHeight="1" thickTop="1" thickBot="1" x14ac:dyDescent="0.35">
      <c r="A189" s="241" t="s">
        <v>189</v>
      </c>
      <c r="B189" s="241">
        <v>188</v>
      </c>
      <c r="C189" s="242" t="s">
        <v>1294</v>
      </c>
      <c r="D189" s="242"/>
      <c r="E189" s="249">
        <v>5</v>
      </c>
      <c r="F189" s="245">
        <v>-0.99</v>
      </c>
      <c r="G189" s="243">
        <v>3645900</v>
      </c>
      <c r="H189" s="243">
        <v>18337</v>
      </c>
      <c r="I189" s="243">
        <v>4663</v>
      </c>
      <c r="J189" s="242">
        <v>3.23</v>
      </c>
      <c r="K189" s="242">
        <v>1.23</v>
      </c>
      <c r="L189" s="242">
        <v>1.18</v>
      </c>
      <c r="M189" s="242">
        <v>0.2</v>
      </c>
      <c r="N189" s="242">
        <v>1.55</v>
      </c>
      <c r="O189" s="242">
        <v>21.08</v>
      </c>
      <c r="P189" s="242">
        <v>44.1</v>
      </c>
      <c r="Q189" s="242">
        <v>41.28</v>
      </c>
      <c r="R189" s="242">
        <v>3.95</v>
      </c>
      <c r="S189" s="242"/>
      <c r="T189" s="242"/>
      <c r="U189" s="242">
        <v>10</v>
      </c>
      <c r="V189" s="242">
        <v>24</v>
      </c>
      <c r="W189" s="244">
        <v>7.0000000000000007E-2</v>
      </c>
      <c r="X189" s="242"/>
      <c r="Y189" s="1"/>
      <c r="Z189" s="1"/>
    </row>
    <row r="190" spans="1:26" ht="15.75" customHeight="1" thickTop="1" thickBot="1" x14ac:dyDescent="0.35">
      <c r="A190" s="241" t="s">
        <v>190</v>
      </c>
      <c r="B190" s="241">
        <v>189</v>
      </c>
      <c r="C190" s="242" t="s">
        <v>1294</v>
      </c>
      <c r="D190" s="242"/>
      <c r="E190" s="249">
        <v>8.5</v>
      </c>
      <c r="F190" s="245">
        <v>-1.73</v>
      </c>
      <c r="G190" s="243">
        <v>14144000</v>
      </c>
      <c r="H190" s="243">
        <v>121420</v>
      </c>
      <c r="I190" s="243">
        <v>23800</v>
      </c>
      <c r="J190" s="242">
        <v>28.22</v>
      </c>
      <c r="K190" s="242">
        <v>2.29</v>
      </c>
      <c r="L190" s="242">
        <v>0.37</v>
      </c>
      <c r="M190" s="242">
        <v>0.09</v>
      </c>
      <c r="N190" s="242">
        <v>0.3</v>
      </c>
      <c r="O190" s="242">
        <v>6.58</v>
      </c>
      <c r="P190" s="242">
        <v>8.15</v>
      </c>
      <c r="Q190" s="242">
        <v>8.77</v>
      </c>
      <c r="R190" s="242">
        <v>2.59</v>
      </c>
      <c r="S190" s="242"/>
      <c r="T190" s="242"/>
      <c r="U190" s="242">
        <v>616</v>
      </c>
      <c r="V190" s="242">
        <v>589</v>
      </c>
      <c r="W190" s="245">
        <v>-2.16</v>
      </c>
      <c r="X190" s="242"/>
      <c r="Y190" s="1"/>
      <c r="Z190" s="1"/>
    </row>
    <row r="191" spans="1:26" ht="15.75" customHeight="1" thickTop="1" thickBot="1" x14ac:dyDescent="0.35">
      <c r="A191" s="241" t="s">
        <v>191</v>
      </c>
      <c r="B191" s="241">
        <v>190</v>
      </c>
      <c r="C191" s="242" t="s">
        <v>1294</v>
      </c>
      <c r="D191" s="242"/>
      <c r="E191" s="249">
        <v>3.6</v>
      </c>
      <c r="F191" s="245">
        <v>-1.64</v>
      </c>
      <c r="G191" s="243">
        <v>3810700</v>
      </c>
      <c r="H191" s="243">
        <v>13750</v>
      </c>
      <c r="I191" s="243">
        <v>9063</v>
      </c>
      <c r="J191" s="242"/>
      <c r="K191" s="242">
        <v>2.0099999999999998</v>
      </c>
      <c r="L191" s="242">
        <v>3.76</v>
      </c>
      <c r="M191" s="242"/>
      <c r="N191" s="242">
        <v>0</v>
      </c>
      <c r="O191" s="242">
        <v>-2.9</v>
      </c>
      <c r="P191" s="242">
        <v>-21.3</v>
      </c>
      <c r="Q191" s="242">
        <v>-71.37</v>
      </c>
      <c r="R191" s="242">
        <v>1.94</v>
      </c>
      <c r="S191" s="242"/>
      <c r="T191" s="242"/>
      <c r="U191" s="242"/>
      <c r="V191" s="242"/>
      <c r="W191" s="244"/>
      <c r="X191" s="242"/>
      <c r="Y191" s="1"/>
      <c r="Z191" s="1"/>
    </row>
    <row r="192" spans="1:26" ht="15.75" customHeight="1" thickTop="1" thickBot="1" x14ac:dyDescent="0.35">
      <c r="A192" s="241" t="s">
        <v>192</v>
      </c>
      <c r="B192" s="241">
        <v>191</v>
      </c>
      <c r="C192" s="242" t="s">
        <v>1294</v>
      </c>
      <c r="D192" s="242"/>
      <c r="E192" s="249">
        <v>8.35</v>
      </c>
      <c r="F192" s="245">
        <v>-5.1100000000000003</v>
      </c>
      <c r="G192" s="243">
        <v>41525600</v>
      </c>
      <c r="H192" s="243">
        <v>353560</v>
      </c>
      <c r="I192" s="243">
        <v>28898</v>
      </c>
      <c r="J192" s="242"/>
      <c r="K192" s="242">
        <v>2.11</v>
      </c>
      <c r="L192" s="242">
        <v>3.42</v>
      </c>
      <c r="M192" s="242"/>
      <c r="N192" s="242">
        <v>0</v>
      </c>
      <c r="O192" s="242">
        <v>-21.57</v>
      </c>
      <c r="P192" s="242">
        <v>-54.16</v>
      </c>
      <c r="Q192" s="242">
        <v>-8.83</v>
      </c>
      <c r="R192" s="242"/>
      <c r="S192" s="242"/>
      <c r="T192" s="242"/>
      <c r="U192" s="242"/>
      <c r="V192" s="242"/>
      <c r="W192" s="244"/>
      <c r="X192" s="242"/>
      <c r="Y192" s="1"/>
      <c r="Z192" s="1"/>
    </row>
    <row r="193" spans="1:26" ht="15.75" customHeight="1" thickTop="1" thickBot="1" x14ac:dyDescent="0.35">
      <c r="A193" s="241" t="s">
        <v>193</v>
      </c>
      <c r="B193" s="241">
        <v>192</v>
      </c>
      <c r="C193" s="242" t="s">
        <v>1296</v>
      </c>
      <c r="D193" s="242"/>
      <c r="E193" s="249">
        <v>0.48</v>
      </c>
      <c r="F193" s="242">
        <v>0</v>
      </c>
      <c r="G193" s="243">
        <v>4853700</v>
      </c>
      <c r="H193" s="243">
        <v>2334</v>
      </c>
      <c r="I193" s="243">
        <v>2411</v>
      </c>
      <c r="J193" s="242">
        <v>14.5</v>
      </c>
      <c r="K193" s="242">
        <v>0.51</v>
      </c>
      <c r="L193" s="242">
        <v>0.55000000000000004</v>
      </c>
      <c r="M193" s="242"/>
      <c r="N193" s="242">
        <v>0.03</v>
      </c>
      <c r="O193" s="242">
        <v>3.03</v>
      </c>
      <c r="P193" s="242">
        <v>3.56</v>
      </c>
      <c r="Q193" s="242">
        <v>7.63</v>
      </c>
      <c r="R193" s="242"/>
      <c r="S193" s="242"/>
      <c r="T193" s="242"/>
      <c r="U193" s="242">
        <v>597</v>
      </c>
      <c r="V193" s="242">
        <v>592</v>
      </c>
      <c r="W193" s="246">
        <v>2.14</v>
      </c>
      <c r="X193" s="242"/>
      <c r="Y193" s="1"/>
      <c r="Z193" s="1"/>
    </row>
    <row r="194" spans="1:26" ht="15.75" customHeight="1" thickTop="1" thickBot="1" x14ac:dyDescent="0.35">
      <c r="A194" s="241" t="s">
        <v>194</v>
      </c>
      <c r="B194" s="241">
        <v>193</v>
      </c>
      <c r="C194" s="242" t="s">
        <v>1296</v>
      </c>
      <c r="D194" s="242"/>
      <c r="E194" s="249">
        <v>2.06</v>
      </c>
      <c r="F194" s="245">
        <v>-1.9</v>
      </c>
      <c r="G194" s="243">
        <v>96777000</v>
      </c>
      <c r="H194" s="243">
        <v>204330</v>
      </c>
      <c r="I194" s="243">
        <v>4614</v>
      </c>
      <c r="J194" s="242">
        <v>35.61</v>
      </c>
      <c r="K194" s="242">
        <v>1.91</v>
      </c>
      <c r="L194" s="242">
        <v>0.62</v>
      </c>
      <c r="M194" s="242"/>
      <c r="N194" s="242">
        <v>0.06</v>
      </c>
      <c r="O194" s="242">
        <v>5.47</v>
      </c>
      <c r="P194" s="242">
        <v>5.83</v>
      </c>
      <c r="Q194" s="242">
        <v>26.98</v>
      </c>
      <c r="R194" s="242"/>
      <c r="S194" s="242"/>
      <c r="T194" s="242"/>
      <c r="U194" s="242">
        <v>716</v>
      </c>
      <c r="V194" s="242">
        <v>662</v>
      </c>
      <c r="W194" s="244"/>
      <c r="X194" s="242"/>
      <c r="Y194" s="1"/>
      <c r="Z194" s="1"/>
    </row>
    <row r="195" spans="1:26" ht="15.75" customHeight="1" thickTop="1" thickBot="1" x14ac:dyDescent="0.35">
      <c r="A195" s="241" t="s">
        <v>195</v>
      </c>
      <c r="B195" s="241">
        <v>194</v>
      </c>
      <c r="C195" s="242" t="s">
        <v>1294</v>
      </c>
      <c r="D195" s="242"/>
      <c r="E195" s="249">
        <v>0.99</v>
      </c>
      <c r="F195" s="245">
        <v>-1.98</v>
      </c>
      <c r="G195" s="243">
        <v>681200</v>
      </c>
      <c r="H195" s="242">
        <v>678</v>
      </c>
      <c r="I195" s="242">
        <v>554</v>
      </c>
      <c r="J195" s="242">
        <v>12.26</v>
      </c>
      <c r="K195" s="242">
        <v>0.65</v>
      </c>
      <c r="L195" s="242">
        <v>1.21</v>
      </c>
      <c r="M195" s="242"/>
      <c r="N195" s="242">
        <v>0.08</v>
      </c>
      <c r="O195" s="242">
        <v>3.98</v>
      </c>
      <c r="P195" s="242">
        <v>5.42</v>
      </c>
      <c r="Q195" s="242">
        <v>3.21</v>
      </c>
      <c r="R195" s="242"/>
      <c r="S195" s="242"/>
      <c r="T195" s="242"/>
      <c r="U195" s="242">
        <v>479</v>
      </c>
      <c r="V195" s="242">
        <v>484</v>
      </c>
      <c r="W195" s="245">
        <v>-0.17</v>
      </c>
      <c r="X195" s="242"/>
      <c r="Y195" s="1"/>
      <c r="Z195" s="1"/>
    </row>
    <row r="196" spans="1:26" ht="15.75" customHeight="1" thickTop="1" thickBot="1" x14ac:dyDescent="0.35">
      <c r="A196" s="241" t="s">
        <v>196</v>
      </c>
      <c r="B196" s="241">
        <v>195</v>
      </c>
      <c r="C196" s="242" t="s">
        <v>1294</v>
      </c>
      <c r="D196" s="242"/>
      <c r="E196" s="249">
        <v>0.23</v>
      </c>
      <c r="F196" s="242">
        <v>0</v>
      </c>
      <c r="G196" s="243">
        <v>2634400</v>
      </c>
      <c r="H196" s="242">
        <v>605</v>
      </c>
      <c r="I196" s="242">
        <v>894</v>
      </c>
      <c r="J196" s="242"/>
      <c r="K196" s="242">
        <v>0.33</v>
      </c>
      <c r="L196" s="242">
        <v>3.11</v>
      </c>
      <c r="M196" s="242"/>
      <c r="N196" s="242">
        <v>0</v>
      </c>
      <c r="O196" s="242">
        <v>1.94</v>
      </c>
      <c r="P196" s="242">
        <v>-1.37</v>
      </c>
      <c r="Q196" s="242">
        <v>5.75</v>
      </c>
      <c r="R196" s="242"/>
      <c r="S196" s="242"/>
      <c r="T196" s="242"/>
      <c r="U196" s="242"/>
      <c r="V196" s="242"/>
      <c r="W196" s="244"/>
      <c r="X196" s="242"/>
      <c r="Y196" s="1"/>
      <c r="Z196" s="1"/>
    </row>
    <row r="197" spans="1:26" ht="15.75" customHeight="1" thickTop="1" thickBot="1" x14ac:dyDescent="0.35">
      <c r="A197" s="241" t="s">
        <v>197</v>
      </c>
      <c r="B197" s="241">
        <v>196</v>
      </c>
      <c r="C197" s="242" t="s">
        <v>1296</v>
      </c>
      <c r="D197" s="242"/>
      <c r="E197" s="249">
        <v>23.2</v>
      </c>
      <c r="F197" s="245">
        <v>-3.33</v>
      </c>
      <c r="G197" s="242">
        <v>200</v>
      </c>
      <c r="H197" s="242">
        <v>4</v>
      </c>
      <c r="I197" s="242">
        <v>409</v>
      </c>
      <c r="J197" s="242">
        <v>19.84</v>
      </c>
      <c r="K197" s="242">
        <v>0.38</v>
      </c>
      <c r="L197" s="242">
        <v>0.4</v>
      </c>
      <c r="M197" s="242"/>
      <c r="N197" s="242">
        <v>1.17</v>
      </c>
      <c r="O197" s="242">
        <v>2.37</v>
      </c>
      <c r="P197" s="242">
        <v>1.93</v>
      </c>
      <c r="Q197" s="242">
        <v>4.53</v>
      </c>
      <c r="R197" s="242"/>
      <c r="S197" s="242"/>
      <c r="T197" s="242"/>
      <c r="U197" s="242">
        <v>720</v>
      </c>
      <c r="V197" s="242">
        <v>696</v>
      </c>
      <c r="W197" s="245">
        <v>-0.32</v>
      </c>
      <c r="X197" s="242"/>
      <c r="Y197" s="1"/>
      <c r="Z197" s="1"/>
    </row>
    <row r="198" spans="1:26" ht="15.75" customHeight="1" thickTop="1" thickBot="1" x14ac:dyDescent="0.35">
      <c r="A198" s="241" t="s">
        <v>198</v>
      </c>
      <c r="B198" s="241">
        <v>197</v>
      </c>
      <c r="C198" s="242" t="s">
        <v>1296</v>
      </c>
      <c r="D198" s="242"/>
      <c r="E198" s="249">
        <v>0.7</v>
      </c>
      <c r="F198" s="245">
        <v>-2.78</v>
      </c>
      <c r="G198" s="243">
        <v>530500</v>
      </c>
      <c r="H198" s="242">
        <v>371</v>
      </c>
      <c r="I198" s="242">
        <v>431</v>
      </c>
      <c r="J198" s="242"/>
      <c r="K198" s="242">
        <v>0.44</v>
      </c>
      <c r="L198" s="242">
        <v>0.1</v>
      </c>
      <c r="M198" s="242"/>
      <c r="N198" s="242">
        <v>0</v>
      </c>
      <c r="O198" s="242">
        <v>-4.57</v>
      </c>
      <c r="P198" s="242">
        <v>-5.3</v>
      </c>
      <c r="Q198" s="242">
        <v>-15.99</v>
      </c>
      <c r="R198" s="242"/>
      <c r="S198" s="242"/>
      <c r="T198" s="242"/>
      <c r="U198" s="242"/>
      <c r="V198" s="242"/>
      <c r="W198" s="244"/>
      <c r="X198" s="242"/>
      <c r="Y198" s="1"/>
      <c r="Z198" s="1"/>
    </row>
    <row r="199" spans="1:26" ht="15.75" customHeight="1" thickTop="1" thickBot="1" x14ac:dyDescent="0.35">
      <c r="A199" s="241" t="s">
        <v>199</v>
      </c>
      <c r="B199" s="241">
        <v>198</v>
      </c>
      <c r="C199" s="242" t="s">
        <v>1294</v>
      </c>
      <c r="D199" s="242"/>
      <c r="E199" s="249">
        <v>190</v>
      </c>
      <c r="F199" s="242">
        <v>0</v>
      </c>
      <c r="G199" s="242">
        <v>0</v>
      </c>
      <c r="H199" s="242">
        <v>0</v>
      </c>
      <c r="I199" s="243">
        <v>1495</v>
      </c>
      <c r="J199" s="242">
        <v>17.989999999999998</v>
      </c>
      <c r="K199" s="242">
        <v>1.1299999999999999</v>
      </c>
      <c r="L199" s="242">
        <v>0.22</v>
      </c>
      <c r="M199" s="242"/>
      <c r="N199" s="242">
        <v>10.56</v>
      </c>
      <c r="O199" s="242">
        <v>6.31</v>
      </c>
      <c r="P199" s="242">
        <v>6.6</v>
      </c>
      <c r="Q199" s="242">
        <v>3.26</v>
      </c>
      <c r="R199" s="242">
        <v>5.26</v>
      </c>
      <c r="S199" s="242"/>
      <c r="T199" s="242"/>
      <c r="U199" s="242">
        <v>565</v>
      </c>
      <c r="V199" s="242">
        <v>498</v>
      </c>
      <c r="W199" s="245">
        <v>-20.21</v>
      </c>
      <c r="X199" s="242"/>
      <c r="Y199" s="1"/>
      <c r="Z199" s="1"/>
    </row>
    <row r="200" spans="1:26" ht="15.75" customHeight="1" thickTop="1" thickBot="1" x14ac:dyDescent="0.35">
      <c r="A200" s="241" t="s">
        <v>200</v>
      </c>
      <c r="B200" s="241">
        <v>199</v>
      </c>
      <c r="C200" s="242" t="s">
        <v>1294</v>
      </c>
      <c r="D200" s="242"/>
      <c r="E200" s="249">
        <v>1.24</v>
      </c>
      <c r="F200" s="245">
        <v>-0.8</v>
      </c>
      <c r="G200" s="243">
        <v>591100</v>
      </c>
      <c r="H200" s="242">
        <v>732</v>
      </c>
      <c r="I200" s="242">
        <v>446</v>
      </c>
      <c r="J200" s="242">
        <v>73.180000000000007</v>
      </c>
      <c r="K200" s="242">
        <v>1.08</v>
      </c>
      <c r="L200" s="242">
        <v>0.26</v>
      </c>
      <c r="M200" s="242">
        <v>0.09</v>
      </c>
      <c r="N200" s="242">
        <v>0.02</v>
      </c>
      <c r="O200" s="242">
        <v>1.31</v>
      </c>
      <c r="P200" s="242">
        <v>1.43</v>
      </c>
      <c r="Q200" s="242">
        <v>2.04</v>
      </c>
      <c r="R200" s="242">
        <v>7.26</v>
      </c>
      <c r="S200" s="242"/>
      <c r="T200" s="242"/>
      <c r="U200" s="242">
        <v>910</v>
      </c>
      <c r="V200" s="242">
        <v>916</v>
      </c>
      <c r="W200" s="246">
        <v>1.4</v>
      </c>
      <c r="X200" s="242"/>
      <c r="Y200" s="1"/>
      <c r="Z200" s="1"/>
    </row>
    <row r="201" spans="1:26" ht="15.75" customHeight="1" thickTop="1" thickBot="1" x14ac:dyDescent="0.35">
      <c r="A201" s="241" t="s">
        <v>201</v>
      </c>
      <c r="B201" s="241">
        <v>200</v>
      </c>
      <c r="C201" s="242" t="s">
        <v>1294</v>
      </c>
      <c r="D201" s="242"/>
      <c r="E201" s="249">
        <v>20.100000000000001</v>
      </c>
      <c r="F201" s="242">
        <v>0</v>
      </c>
      <c r="G201" s="242">
        <v>0</v>
      </c>
      <c r="H201" s="242">
        <v>0</v>
      </c>
      <c r="I201" s="242">
        <v>965</v>
      </c>
      <c r="J201" s="242">
        <v>26.02</v>
      </c>
      <c r="K201" s="242">
        <v>0.63</v>
      </c>
      <c r="L201" s="242">
        <v>0.97</v>
      </c>
      <c r="M201" s="242"/>
      <c r="N201" s="242">
        <v>0.77</v>
      </c>
      <c r="O201" s="242">
        <v>1.85</v>
      </c>
      <c r="P201" s="242">
        <v>2.39</v>
      </c>
      <c r="Q201" s="242">
        <v>0.09</v>
      </c>
      <c r="R201" s="242">
        <v>8.08</v>
      </c>
      <c r="S201" s="242"/>
      <c r="T201" s="242"/>
      <c r="U201" s="242">
        <v>767</v>
      </c>
      <c r="V201" s="242">
        <v>771</v>
      </c>
      <c r="W201" s="246">
        <v>3.74</v>
      </c>
      <c r="X201" s="242"/>
      <c r="Y201" s="1"/>
      <c r="Z201" s="1"/>
    </row>
    <row r="202" spans="1:26" ht="15.75" customHeight="1" thickTop="1" thickBot="1" x14ac:dyDescent="0.35">
      <c r="A202" s="241" t="s">
        <v>202</v>
      </c>
      <c r="B202" s="241">
        <v>201</v>
      </c>
      <c r="C202" s="242" t="s">
        <v>1294</v>
      </c>
      <c r="D202" s="242"/>
      <c r="E202" s="249">
        <v>1.17</v>
      </c>
      <c r="F202" s="245">
        <v>-2.5</v>
      </c>
      <c r="G202" s="243">
        <v>4837600</v>
      </c>
      <c r="H202" s="243">
        <v>5762</v>
      </c>
      <c r="I202" s="243">
        <v>1170</v>
      </c>
      <c r="J202" s="242">
        <v>204.81</v>
      </c>
      <c r="K202" s="242">
        <v>0.8</v>
      </c>
      <c r="L202" s="242">
        <v>0.24</v>
      </c>
      <c r="M202" s="242"/>
      <c r="N202" s="242">
        <v>0.01</v>
      </c>
      <c r="O202" s="242">
        <v>0.73</v>
      </c>
      <c r="P202" s="242">
        <v>0.39</v>
      </c>
      <c r="Q202" s="242">
        <v>0.67</v>
      </c>
      <c r="R202" s="242">
        <v>0.32</v>
      </c>
      <c r="S202" s="242"/>
      <c r="T202" s="242"/>
      <c r="U202" s="242">
        <v>952</v>
      </c>
      <c r="V202" s="242">
        <v>970</v>
      </c>
      <c r="W202" s="245">
        <v>-3.43</v>
      </c>
      <c r="X202" s="242"/>
      <c r="Y202" s="1"/>
      <c r="Z202" s="1"/>
    </row>
    <row r="203" spans="1:26" ht="15.75" customHeight="1" thickTop="1" thickBot="1" x14ac:dyDescent="0.35">
      <c r="A203" s="241" t="s">
        <v>203</v>
      </c>
      <c r="B203" s="241">
        <v>202</v>
      </c>
      <c r="C203" s="242" t="s">
        <v>1294</v>
      </c>
      <c r="D203" s="242"/>
      <c r="E203" s="249">
        <v>4.22</v>
      </c>
      <c r="F203" s="242">
        <v>0</v>
      </c>
      <c r="G203" s="243">
        <v>571800</v>
      </c>
      <c r="H203" s="243">
        <v>2413</v>
      </c>
      <c r="I203" s="243">
        <v>1460</v>
      </c>
      <c r="J203" s="242">
        <v>7.1</v>
      </c>
      <c r="K203" s="242">
        <v>0.5</v>
      </c>
      <c r="L203" s="242">
        <v>0.51</v>
      </c>
      <c r="M203" s="242">
        <v>0.15</v>
      </c>
      <c r="N203" s="242">
        <v>0.59</v>
      </c>
      <c r="O203" s="242">
        <v>5.97</v>
      </c>
      <c r="P203" s="242">
        <v>7.29</v>
      </c>
      <c r="Q203" s="242">
        <v>39.11</v>
      </c>
      <c r="R203" s="242"/>
      <c r="S203" s="242"/>
      <c r="T203" s="242"/>
      <c r="U203" s="242">
        <v>314</v>
      </c>
      <c r="V203" s="242">
        <v>285</v>
      </c>
      <c r="W203" s="245">
        <v>-0.08</v>
      </c>
      <c r="X203" s="242"/>
      <c r="Y203" s="1"/>
      <c r="Z203" s="1"/>
    </row>
    <row r="204" spans="1:26" ht="15.75" customHeight="1" thickTop="1" thickBot="1" x14ac:dyDescent="0.35">
      <c r="A204" s="241" t="s">
        <v>204</v>
      </c>
      <c r="B204" s="241">
        <v>203</v>
      </c>
      <c r="C204" s="242" t="s">
        <v>1296</v>
      </c>
      <c r="D204" s="242"/>
      <c r="E204" s="249">
        <v>6.1</v>
      </c>
      <c r="F204" s="242">
        <v>0</v>
      </c>
      <c r="G204" s="243">
        <v>71600</v>
      </c>
      <c r="H204" s="242">
        <v>438</v>
      </c>
      <c r="I204" s="243">
        <v>5856</v>
      </c>
      <c r="J204" s="242">
        <v>17.91</v>
      </c>
      <c r="K204" s="242">
        <v>5.13</v>
      </c>
      <c r="L204" s="242">
        <v>5.13</v>
      </c>
      <c r="M204" s="242">
        <v>0.12</v>
      </c>
      <c r="N204" s="242">
        <v>0.34</v>
      </c>
      <c r="O204" s="242">
        <v>9.4499999999999993</v>
      </c>
      <c r="P204" s="242">
        <v>24.87</v>
      </c>
      <c r="Q204" s="242">
        <v>5.01</v>
      </c>
      <c r="R204" s="242">
        <v>6.93</v>
      </c>
      <c r="S204" s="242">
        <v>33.29</v>
      </c>
      <c r="T204" s="242"/>
      <c r="U204" s="242">
        <v>292</v>
      </c>
      <c r="V204" s="242">
        <v>399</v>
      </c>
      <c r="W204" s="246">
        <v>6.8</v>
      </c>
      <c r="X204" s="242"/>
      <c r="Y204" s="1"/>
      <c r="Z204" s="1"/>
    </row>
    <row r="205" spans="1:26" ht="15.75" customHeight="1" thickTop="1" thickBot="1" x14ac:dyDescent="0.35">
      <c r="A205" s="241" t="s">
        <v>205</v>
      </c>
      <c r="B205" s="241">
        <v>204</v>
      </c>
      <c r="C205" s="242" t="s">
        <v>1294</v>
      </c>
      <c r="D205" s="242"/>
      <c r="E205" s="249">
        <v>1.62</v>
      </c>
      <c r="F205" s="245">
        <v>-3.57</v>
      </c>
      <c r="G205" s="243">
        <v>450200</v>
      </c>
      <c r="H205" s="242">
        <v>741</v>
      </c>
      <c r="I205" s="243">
        <v>2451</v>
      </c>
      <c r="J205" s="242">
        <v>60.83</v>
      </c>
      <c r="K205" s="242">
        <v>1.5</v>
      </c>
      <c r="L205" s="242">
        <v>0.92</v>
      </c>
      <c r="M205" s="242"/>
      <c r="N205" s="242">
        <v>0.03</v>
      </c>
      <c r="O205" s="242">
        <v>3.03</v>
      </c>
      <c r="P205" s="242">
        <v>2.46</v>
      </c>
      <c r="Q205" s="242">
        <v>-0.6</v>
      </c>
      <c r="R205" s="242">
        <v>5.86</v>
      </c>
      <c r="S205" s="242">
        <v>22.18</v>
      </c>
      <c r="T205" s="242"/>
      <c r="U205" s="242">
        <v>871</v>
      </c>
      <c r="V205" s="242">
        <v>835</v>
      </c>
      <c r="W205" s="246">
        <v>8.15</v>
      </c>
      <c r="X205" s="242"/>
      <c r="Y205" s="1"/>
      <c r="Z205" s="1"/>
    </row>
    <row r="206" spans="1:26" ht="15.75" customHeight="1" thickTop="1" thickBot="1" x14ac:dyDescent="0.35">
      <c r="A206" s="241" t="s">
        <v>206</v>
      </c>
      <c r="B206" s="241">
        <v>205</v>
      </c>
      <c r="C206" s="242" t="s">
        <v>1294</v>
      </c>
      <c r="D206" s="242"/>
      <c r="E206" s="249">
        <v>12.8</v>
      </c>
      <c r="F206" s="244">
        <v>0.79</v>
      </c>
      <c r="G206" s="243">
        <v>70700</v>
      </c>
      <c r="H206" s="242">
        <v>896</v>
      </c>
      <c r="I206" s="243">
        <v>29687</v>
      </c>
      <c r="J206" s="242">
        <v>10.46</v>
      </c>
      <c r="K206" s="242">
        <v>0.91</v>
      </c>
      <c r="L206" s="242">
        <v>1.89</v>
      </c>
      <c r="M206" s="242">
        <v>0.6</v>
      </c>
      <c r="N206" s="242">
        <v>1.2</v>
      </c>
      <c r="O206" s="242">
        <v>4.96</v>
      </c>
      <c r="P206" s="242">
        <v>9.39</v>
      </c>
      <c r="Q206" s="242">
        <v>13.62</v>
      </c>
      <c r="R206" s="242">
        <v>4.6900000000000004</v>
      </c>
      <c r="S206" s="242">
        <v>17.63</v>
      </c>
      <c r="T206" s="242"/>
      <c r="U206" s="242">
        <v>329</v>
      </c>
      <c r="V206" s="242">
        <v>402</v>
      </c>
      <c r="W206" s="244">
        <v>0.19</v>
      </c>
      <c r="X206" s="242"/>
      <c r="Y206" s="1"/>
      <c r="Z206" s="1"/>
    </row>
    <row r="207" spans="1:26" ht="15.75" customHeight="1" thickTop="1" thickBot="1" x14ac:dyDescent="0.35">
      <c r="A207" s="241" t="s">
        <v>207</v>
      </c>
      <c r="B207" s="241">
        <v>206</v>
      </c>
      <c r="C207" s="242" t="s">
        <v>1294</v>
      </c>
      <c r="D207" s="242"/>
      <c r="E207" s="249">
        <v>6.95</v>
      </c>
      <c r="F207" s="245">
        <v>-1.42</v>
      </c>
      <c r="G207" s="243">
        <v>1414200</v>
      </c>
      <c r="H207" s="243">
        <v>9824</v>
      </c>
      <c r="I207" s="243">
        <v>5560</v>
      </c>
      <c r="J207" s="242">
        <v>10.4</v>
      </c>
      <c r="K207" s="242">
        <v>5.07</v>
      </c>
      <c r="L207" s="242">
        <v>2.15</v>
      </c>
      <c r="M207" s="242">
        <v>0.3</v>
      </c>
      <c r="N207" s="242">
        <v>0.66</v>
      </c>
      <c r="O207" s="242">
        <v>17.399999999999999</v>
      </c>
      <c r="P207" s="242">
        <v>45.15</v>
      </c>
      <c r="Q207" s="242">
        <v>15.18</v>
      </c>
      <c r="R207" s="242">
        <v>9.7899999999999991</v>
      </c>
      <c r="S207" s="242">
        <v>35.020000000000003</v>
      </c>
      <c r="T207" s="242"/>
      <c r="U207" s="242">
        <v>98</v>
      </c>
      <c r="V207" s="242">
        <v>131</v>
      </c>
      <c r="W207" s="244">
        <v>0.46</v>
      </c>
      <c r="X207" s="242"/>
      <c r="Y207" s="1"/>
      <c r="Z207" s="1"/>
    </row>
    <row r="208" spans="1:26" ht="15.75" customHeight="1" thickTop="1" thickBot="1" x14ac:dyDescent="0.35">
      <c r="A208" s="241" t="s">
        <v>208</v>
      </c>
      <c r="B208" s="241">
        <v>207</v>
      </c>
      <c r="C208" s="242" t="s">
        <v>1294</v>
      </c>
      <c r="D208" s="242"/>
      <c r="E208" s="249">
        <v>1.87</v>
      </c>
      <c r="F208" s="245">
        <v>-0.53</v>
      </c>
      <c r="G208" s="243">
        <v>72300</v>
      </c>
      <c r="H208" s="242">
        <v>135</v>
      </c>
      <c r="I208" s="243">
        <v>1087</v>
      </c>
      <c r="J208" s="242"/>
      <c r="K208" s="242">
        <v>0.45</v>
      </c>
      <c r="L208" s="242">
        <v>0.99</v>
      </c>
      <c r="M208" s="242"/>
      <c r="N208" s="242">
        <v>0</v>
      </c>
      <c r="O208" s="242">
        <v>-0.11</v>
      </c>
      <c r="P208" s="242">
        <v>-0.31</v>
      </c>
      <c r="Q208" s="242">
        <v>4.0199999999999996</v>
      </c>
      <c r="R208" s="242"/>
      <c r="S208" s="242">
        <v>36.15</v>
      </c>
      <c r="T208" s="242"/>
      <c r="U208" s="242"/>
      <c r="V208" s="242"/>
      <c r="W208" s="244"/>
      <c r="X208" s="242"/>
      <c r="Y208" s="1"/>
      <c r="Z208" s="1"/>
    </row>
    <row r="209" spans="1:26" ht="15.75" customHeight="1" thickTop="1" thickBot="1" x14ac:dyDescent="0.35">
      <c r="A209" s="241" t="s">
        <v>209</v>
      </c>
      <c r="B209" s="241">
        <v>208</v>
      </c>
      <c r="C209" s="242" t="s">
        <v>1294</v>
      </c>
      <c r="D209" s="242"/>
      <c r="E209" s="249">
        <v>1.64</v>
      </c>
      <c r="F209" s="245">
        <v>-0.61</v>
      </c>
      <c r="G209" s="243">
        <v>219300</v>
      </c>
      <c r="H209" s="242">
        <v>357</v>
      </c>
      <c r="I209" s="242">
        <v>984</v>
      </c>
      <c r="J209" s="242">
        <v>13.06</v>
      </c>
      <c r="K209" s="242">
        <v>1.4</v>
      </c>
      <c r="L209" s="242">
        <v>0.43</v>
      </c>
      <c r="M209" s="242">
        <v>0.02</v>
      </c>
      <c r="N209" s="242">
        <v>0.13</v>
      </c>
      <c r="O209" s="242">
        <v>9.9600000000000009</v>
      </c>
      <c r="P209" s="242">
        <v>10.78</v>
      </c>
      <c r="Q209" s="242">
        <v>5.91</v>
      </c>
      <c r="R209" s="242">
        <v>9.76</v>
      </c>
      <c r="S209" s="242">
        <v>35.18</v>
      </c>
      <c r="T209" s="242"/>
      <c r="U209" s="242">
        <v>356</v>
      </c>
      <c r="V209" s="242">
        <v>288</v>
      </c>
      <c r="W209" s="246">
        <v>1.03</v>
      </c>
      <c r="X209" s="242"/>
      <c r="Y209" s="1"/>
      <c r="Z209" s="1"/>
    </row>
    <row r="210" spans="1:26" ht="15.75" customHeight="1" thickTop="1" thickBot="1" x14ac:dyDescent="0.35">
      <c r="A210" s="241" t="s">
        <v>210</v>
      </c>
      <c r="B210" s="241">
        <v>209</v>
      </c>
      <c r="C210" s="242" t="s">
        <v>1294</v>
      </c>
      <c r="D210" s="242"/>
      <c r="E210" s="249">
        <v>0.42</v>
      </c>
      <c r="F210" s="242">
        <v>0</v>
      </c>
      <c r="G210" s="243">
        <v>1192000</v>
      </c>
      <c r="H210" s="242">
        <v>502</v>
      </c>
      <c r="I210" s="242">
        <v>237</v>
      </c>
      <c r="J210" s="242"/>
      <c r="K210" s="242">
        <v>0.68</v>
      </c>
      <c r="L210" s="242">
        <v>1.24</v>
      </c>
      <c r="M210" s="242"/>
      <c r="N210" s="242">
        <v>0</v>
      </c>
      <c r="O210" s="242">
        <v>-25.43</v>
      </c>
      <c r="P210" s="242">
        <v>-54.6</v>
      </c>
      <c r="Q210" s="242">
        <v>-9.44</v>
      </c>
      <c r="R210" s="242"/>
      <c r="S210" s="242">
        <v>74.05</v>
      </c>
      <c r="T210" s="242"/>
      <c r="U210" s="242"/>
      <c r="V210" s="242"/>
      <c r="W210" s="244"/>
      <c r="X210" s="242"/>
      <c r="Y210" s="1"/>
      <c r="Z210" s="1"/>
    </row>
    <row r="211" spans="1:26" ht="15.75" customHeight="1" thickTop="1" thickBot="1" x14ac:dyDescent="0.35">
      <c r="A211" s="241" t="s">
        <v>211</v>
      </c>
      <c r="B211" s="241">
        <v>210</v>
      </c>
      <c r="C211" s="242" t="s">
        <v>1294</v>
      </c>
      <c r="D211" s="242"/>
      <c r="E211" s="249">
        <v>0.48</v>
      </c>
      <c r="F211" s="245">
        <v>-2.04</v>
      </c>
      <c r="G211" s="243">
        <v>484800</v>
      </c>
      <c r="H211" s="242">
        <v>238</v>
      </c>
      <c r="I211" s="242">
        <v>523</v>
      </c>
      <c r="J211" s="242">
        <v>37.979999999999997</v>
      </c>
      <c r="K211" s="242">
        <v>0.38</v>
      </c>
      <c r="L211" s="242">
        <v>1.04</v>
      </c>
      <c r="M211" s="242"/>
      <c r="N211" s="242">
        <v>0.01</v>
      </c>
      <c r="O211" s="242">
        <v>0.53</v>
      </c>
      <c r="P211" s="242">
        <v>1</v>
      </c>
      <c r="Q211" s="242">
        <v>0.04</v>
      </c>
      <c r="R211" s="242"/>
      <c r="S211" s="242">
        <v>58.69</v>
      </c>
      <c r="T211" s="242"/>
      <c r="U211" s="242">
        <v>853</v>
      </c>
      <c r="V211" s="242">
        <v>893</v>
      </c>
      <c r="W211" s="244">
        <v>0.23</v>
      </c>
      <c r="X211" s="242"/>
      <c r="Y211" s="1"/>
      <c r="Z211" s="1"/>
    </row>
    <row r="212" spans="1:26" ht="15.75" customHeight="1" thickTop="1" thickBot="1" x14ac:dyDescent="0.35">
      <c r="A212" s="241" t="s">
        <v>212</v>
      </c>
      <c r="B212" s="241">
        <v>211</v>
      </c>
      <c r="C212" s="242" t="s">
        <v>1294</v>
      </c>
      <c r="D212" s="242"/>
      <c r="E212" s="249">
        <v>6.05</v>
      </c>
      <c r="F212" s="244">
        <v>0.83</v>
      </c>
      <c r="G212" s="243">
        <v>124000</v>
      </c>
      <c r="H212" s="242">
        <v>746</v>
      </c>
      <c r="I212" s="243">
        <v>1210</v>
      </c>
      <c r="J212" s="242">
        <v>10.02</v>
      </c>
      <c r="K212" s="242">
        <v>2.5099999999999998</v>
      </c>
      <c r="L212" s="242">
        <v>1.76</v>
      </c>
      <c r="M212" s="242">
        <v>0.18</v>
      </c>
      <c r="N212" s="242">
        <v>0.6</v>
      </c>
      <c r="O212" s="242">
        <v>11.91</v>
      </c>
      <c r="P212" s="242">
        <v>25.87</v>
      </c>
      <c r="Q212" s="242">
        <v>3.54</v>
      </c>
      <c r="R212" s="242">
        <v>8.26</v>
      </c>
      <c r="S212" s="242">
        <v>33.61</v>
      </c>
      <c r="T212" s="242"/>
      <c r="U212" s="242">
        <v>119</v>
      </c>
      <c r="V212" s="242">
        <v>182</v>
      </c>
      <c r="W212" s="244">
        <v>0.94</v>
      </c>
      <c r="X212" s="242"/>
      <c r="Y212" s="1"/>
      <c r="Z212" s="1"/>
    </row>
    <row r="213" spans="1:26" ht="15.75" customHeight="1" thickTop="1" thickBot="1" x14ac:dyDescent="0.35">
      <c r="A213" s="241" t="s">
        <v>213</v>
      </c>
      <c r="B213" s="241">
        <v>212</v>
      </c>
      <c r="C213" s="242" t="s">
        <v>1294</v>
      </c>
      <c r="D213" s="242"/>
      <c r="E213" s="249">
        <v>1.94</v>
      </c>
      <c r="F213" s="245">
        <v>-3</v>
      </c>
      <c r="G213" s="243">
        <v>5873100</v>
      </c>
      <c r="H213" s="243">
        <v>11761</v>
      </c>
      <c r="I213" s="242">
        <v>582</v>
      </c>
      <c r="J213" s="242">
        <v>44.81</v>
      </c>
      <c r="K213" s="242">
        <v>1.1000000000000001</v>
      </c>
      <c r="L213" s="242">
        <v>3.72</v>
      </c>
      <c r="M213" s="242">
        <v>0.1</v>
      </c>
      <c r="N213" s="242">
        <v>0.04</v>
      </c>
      <c r="O213" s="242">
        <v>0.65</v>
      </c>
      <c r="P213" s="242">
        <v>2.41</v>
      </c>
      <c r="Q213" s="242">
        <v>0.38</v>
      </c>
      <c r="R213" s="242">
        <v>8.76</v>
      </c>
      <c r="S213" s="242">
        <v>74.739999999999995</v>
      </c>
      <c r="T213" s="242"/>
      <c r="U213" s="242">
        <v>851</v>
      </c>
      <c r="V213" s="242">
        <v>914</v>
      </c>
      <c r="W213" s="246">
        <v>4.57</v>
      </c>
      <c r="X213" s="242"/>
      <c r="Y213" s="1"/>
      <c r="Z213" s="1"/>
    </row>
    <row r="214" spans="1:26" ht="15.75" customHeight="1" thickTop="1" thickBot="1" x14ac:dyDescent="0.35">
      <c r="A214" s="241" t="s">
        <v>214</v>
      </c>
      <c r="B214" s="241">
        <v>213</v>
      </c>
      <c r="C214" s="242" t="s">
        <v>1294</v>
      </c>
      <c r="D214" s="242"/>
      <c r="E214" s="249">
        <v>0.24</v>
      </c>
      <c r="F214" s="242">
        <v>0</v>
      </c>
      <c r="G214" s="243">
        <v>4651400</v>
      </c>
      <c r="H214" s="243">
        <v>1157</v>
      </c>
      <c r="I214" s="243">
        <v>1295</v>
      </c>
      <c r="J214" s="242"/>
      <c r="K214" s="242">
        <v>0.36</v>
      </c>
      <c r="L214" s="242">
        <v>0.63</v>
      </c>
      <c r="M214" s="242"/>
      <c r="N214" s="242">
        <v>0</v>
      </c>
      <c r="O214" s="242">
        <v>-3.92</v>
      </c>
      <c r="P214" s="242">
        <v>-7.73</v>
      </c>
      <c r="Q214" s="242">
        <v>-13.86</v>
      </c>
      <c r="R214" s="242"/>
      <c r="S214" s="242">
        <v>82.96</v>
      </c>
      <c r="T214" s="242"/>
      <c r="U214" s="242"/>
      <c r="V214" s="242"/>
      <c r="W214" s="244"/>
      <c r="X214" s="242"/>
      <c r="Y214" s="1"/>
      <c r="Z214" s="1"/>
    </row>
    <row r="215" spans="1:26" ht="15.75" customHeight="1" thickTop="1" thickBot="1" x14ac:dyDescent="0.35">
      <c r="A215" s="241" t="s">
        <v>215</v>
      </c>
      <c r="B215" s="241">
        <v>214</v>
      </c>
      <c r="C215" s="242" t="s">
        <v>1296</v>
      </c>
      <c r="D215" s="242"/>
      <c r="E215" s="249">
        <v>0.55000000000000004</v>
      </c>
      <c r="F215" s="245">
        <v>-1.79</v>
      </c>
      <c r="G215" s="243">
        <v>4103100</v>
      </c>
      <c r="H215" s="243">
        <v>2269</v>
      </c>
      <c r="I215" s="242">
        <v>617</v>
      </c>
      <c r="J215" s="242"/>
      <c r="K215" s="242">
        <v>0.46</v>
      </c>
      <c r="L215" s="242">
        <v>0.16</v>
      </c>
      <c r="M215" s="242"/>
      <c r="N215" s="242">
        <v>0</v>
      </c>
      <c r="O215" s="242">
        <v>-2.67</v>
      </c>
      <c r="P215" s="242">
        <v>-3.58</v>
      </c>
      <c r="Q215" s="242">
        <v>-12.01</v>
      </c>
      <c r="R215" s="242"/>
      <c r="S215" s="242">
        <v>71.81</v>
      </c>
      <c r="T215" s="242"/>
      <c r="U215" s="242"/>
      <c r="V215" s="242"/>
      <c r="W215" s="244"/>
      <c r="X215" s="242"/>
      <c r="Y215" s="1"/>
      <c r="Z215" s="1"/>
    </row>
    <row r="216" spans="1:26" ht="15.75" customHeight="1" thickTop="1" thickBot="1" x14ac:dyDescent="0.35">
      <c r="A216" s="241" t="s">
        <v>216</v>
      </c>
      <c r="B216" s="241">
        <v>215</v>
      </c>
      <c r="C216" s="242" t="s">
        <v>1294</v>
      </c>
      <c r="D216" s="242"/>
      <c r="E216" s="249">
        <v>12.7</v>
      </c>
      <c r="F216" s="245">
        <v>-3.05</v>
      </c>
      <c r="G216" s="243">
        <v>4592900</v>
      </c>
      <c r="H216" s="243">
        <v>59058</v>
      </c>
      <c r="I216" s="243">
        <v>15924</v>
      </c>
      <c r="J216" s="242">
        <v>14.19</v>
      </c>
      <c r="K216" s="242">
        <v>1.1499999999999999</v>
      </c>
      <c r="L216" s="242">
        <v>0.4</v>
      </c>
      <c r="M216" s="242">
        <v>0.2</v>
      </c>
      <c r="N216" s="242">
        <v>0.91</v>
      </c>
      <c r="O216" s="242">
        <v>7.62</v>
      </c>
      <c r="P216" s="242">
        <v>8.34</v>
      </c>
      <c r="Q216" s="242">
        <v>7.99</v>
      </c>
      <c r="R216" s="242">
        <v>1.57</v>
      </c>
      <c r="S216" s="242">
        <v>57.84</v>
      </c>
      <c r="T216" s="242"/>
      <c r="U216" s="242">
        <v>444</v>
      </c>
      <c r="V216" s="242">
        <v>380</v>
      </c>
      <c r="W216" s="246">
        <v>3.03</v>
      </c>
      <c r="X216" s="242"/>
      <c r="Y216" s="1"/>
      <c r="Z216" s="1"/>
    </row>
    <row r="217" spans="1:26" ht="15.75" customHeight="1" thickTop="1" thickBot="1" x14ac:dyDescent="0.35">
      <c r="A217" s="241" t="s">
        <v>217</v>
      </c>
      <c r="B217" s="241">
        <v>216</v>
      </c>
      <c r="C217" s="242" t="s">
        <v>1294</v>
      </c>
      <c r="D217" s="242"/>
      <c r="E217" s="249">
        <v>9.5500000000000007</v>
      </c>
      <c r="F217" s="245">
        <v>-2.5499999999999998</v>
      </c>
      <c r="G217" s="243">
        <v>557200</v>
      </c>
      <c r="H217" s="243">
        <v>5376</v>
      </c>
      <c r="I217" s="243">
        <v>9776</v>
      </c>
      <c r="J217" s="242">
        <v>52.88</v>
      </c>
      <c r="K217" s="242">
        <v>1.04</v>
      </c>
      <c r="L217" s="242">
        <v>0.34</v>
      </c>
      <c r="M217" s="242">
        <v>0.2</v>
      </c>
      <c r="N217" s="242">
        <v>0.18</v>
      </c>
      <c r="O217" s="242">
        <v>3.19</v>
      </c>
      <c r="P217" s="242">
        <v>1.97</v>
      </c>
      <c r="Q217" s="242">
        <v>-0.04</v>
      </c>
      <c r="R217" s="242">
        <v>3.66</v>
      </c>
      <c r="S217" s="242">
        <v>27.69</v>
      </c>
      <c r="T217" s="242"/>
      <c r="U217" s="242">
        <v>874</v>
      </c>
      <c r="V217" s="242">
        <v>818</v>
      </c>
      <c r="W217" s="245">
        <v>-0.33</v>
      </c>
      <c r="X217" s="242"/>
      <c r="Y217" s="1"/>
      <c r="Z217" s="1"/>
    </row>
    <row r="218" spans="1:26" ht="15.75" customHeight="1" thickTop="1" thickBot="1" x14ac:dyDescent="0.35">
      <c r="A218" s="241" t="s">
        <v>218</v>
      </c>
      <c r="B218" s="241">
        <v>217</v>
      </c>
      <c r="C218" s="242" t="s">
        <v>1294</v>
      </c>
      <c r="D218" s="242"/>
      <c r="E218" s="249">
        <v>1.98</v>
      </c>
      <c r="F218" s="245">
        <v>-1</v>
      </c>
      <c r="G218" s="243">
        <v>194900</v>
      </c>
      <c r="H218" s="242">
        <v>386</v>
      </c>
      <c r="I218" s="242">
        <v>817</v>
      </c>
      <c r="J218" s="242">
        <v>13.06</v>
      </c>
      <c r="K218" s="242">
        <v>1.08</v>
      </c>
      <c r="L218" s="242">
        <v>0.15</v>
      </c>
      <c r="M218" s="242"/>
      <c r="N218" s="242">
        <v>0.15</v>
      </c>
      <c r="O218" s="242">
        <v>7.58</v>
      </c>
      <c r="P218" s="242">
        <v>7.22</v>
      </c>
      <c r="Q218" s="242">
        <v>6.42</v>
      </c>
      <c r="R218" s="242"/>
      <c r="S218" s="242">
        <v>40.54</v>
      </c>
      <c r="T218" s="242"/>
      <c r="U218" s="242">
        <v>447</v>
      </c>
      <c r="V218" s="242">
        <v>354</v>
      </c>
      <c r="W218" s="246">
        <v>2.4</v>
      </c>
      <c r="X218" s="242"/>
      <c r="Y218" s="1"/>
      <c r="Z218" s="1"/>
    </row>
    <row r="219" spans="1:26" ht="15.75" customHeight="1" thickTop="1" thickBot="1" x14ac:dyDescent="0.35">
      <c r="A219" s="241" t="s">
        <v>219</v>
      </c>
      <c r="B219" s="241">
        <v>218</v>
      </c>
      <c r="C219" s="242" t="s">
        <v>1294</v>
      </c>
      <c r="D219" s="242"/>
      <c r="E219" s="249">
        <v>0.18</v>
      </c>
      <c r="F219" s="245">
        <v>-5.26</v>
      </c>
      <c r="G219" s="243">
        <v>12705800</v>
      </c>
      <c r="H219" s="243">
        <v>2288</v>
      </c>
      <c r="I219" s="243">
        <v>4588</v>
      </c>
      <c r="J219" s="242"/>
      <c r="K219" s="242">
        <v>0.37</v>
      </c>
      <c r="L219" s="242">
        <v>0.2</v>
      </c>
      <c r="M219" s="242"/>
      <c r="N219" s="242">
        <v>0</v>
      </c>
      <c r="O219" s="242">
        <v>-5.38</v>
      </c>
      <c r="P219" s="242">
        <v>-8.3699999999999992</v>
      </c>
      <c r="Q219" s="242">
        <v>-7.89</v>
      </c>
      <c r="R219" s="242"/>
      <c r="S219" s="242">
        <v>30.91</v>
      </c>
      <c r="T219" s="242"/>
      <c r="U219" s="242"/>
      <c r="V219" s="242"/>
      <c r="W219" s="244"/>
      <c r="X219" s="242"/>
      <c r="Y219" s="1"/>
      <c r="Z219" s="1"/>
    </row>
    <row r="220" spans="1:26" ht="15.75" customHeight="1" thickTop="1" thickBot="1" x14ac:dyDescent="0.35">
      <c r="A220" s="241" t="s">
        <v>220</v>
      </c>
      <c r="B220" s="241">
        <v>219</v>
      </c>
      <c r="C220" s="242" t="s">
        <v>1294</v>
      </c>
      <c r="D220" s="242" t="s">
        <v>1298</v>
      </c>
      <c r="E220" s="249">
        <v>1.2</v>
      </c>
      <c r="F220" s="242">
        <v>0</v>
      </c>
      <c r="G220" s="242">
        <v>0</v>
      </c>
      <c r="H220" s="242">
        <v>0</v>
      </c>
      <c r="I220" s="243">
        <v>1831</v>
      </c>
      <c r="J220" s="242"/>
      <c r="K220" s="242">
        <v>0.34</v>
      </c>
      <c r="L220" s="242">
        <v>1.27</v>
      </c>
      <c r="M220" s="242"/>
      <c r="N220" s="242">
        <v>0</v>
      </c>
      <c r="O220" s="242">
        <v>-0.87</v>
      </c>
      <c r="P220" s="242">
        <v>-3.57</v>
      </c>
      <c r="Q220" s="242">
        <v>-5.59</v>
      </c>
      <c r="R220" s="242"/>
      <c r="S220" s="242">
        <v>35.590000000000003</v>
      </c>
      <c r="T220" s="242"/>
      <c r="U220" s="242"/>
      <c r="V220" s="242"/>
      <c r="W220" s="244"/>
      <c r="X220" s="242"/>
      <c r="Y220" s="1"/>
      <c r="Z220" s="1"/>
    </row>
    <row r="221" spans="1:26" ht="15.75" customHeight="1" thickTop="1" thickBot="1" x14ac:dyDescent="0.35">
      <c r="A221" s="241" t="s">
        <v>221</v>
      </c>
      <c r="B221" s="241">
        <v>220</v>
      </c>
      <c r="C221" s="242" t="s">
        <v>1294</v>
      </c>
      <c r="D221" s="242"/>
      <c r="E221" s="249">
        <v>2.1800000000000002</v>
      </c>
      <c r="F221" s="244">
        <v>0.93</v>
      </c>
      <c r="G221" s="243">
        <v>13700</v>
      </c>
      <c r="H221" s="242">
        <v>29</v>
      </c>
      <c r="I221" s="243">
        <v>14170</v>
      </c>
      <c r="J221" s="242">
        <v>9.09</v>
      </c>
      <c r="K221" s="242">
        <v>1.01</v>
      </c>
      <c r="L221" s="242">
        <v>1.05</v>
      </c>
      <c r="M221" s="242"/>
      <c r="N221" s="242">
        <v>0.24</v>
      </c>
      <c r="O221" s="242">
        <v>7.86</v>
      </c>
      <c r="P221" s="242">
        <v>11.98</v>
      </c>
      <c r="Q221" s="242">
        <v>53.19</v>
      </c>
      <c r="R221" s="242"/>
      <c r="S221" s="242">
        <v>5.09</v>
      </c>
      <c r="T221" s="242"/>
      <c r="U221" s="242">
        <v>242</v>
      </c>
      <c r="V221" s="242">
        <v>246</v>
      </c>
      <c r="W221" s="244">
        <v>0.4</v>
      </c>
      <c r="X221" s="242"/>
      <c r="Y221" s="1"/>
      <c r="Z221" s="1"/>
    </row>
    <row r="222" spans="1:26" ht="15.75" customHeight="1" thickTop="1" thickBot="1" x14ac:dyDescent="0.35">
      <c r="A222" s="241" t="s">
        <v>222</v>
      </c>
      <c r="B222" s="241">
        <v>221</v>
      </c>
      <c r="C222" s="242" t="s">
        <v>1294</v>
      </c>
      <c r="D222" s="242"/>
      <c r="E222" s="249">
        <v>20.2</v>
      </c>
      <c r="F222" s="245">
        <v>-0.49</v>
      </c>
      <c r="G222" s="243">
        <v>22185200</v>
      </c>
      <c r="H222" s="243">
        <v>447016</v>
      </c>
      <c r="I222" s="243">
        <v>88913</v>
      </c>
      <c r="J222" s="242">
        <v>41.94</v>
      </c>
      <c r="K222" s="242">
        <v>5.48</v>
      </c>
      <c r="L222" s="242">
        <v>1.1399999999999999</v>
      </c>
      <c r="M222" s="242">
        <v>0.21</v>
      </c>
      <c r="N222" s="242">
        <v>0.49</v>
      </c>
      <c r="O222" s="242">
        <v>8.57</v>
      </c>
      <c r="P222" s="242">
        <v>13.59</v>
      </c>
      <c r="Q222" s="242">
        <v>7.65</v>
      </c>
      <c r="R222" s="242">
        <v>0.97</v>
      </c>
      <c r="S222" s="242">
        <v>30.96</v>
      </c>
      <c r="T222" s="242"/>
      <c r="U222" s="242">
        <v>564</v>
      </c>
      <c r="V222" s="242">
        <v>582</v>
      </c>
      <c r="W222" s="246">
        <v>1.54</v>
      </c>
      <c r="X222" s="242"/>
      <c r="Y222" s="1"/>
      <c r="Z222" s="1"/>
    </row>
    <row r="223" spans="1:26" ht="15.75" customHeight="1" thickTop="1" thickBot="1" x14ac:dyDescent="0.35">
      <c r="A223" s="241" t="s">
        <v>223</v>
      </c>
      <c r="B223" s="241">
        <v>222</v>
      </c>
      <c r="C223" s="242" t="s">
        <v>1294</v>
      </c>
      <c r="D223" s="242"/>
      <c r="E223" s="249">
        <v>0.82</v>
      </c>
      <c r="F223" s="242">
        <v>0</v>
      </c>
      <c r="G223" s="243">
        <v>16054900</v>
      </c>
      <c r="H223" s="243">
        <v>13397</v>
      </c>
      <c r="I223" s="243">
        <v>1568</v>
      </c>
      <c r="J223" s="242"/>
      <c r="K223" s="242">
        <v>1.64</v>
      </c>
      <c r="L223" s="242">
        <v>0.54</v>
      </c>
      <c r="M223" s="242"/>
      <c r="N223" s="242">
        <v>0</v>
      </c>
      <c r="O223" s="242">
        <v>-0.88</v>
      </c>
      <c r="P223" s="242">
        <v>-3.61</v>
      </c>
      <c r="Q223" s="242">
        <v>-1.35</v>
      </c>
      <c r="R223" s="242"/>
      <c r="S223" s="242">
        <v>58.16</v>
      </c>
      <c r="T223" s="242"/>
      <c r="U223" s="242"/>
      <c r="V223" s="242"/>
      <c r="W223" s="244"/>
      <c r="X223" s="242"/>
      <c r="Y223" s="1"/>
      <c r="Z223" s="1"/>
    </row>
    <row r="224" spans="1:26" ht="15.75" customHeight="1" thickTop="1" thickBot="1" x14ac:dyDescent="0.35">
      <c r="A224" s="241" t="s">
        <v>224</v>
      </c>
      <c r="B224" s="241">
        <v>223</v>
      </c>
      <c r="C224" s="242" t="s">
        <v>1294</v>
      </c>
      <c r="D224" s="242"/>
      <c r="E224" s="249">
        <v>1.39</v>
      </c>
      <c r="F224" s="245">
        <v>-0.71</v>
      </c>
      <c r="G224" s="243">
        <v>47600</v>
      </c>
      <c r="H224" s="242">
        <v>66</v>
      </c>
      <c r="I224" s="242">
        <v>834</v>
      </c>
      <c r="J224" s="242">
        <v>34.020000000000003</v>
      </c>
      <c r="K224" s="242">
        <v>1.04</v>
      </c>
      <c r="L224" s="242">
        <v>0.1</v>
      </c>
      <c r="M224" s="242">
        <v>0.03</v>
      </c>
      <c r="N224" s="242">
        <v>0.04</v>
      </c>
      <c r="O224" s="242">
        <v>3.77</v>
      </c>
      <c r="P224" s="242">
        <v>3</v>
      </c>
      <c r="Q224" s="242">
        <v>14.22</v>
      </c>
      <c r="R224" s="242">
        <v>12.95</v>
      </c>
      <c r="S224" s="242">
        <v>40.15</v>
      </c>
      <c r="T224" s="242"/>
      <c r="U224" s="242">
        <v>792</v>
      </c>
      <c r="V224" s="242">
        <v>740</v>
      </c>
      <c r="W224" s="245">
        <v>-2.44</v>
      </c>
      <c r="X224" s="242"/>
      <c r="Y224" s="1"/>
      <c r="Z224" s="1"/>
    </row>
    <row r="225" spans="1:26" ht="15.75" customHeight="1" thickTop="1" thickBot="1" x14ac:dyDescent="0.35">
      <c r="A225" s="241" t="s">
        <v>225</v>
      </c>
      <c r="B225" s="241">
        <v>224</v>
      </c>
      <c r="C225" s="242" t="s">
        <v>1294</v>
      </c>
      <c r="D225" s="242"/>
      <c r="E225" s="249">
        <v>78</v>
      </c>
      <c r="F225" s="245">
        <v>-4.29</v>
      </c>
      <c r="G225" s="243">
        <v>36369700</v>
      </c>
      <c r="H225" s="243">
        <v>2882584</v>
      </c>
      <c r="I225" s="243">
        <v>219939</v>
      </c>
      <c r="J225" s="242">
        <v>30.96</v>
      </c>
      <c r="K225" s="242">
        <v>2.2000000000000002</v>
      </c>
      <c r="L225" s="242">
        <v>1.43</v>
      </c>
      <c r="M225" s="242">
        <v>0.5</v>
      </c>
      <c r="N225" s="242">
        <v>2.5499999999999998</v>
      </c>
      <c r="O225" s="242">
        <v>5.23</v>
      </c>
      <c r="P225" s="242">
        <v>11.14</v>
      </c>
      <c r="Q225" s="242">
        <v>11.03</v>
      </c>
      <c r="R225" s="242">
        <v>1.37</v>
      </c>
      <c r="S225" s="242">
        <v>24.74</v>
      </c>
      <c r="T225" s="242"/>
      <c r="U225" s="242">
        <v>564</v>
      </c>
      <c r="V225" s="242">
        <v>658</v>
      </c>
      <c r="W225" s="246">
        <v>1.42</v>
      </c>
      <c r="X225" s="242"/>
      <c r="Y225" s="1"/>
      <c r="Z225" s="1"/>
    </row>
    <row r="226" spans="1:26" ht="15.75" customHeight="1" thickTop="1" thickBot="1" x14ac:dyDescent="0.35">
      <c r="A226" s="241" t="s">
        <v>226</v>
      </c>
      <c r="B226" s="241">
        <v>225</v>
      </c>
      <c r="C226" s="242" t="s">
        <v>1294</v>
      </c>
      <c r="D226" s="242"/>
      <c r="E226" s="249">
        <v>9.1</v>
      </c>
      <c r="F226" s="245">
        <v>-2.15</v>
      </c>
      <c r="G226" s="243">
        <v>41700</v>
      </c>
      <c r="H226" s="242">
        <v>379</v>
      </c>
      <c r="I226" s="243">
        <v>7462</v>
      </c>
      <c r="J226" s="242">
        <v>31.43</v>
      </c>
      <c r="K226" s="242">
        <v>6.84</v>
      </c>
      <c r="L226" s="242">
        <v>2.39</v>
      </c>
      <c r="M226" s="242"/>
      <c r="N226" s="242">
        <v>0.28999999999999998</v>
      </c>
      <c r="O226" s="242">
        <v>9.14</v>
      </c>
      <c r="P226" s="242">
        <v>22.36</v>
      </c>
      <c r="Q226" s="242">
        <v>2.4900000000000002</v>
      </c>
      <c r="R226" s="242">
        <v>3.3</v>
      </c>
      <c r="S226" s="242">
        <v>20.57</v>
      </c>
      <c r="T226" s="242"/>
      <c r="U226" s="242">
        <v>420</v>
      </c>
      <c r="V226" s="242">
        <v>522</v>
      </c>
      <c r="W226" s="244">
        <v>7.0000000000000007E-2</v>
      </c>
      <c r="X226" s="242"/>
      <c r="Y226" s="1"/>
      <c r="Z226" s="1"/>
    </row>
    <row r="227" spans="1:26" ht="15.75" customHeight="1" thickTop="1" thickBot="1" x14ac:dyDescent="0.35">
      <c r="A227" s="241" t="s">
        <v>227</v>
      </c>
      <c r="B227" s="241">
        <v>226</v>
      </c>
      <c r="C227" s="242" t="s">
        <v>1294</v>
      </c>
      <c r="D227" s="242"/>
      <c r="E227" s="249">
        <v>0.56000000000000005</v>
      </c>
      <c r="F227" s="242">
        <v>0</v>
      </c>
      <c r="G227" s="243">
        <v>120200</v>
      </c>
      <c r="H227" s="242">
        <v>67</v>
      </c>
      <c r="I227" s="243">
        <v>2025</v>
      </c>
      <c r="J227" s="242"/>
      <c r="K227" s="242">
        <v>0.61</v>
      </c>
      <c r="L227" s="242">
        <v>3.15</v>
      </c>
      <c r="M227" s="242"/>
      <c r="N227" s="242">
        <v>0</v>
      </c>
      <c r="O227" s="242">
        <v>-3.17</v>
      </c>
      <c r="P227" s="242">
        <v>-20.51</v>
      </c>
      <c r="Q227" s="242">
        <v>-83.95</v>
      </c>
      <c r="R227" s="242"/>
      <c r="S227" s="242">
        <v>36.35</v>
      </c>
      <c r="T227" s="242"/>
      <c r="U227" s="242"/>
      <c r="V227" s="242"/>
      <c r="W227" s="244"/>
      <c r="X227" s="242"/>
      <c r="Y227" s="1"/>
      <c r="Z227" s="1"/>
    </row>
    <row r="228" spans="1:26" ht="15.75" customHeight="1" thickTop="1" thickBot="1" x14ac:dyDescent="0.35">
      <c r="A228" s="241" t="s">
        <v>228</v>
      </c>
      <c r="B228" s="241">
        <v>227</v>
      </c>
      <c r="C228" s="242" t="s">
        <v>1294</v>
      </c>
      <c r="D228" s="242"/>
      <c r="E228" s="249">
        <v>0.98</v>
      </c>
      <c r="F228" s="242">
        <v>0</v>
      </c>
      <c r="G228" s="243">
        <v>138000</v>
      </c>
      <c r="H228" s="242">
        <v>134</v>
      </c>
      <c r="I228" s="242">
        <v>802</v>
      </c>
      <c r="J228" s="242">
        <v>60.86</v>
      </c>
      <c r="K228" s="242">
        <v>1.05</v>
      </c>
      <c r="L228" s="242">
        <v>0.38</v>
      </c>
      <c r="M228" s="242"/>
      <c r="N228" s="242">
        <v>0.02</v>
      </c>
      <c r="O228" s="242">
        <v>2.85</v>
      </c>
      <c r="P228" s="242">
        <v>1.75</v>
      </c>
      <c r="Q228" s="242">
        <v>6.14</v>
      </c>
      <c r="R228" s="242"/>
      <c r="S228" s="242">
        <v>48.66</v>
      </c>
      <c r="T228" s="242"/>
      <c r="U228" s="242">
        <v>889</v>
      </c>
      <c r="V228" s="242">
        <v>839</v>
      </c>
      <c r="W228" s="245">
        <v>-0.6</v>
      </c>
      <c r="X228" s="242"/>
      <c r="Y228" s="1"/>
      <c r="Z228" s="1"/>
    </row>
    <row r="229" spans="1:26" ht="15.75" customHeight="1" thickTop="1" thickBot="1" x14ac:dyDescent="0.35">
      <c r="A229" s="241" t="s">
        <v>229</v>
      </c>
      <c r="B229" s="241">
        <v>228</v>
      </c>
      <c r="C229" s="242" t="s">
        <v>1296</v>
      </c>
      <c r="D229" s="242"/>
      <c r="E229" s="249">
        <v>1.07</v>
      </c>
      <c r="F229" s="245">
        <v>-1.83</v>
      </c>
      <c r="G229" s="243">
        <v>479000</v>
      </c>
      <c r="H229" s="242">
        <v>512</v>
      </c>
      <c r="I229" s="242">
        <v>268</v>
      </c>
      <c r="J229" s="242"/>
      <c r="K229" s="242">
        <v>1.18</v>
      </c>
      <c r="L229" s="242">
        <v>0.16</v>
      </c>
      <c r="M229" s="242"/>
      <c r="N229" s="242">
        <v>0</v>
      </c>
      <c r="O229" s="242">
        <v>-0.8</v>
      </c>
      <c r="P229" s="242">
        <v>-1.24</v>
      </c>
      <c r="Q229" s="242">
        <v>-4.07</v>
      </c>
      <c r="R229" s="242">
        <v>3.36</v>
      </c>
      <c r="S229" s="242">
        <v>36</v>
      </c>
      <c r="T229" s="242"/>
      <c r="U229" s="242"/>
      <c r="V229" s="242"/>
      <c r="W229" s="244"/>
      <c r="X229" s="242"/>
      <c r="Y229" s="1"/>
      <c r="Z229" s="1"/>
    </row>
    <row r="230" spans="1:26" ht="15.75" customHeight="1" thickTop="1" thickBot="1" x14ac:dyDescent="0.35">
      <c r="A230" s="241" t="s">
        <v>230</v>
      </c>
      <c r="B230" s="241">
        <v>229</v>
      </c>
      <c r="C230" s="242" t="s">
        <v>1294</v>
      </c>
      <c r="D230" s="242" t="s">
        <v>4</v>
      </c>
      <c r="E230" s="249">
        <v>0.09</v>
      </c>
      <c r="F230" s="242">
        <v>0</v>
      </c>
      <c r="G230" s="242">
        <v>0</v>
      </c>
      <c r="H230" s="242">
        <v>0</v>
      </c>
      <c r="I230" s="242">
        <v>617</v>
      </c>
      <c r="J230" s="242"/>
      <c r="K230" s="242"/>
      <c r="L230" s="242">
        <v>1.78</v>
      </c>
      <c r="M230" s="242"/>
      <c r="N230" s="242">
        <v>0</v>
      </c>
      <c r="O230" s="242">
        <v>9.24</v>
      </c>
      <c r="P230" s="242">
        <v>104.16</v>
      </c>
      <c r="Q230" s="242">
        <v>-7.45</v>
      </c>
      <c r="R230" s="242"/>
      <c r="S230" s="242">
        <v>26.08</v>
      </c>
      <c r="T230" s="242"/>
      <c r="U230" s="242"/>
      <c r="V230" s="242"/>
      <c r="W230" s="244"/>
      <c r="X230" s="242"/>
      <c r="Y230" s="1"/>
      <c r="Z230" s="1"/>
    </row>
    <row r="231" spans="1:26" ht="15.75" customHeight="1" thickTop="1" thickBot="1" x14ac:dyDescent="0.35">
      <c r="A231" s="241" t="s">
        <v>231</v>
      </c>
      <c r="B231" s="241">
        <v>230</v>
      </c>
      <c r="C231" s="242" t="s">
        <v>1294</v>
      </c>
      <c r="D231" s="242"/>
      <c r="E231" s="249">
        <v>0.71</v>
      </c>
      <c r="F231" s="245">
        <v>-2.74</v>
      </c>
      <c r="G231" s="243">
        <v>738200</v>
      </c>
      <c r="H231" s="242">
        <v>528</v>
      </c>
      <c r="I231" s="242">
        <v>682</v>
      </c>
      <c r="J231" s="242">
        <v>12.17</v>
      </c>
      <c r="K231" s="242">
        <v>0.96</v>
      </c>
      <c r="L231" s="242">
        <v>0.39</v>
      </c>
      <c r="M231" s="242"/>
      <c r="N231" s="242">
        <v>0.06</v>
      </c>
      <c r="O231" s="242">
        <v>7.26</v>
      </c>
      <c r="P231" s="242">
        <v>7.95</v>
      </c>
      <c r="Q231" s="242">
        <v>3.48</v>
      </c>
      <c r="R231" s="242">
        <v>7.04</v>
      </c>
      <c r="S231" s="242">
        <v>24.75</v>
      </c>
      <c r="T231" s="242"/>
      <c r="U231" s="242">
        <v>399</v>
      </c>
      <c r="V231" s="242">
        <v>344</v>
      </c>
      <c r="W231" s="244"/>
      <c r="X231" s="242"/>
      <c r="Y231" s="1"/>
      <c r="Z231" s="1"/>
    </row>
    <row r="232" spans="1:26" ht="15.75" customHeight="1" thickTop="1" thickBot="1" x14ac:dyDescent="0.35">
      <c r="A232" s="241" t="s">
        <v>232</v>
      </c>
      <c r="B232" s="241">
        <v>231</v>
      </c>
      <c r="C232" s="242" t="s">
        <v>1294</v>
      </c>
      <c r="D232" s="242"/>
      <c r="E232" s="249">
        <v>33</v>
      </c>
      <c r="F232" s="245">
        <v>-1.49</v>
      </c>
      <c r="G232" s="243">
        <v>34638200</v>
      </c>
      <c r="H232" s="243">
        <v>1150371</v>
      </c>
      <c r="I232" s="243">
        <v>387194</v>
      </c>
      <c r="J232" s="242">
        <v>118.46</v>
      </c>
      <c r="K232" s="242">
        <v>6.78</v>
      </c>
      <c r="L232" s="242">
        <v>2.67</v>
      </c>
      <c r="M232" s="242">
        <v>1.3</v>
      </c>
      <c r="N232" s="242">
        <v>0.28000000000000003</v>
      </c>
      <c r="O232" s="242">
        <v>4.66</v>
      </c>
      <c r="P232" s="242">
        <v>6.95</v>
      </c>
      <c r="Q232" s="242">
        <v>9.5500000000000007</v>
      </c>
      <c r="R232" s="242">
        <v>0.72</v>
      </c>
      <c r="S232" s="242">
        <v>26.71</v>
      </c>
      <c r="T232" s="242"/>
      <c r="U232" s="242">
        <v>772</v>
      </c>
      <c r="V232" s="242">
        <v>793</v>
      </c>
      <c r="W232" s="246">
        <v>4.72</v>
      </c>
      <c r="X232" s="242"/>
      <c r="Y232" s="1"/>
      <c r="Z232" s="1"/>
    </row>
    <row r="233" spans="1:26" ht="15.75" customHeight="1" thickTop="1" thickBot="1" x14ac:dyDescent="0.35">
      <c r="A233" s="241" t="s">
        <v>233</v>
      </c>
      <c r="B233" s="241">
        <v>232</v>
      </c>
      <c r="C233" s="242" t="s">
        <v>1294</v>
      </c>
      <c r="D233" s="242"/>
      <c r="E233" s="249">
        <v>2.48</v>
      </c>
      <c r="F233" s="245">
        <v>-2.36</v>
      </c>
      <c r="G233" s="243">
        <v>39471200</v>
      </c>
      <c r="H233" s="243">
        <v>99016</v>
      </c>
      <c r="I233" s="243">
        <v>22029</v>
      </c>
      <c r="J233" s="242">
        <v>10.08</v>
      </c>
      <c r="K233" s="242">
        <v>2.08</v>
      </c>
      <c r="L233" s="242">
        <v>2.82</v>
      </c>
      <c r="M233" s="242">
        <v>0.14000000000000001</v>
      </c>
      <c r="N233" s="242">
        <v>0.26</v>
      </c>
      <c r="O233" s="242">
        <v>8.06</v>
      </c>
      <c r="P233" s="242">
        <v>21.23</v>
      </c>
      <c r="Q233" s="242">
        <v>24.53</v>
      </c>
      <c r="R233" s="242">
        <v>5.48</v>
      </c>
      <c r="S233" s="242">
        <v>44.03</v>
      </c>
      <c r="T233" s="242"/>
      <c r="U233" s="242">
        <v>133</v>
      </c>
      <c r="V233" s="242">
        <v>255</v>
      </c>
      <c r="W233" s="244">
        <v>0.23</v>
      </c>
      <c r="X233" s="242"/>
      <c r="Y233" s="1"/>
      <c r="Z233" s="1"/>
    </row>
    <row r="234" spans="1:26" ht="15.75" customHeight="1" thickTop="1" thickBot="1" x14ac:dyDescent="0.35">
      <c r="A234" s="241" t="s">
        <v>234</v>
      </c>
      <c r="B234" s="241">
        <v>233</v>
      </c>
      <c r="C234" s="242" t="s">
        <v>1296</v>
      </c>
      <c r="D234" s="242"/>
      <c r="E234" s="249">
        <v>232</v>
      </c>
      <c r="F234" s="242">
        <v>0</v>
      </c>
      <c r="G234" s="242">
        <v>0</v>
      </c>
      <c r="H234" s="242">
        <v>0</v>
      </c>
      <c r="I234" s="243">
        <v>1717</v>
      </c>
      <c r="J234" s="242"/>
      <c r="K234" s="242">
        <v>0.49</v>
      </c>
      <c r="L234" s="242">
        <v>0.82</v>
      </c>
      <c r="M234" s="242"/>
      <c r="N234" s="242">
        <v>0</v>
      </c>
      <c r="O234" s="242">
        <v>-1.32</v>
      </c>
      <c r="P234" s="242">
        <v>-4.24</v>
      </c>
      <c r="Q234" s="242">
        <v>-8.89</v>
      </c>
      <c r="R234" s="242"/>
      <c r="S234" s="242">
        <v>25.59</v>
      </c>
      <c r="T234" s="242"/>
      <c r="U234" s="242"/>
      <c r="V234" s="242"/>
      <c r="W234" s="244"/>
      <c r="X234" s="242"/>
      <c r="Y234" s="1"/>
      <c r="Z234" s="1"/>
    </row>
    <row r="235" spans="1:26" ht="15.75" customHeight="1" thickTop="1" thickBot="1" x14ac:dyDescent="0.35">
      <c r="A235" s="241" t="s">
        <v>235</v>
      </c>
      <c r="B235" s="241">
        <v>234</v>
      </c>
      <c r="C235" s="242" t="s">
        <v>1294</v>
      </c>
      <c r="D235" s="242"/>
      <c r="E235" s="249">
        <v>53.75</v>
      </c>
      <c r="F235" s="245">
        <v>-3.59</v>
      </c>
      <c r="G235" s="243">
        <v>17920800</v>
      </c>
      <c r="H235" s="243">
        <v>972516</v>
      </c>
      <c r="I235" s="243">
        <v>43262</v>
      </c>
      <c r="J235" s="242">
        <v>24.41</v>
      </c>
      <c r="K235" s="242">
        <v>1.97</v>
      </c>
      <c r="L235" s="242">
        <v>0.17</v>
      </c>
      <c r="M235" s="242">
        <v>0.65</v>
      </c>
      <c r="N235" s="242">
        <v>2.19</v>
      </c>
      <c r="O235" s="242">
        <v>7.69</v>
      </c>
      <c r="P235" s="242">
        <v>8.25</v>
      </c>
      <c r="Q235" s="242">
        <v>8.3699999999999992</v>
      </c>
      <c r="R235" s="242">
        <v>2.42</v>
      </c>
      <c r="S235" s="242">
        <v>50.46</v>
      </c>
      <c r="T235" s="242"/>
      <c r="U235" s="242">
        <v>582</v>
      </c>
      <c r="V235" s="242">
        <v>514</v>
      </c>
      <c r="W235" s="245">
        <v>-36.06</v>
      </c>
      <c r="X235" s="242"/>
      <c r="Y235" s="1"/>
      <c r="Z235" s="1"/>
    </row>
    <row r="236" spans="1:26" ht="15.75" customHeight="1" thickTop="1" thickBot="1" x14ac:dyDescent="0.35">
      <c r="A236" s="241" t="s">
        <v>236</v>
      </c>
      <c r="B236" s="241">
        <v>235</v>
      </c>
      <c r="C236" s="242" t="s">
        <v>1294</v>
      </c>
      <c r="D236" s="242"/>
      <c r="E236" s="249">
        <v>2.2799999999999998</v>
      </c>
      <c r="F236" s="245">
        <v>-0.87</v>
      </c>
      <c r="G236" s="243">
        <v>248200</v>
      </c>
      <c r="H236" s="242">
        <v>563</v>
      </c>
      <c r="I236" s="243">
        <v>1333</v>
      </c>
      <c r="J236" s="242">
        <v>10.57</v>
      </c>
      <c r="K236" s="242">
        <v>1.02</v>
      </c>
      <c r="L236" s="242">
        <v>0.17</v>
      </c>
      <c r="M236" s="242">
        <v>0.18</v>
      </c>
      <c r="N236" s="242">
        <v>0.21</v>
      </c>
      <c r="O236" s="242">
        <v>10.26</v>
      </c>
      <c r="P236" s="242">
        <v>9.7100000000000009</v>
      </c>
      <c r="Q236" s="242">
        <v>8.8699999999999992</v>
      </c>
      <c r="R236" s="242">
        <v>7.89</v>
      </c>
      <c r="S236" s="242">
        <v>32.83</v>
      </c>
      <c r="T236" s="242"/>
      <c r="U236" s="242">
        <v>323</v>
      </c>
      <c r="V236" s="242">
        <v>228</v>
      </c>
      <c r="W236" s="244">
        <v>0.19</v>
      </c>
      <c r="X236" s="242"/>
      <c r="Y236" s="1"/>
      <c r="Z236" s="1"/>
    </row>
    <row r="237" spans="1:26" ht="15.75" customHeight="1" thickTop="1" thickBot="1" x14ac:dyDescent="0.35">
      <c r="A237" s="241" t="s">
        <v>237</v>
      </c>
      <c r="B237" s="241">
        <v>236</v>
      </c>
      <c r="C237" s="242" t="s">
        <v>1294</v>
      </c>
      <c r="D237" s="242"/>
      <c r="E237" s="249">
        <v>5.05</v>
      </c>
      <c r="F237" s="245">
        <v>-1.94</v>
      </c>
      <c r="G237" s="243">
        <v>453000</v>
      </c>
      <c r="H237" s="243">
        <v>2288</v>
      </c>
      <c r="I237" s="243">
        <v>3325</v>
      </c>
      <c r="J237" s="242">
        <v>9.18</v>
      </c>
      <c r="K237" s="242">
        <v>1.08</v>
      </c>
      <c r="L237" s="242">
        <v>0.19</v>
      </c>
      <c r="M237" s="242">
        <v>0.15</v>
      </c>
      <c r="N237" s="242">
        <v>0.56000000000000005</v>
      </c>
      <c r="O237" s="242">
        <v>12.37</v>
      </c>
      <c r="P237" s="242">
        <v>12.26</v>
      </c>
      <c r="Q237" s="242">
        <v>14.37</v>
      </c>
      <c r="R237" s="242">
        <v>2.87</v>
      </c>
      <c r="S237" s="242">
        <v>47.18</v>
      </c>
      <c r="T237" s="242"/>
      <c r="U237" s="242">
        <v>229</v>
      </c>
      <c r="V237" s="242">
        <v>146</v>
      </c>
      <c r="W237" s="245">
        <v>-1.19</v>
      </c>
      <c r="X237" s="242"/>
      <c r="Y237" s="1"/>
      <c r="Z237" s="1"/>
    </row>
    <row r="238" spans="1:26" ht="15.75" customHeight="1" thickTop="1" thickBot="1" x14ac:dyDescent="0.35">
      <c r="A238" s="241" t="s">
        <v>238</v>
      </c>
      <c r="B238" s="241">
        <v>237</v>
      </c>
      <c r="C238" s="242" t="s">
        <v>1294</v>
      </c>
      <c r="D238" s="242"/>
      <c r="E238" s="249">
        <v>13.6</v>
      </c>
      <c r="F238" s="245">
        <v>-3.55</v>
      </c>
      <c r="G238" s="243">
        <v>36234500</v>
      </c>
      <c r="H238" s="243">
        <v>497998</v>
      </c>
      <c r="I238" s="243">
        <v>178856</v>
      </c>
      <c r="J238" s="242">
        <v>33.869999999999997</v>
      </c>
      <c r="K238" s="242">
        <v>9.08</v>
      </c>
      <c r="L238" s="242">
        <v>1.73</v>
      </c>
      <c r="M238" s="242">
        <v>0.1</v>
      </c>
      <c r="N238" s="242">
        <v>0.41</v>
      </c>
      <c r="O238" s="242">
        <v>13.27</v>
      </c>
      <c r="P238" s="242">
        <v>27.13</v>
      </c>
      <c r="Q238" s="242">
        <v>7.89</v>
      </c>
      <c r="R238" s="242">
        <v>2.79</v>
      </c>
      <c r="S238" s="242">
        <v>45.87</v>
      </c>
      <c r="T238" s="242"/>
      <c r="U238" s="242">
        <v>406</v>
      </c>
      <c r="V238" s="242">
        <v>447</v>
      </c>
      <c r="W238" s="246">
        <v>2.1800000000000002</v>
      </c>
      <c r="X238" s="242"/>
      <c r="Y238" s="1"/>
      <c r="Z238" s="1"/>
    </row>
    <row r="239" spans="1:26" ht="15.75" customHeight="1" thickTop="1" thickBot="1" x14ac:dyDescent="0.35">
      <c r="A239" s="241" t="s">
        <v>239</v>
      </c>
      <c r="B239" s="241">
        <v>238</v>
      </c>
      <c r="C239" s="242" t="s">
        <v>1294</v>
      </c>
      <c r="D239" s="242"/>
      <c r="E239" s="249">
        <v>0.86</v>
      </c>
      <c r="F239" s="245">
        <v>-2.27</v>
      </c>
      <c r="G239" s="243">
        <v>475200</v>
      </c>
      <c r="H239" s="242">
        <v>412</v>
      </c>
      <c r="I239" s="242">
        <v>475</v>
      </c>
      <c r="J239" s="242">
        <v>580.65</v>
      </c>
      <c r="K239" s="242">
        <v>1.87</v>
      </c>
      <c r="L239" s="242">
        <v>0.13</v>
      </c>
      <c r="M239" s="242"/>
      <c r="N239" s="242">
        <v>0</v>
      </c>
      <c r="O239" s="242">
        <v>0.34</v>
      </c>
      <c r="P239" s="242">
        <v>0.32</v>
      </c>
      <c r="Q239" s="242">
        <v>-5.45</v>
      </c>
      <c r="R239" s="242">
        <v>2.1</v>
      </c>
      <c r="S239" s="242">
        <v>22.98</v>
      </c>
      <c r="T239" s="242"/>
      <c r="U239" s="242">
        <v>962</v>
      </c>
      <c r="V239" s="242">
        <v>995</v>
      </c>
      <c r="W239" s="246">
        <v>33.119999999999997</v>
      </c>
      <c r="X239" s="242"/>
      <c r="Y239" s="1"/>
      <c r="Z239" s="1"/>
    </row>
    <row r="240" spans="1:26" ht="15.75" customHeight="1" thickTop="1" thickBot="1" x14ac:dyDescent="0.35">
      <c r="A240" s="241" t="s">
        <v>240</v>
      </c>
      <c r="B240" s="241">
        <v>239</v>
      </c>
      <c r="C240" s="242" t="s">
        <v>1294</v>
      </c>
      <c r="D240" s="242"/>
      <c r="E240" s="249">
        <v>34.75</v>
      </c>
      <c r="F240" s="245">
        <v>-5.44</v>
      </c>
      <c r="G240" s="243">
        <v>1905800</v>
      </c>
      <c r="H240" s="243">
        <v>67740</v>
      </c>
      <c r="I240" s="243">
        <v>6983</v>
      </c>
      <c r="J240" s="242">
        <v>13.71</v>
      </c>
      <c r="K240" s="242">
        <v>2.2999999999999998</v>
      </c>
      <c r="L240" s="242">
        <v>0.61</v>
      </c>
      <c r="M240" s="242">
        <v>0.78</v>
      </c>
      <c r="N240" s="242">
        <v>2.5299999999999998</v>
      </c>
      <c r="O240" s="242">
        <v>12.01</v>
      </c>
      <c r="P240" s="242">
        <v>17.18</v>
      </c>
      <c r="Q240" s="242">
        <v>9.66</v>
      </c>
      <c r="R240" s="242">
        <v>5.05</v>
      </c>
      <c r="S240" s="242">
        <v>31.49</v>
      </c>
      <c r="T240" s="242"/>
      <c r="U240" s="242">
        <v>278</v>
      </c>
      <c r="V240" s="242">
        <v>265</v>
      </c>
      <c r="W240" s="244">
        <v>0.25</v>
      </c>
      <c r="X240" s="242"/>
      <c r="Y240" s="1"/>
      <c r="Z240" s="1"/>
    </row>
    <row r="241" spans="1:26" ht="15.75" customHeight="1" thickTop="1" thickBot="1" x14ac:dyDescent="0.35">
      <c r="A241" s="241" t="s">
        <v>241</v>
      </c>
      <c r="B241" s="241">
        <v>240</v>
      </c>
      <c r="C241" s="242" t="s">
        <v>1294</v>
      </c>
      <c r="D241" s="242"/>
      <c r="E241" s="249">
        <v>2.96</v>
      </c>
      <c r="F241" s="245">
        <v>-3.27</v>
      </c>
      <c r="G241" s="243">
        <v>1086700</v>
      </c>
      <c r="H241" s="243">
        <v>3259</v>
      </c>
      <c r="I241" s="242">
        <v>888</v>
      </c>
      <c r="J241" s="242">
        <v>16.55</v>
      </c>
      <c r="K241" s="242">
        <v>0.8</v>
      </c>
      <c r="L241" s="242">
        <v>0.42</v>
      </c>
      <c r="M241" s="242">
        <v>0.04</v>
      </c>
      <c r="N241" s="242">
        <v>0.18</v>
      </c>
      <c r="O241" s="242">
        <v>4.8899999999999997</v>
      </c>
      <c r="P241" s="242">
        <v>4.9000000000000004</v>
      </c>
      <c r="Q241" s="242">
        <v>6.94</v>
      </c>
      <c r="R241" s="242">
        <v>2.7</v>
      </c>
      <c r="S241" s="242">
        <v>74.930000000000007</v>
      </c>
      <c r="T241" s="242"/>
      <c r="U241" s="242">
        <v>597</v>
      </c>
      <c r="V241" s="242">
        <v>548</v>
      </c>
      <c r="W241" s="246">
        <v>1.1299999999999999</v>
      </c>
      <c r="X241" s="242"/>
      <c r="Y241" s="1"/>
      <c r="Z241" s="1"/>
    </row>
    <row r="242" spans="1:26" ht="15.75" customHeight="1" thickTop="1" thickBot="1" x14ac:dyDescent="0.35">
      <c r="A242" s="241" t="s">
        <v>242</v>
      </c>
      <c r="B242" s="241">
        <v>241</v>
      </c>
      <c r="C242" s="242" t="s">
        <v>1294</v>
      </c>
      <c r="D242" s="242"/>
      <c r="E242" s="249">
        <v>11.2</v>
      </c>
      <c r="F242" s="242">
        <v>0</v>
      </c>
      <c r="G242" s="243">
        <v>9264000</v>
      </c>
      <c r="H242" s="243">
        <v>104831</v>
      </c>
      <c r="I242" s="243">
        <v>7616</v>
      </c>
      <c r="J242" s="242">
        <v>47.02</v>
      </c>
      <c r="K242" s="242">
        <v>6.26</v>
      </c>
      <c r="L242" s="242">
        <v>0.26</v>
      </c>
      <c r="M242" s="242">
        <v>0.06</v>
      </c>
      <c r="N242" s="242">
        <v>0.24</v>
      </c>
      <c r="O242" s="242">
        <v>12.92</v>
      </c>
      <c r="P242" s="242">
        <v>13.59</v>
      </c>
      <c r="Q242" s="242">
        <v>22.39</v>
      </c>
      <c r="R242" s="242">
        <v>1.07</v>
      </c>
      <c r="S242" s="242">
        <v>46.68</v>
      </c>
      <c r="T242" s="242"/>
      <c r="U242" s="242">
        <v>575</v>
      </c>
      <c r="V242" s="242">
        <v>500</v>
      </c>
      <c r="W242" s="246">
        <v>1.93</v>
      </c>
      <c r="X242" s="242"/>
      <c r="Y242" s="1"/>
      <c r="Z242" s="1"/>
    </row>
    <row r="243" spans="1:26" ht="15.75" customHeight="1" thickTop="1" thickBot="1" x14ac:dyDescent="0.35">
      <c r="A243" s="241" t="s">
        <v>243</v>
      </c>
      <c r="B243" s="241">
        <v>242</v>
      </c>
      <c r="C243" s="242" t="s">
        <v>1294</v>
      </c>
      <c r="D243" s="242" t="s">
        <v>15</v>
      </c>
      <c r="E243" s="249">
        <v>0.24</v>
      </c>
      <c r="F243" s="245">
        <v>-7.69</v>
      </c>
      <c r="G243" s="243">
        <v>894900</v>
      </c>
      <c r="H243" s="242">
        <v>217</v>
      </c>
      <c r="I243" s="242">
        <v>369</v>
      </c>
      <c r="J243" s="242"/>
      <c r="K243" s="242"/>
      <c r="L243" s="242">
        <v>-18.100000000000001</v>
      </c>
      <c r="M243" s="242"/>
      <c r="N243" s="242">
        <v>0</v>
      </c>
      <c r="O243" s="242">
        <v>-28.28</v>
      </c>
      <c r="P243" s="247">
        <v>-1345.24</v>
      </c>
      <c r="Q243" s="242">
        <v>-59.49</v>
      </c>
      <c r="R243" s="242"/>
      <c r="S243" s="242">
        <v>35.020000000000003</v>
      </c>
      <c r="T243" s="242"/>
      <c r="U243" s="242"/>
      <c r="V243" s="242"/>
      <c r="W243" s="244"/>
      <c r="X243" s="242"/>
      <c r="Y243" s="1"/>
      <c r="Z243" s="1"/>
    </row>
    <row r="244" spans="1:26" ht="15.75" customHeight="1" thickTop="1" thickBot="1" x14ac:dyDescent="0.35">
      <c r="A244" s="241" t="s">
        <v>244</v>
      </c>
      <c r="B244" s="241">
        <v>243</v>
      </c>
      <c r="C244" s="242" t="s">
        <v>1294</v>
      </c>
      <c r="D244" s="242"/>
      <c r="E244" s="249">
        <v>29.25</v>
      </c>
      <c r="F244" s="245">
        <v>-1.68</v>
      </c>
      <c r="G244" s="242">
        <v>100</v>
      </c>
      <c r="H244" s="242">
        <v>3</v>
      </c>
      <c r="I244" s="243">
        <v>8501</v>
      </c>
      <c r="J244" s="242"/>
      <c r="K244" s="242">
        <v>0.32</v>
      </c>
      <c r="L244" s="242">
        <v>0.19</v>
      </c>
      <c r="M244" s="242">
        <v>0.7</v>
      </c>
      <c r="N244" s="242">
        <v>0</v>
      </c>
      <c r="O244" s="242">
        <v>0.23</v>
      </c>
      <c r="P244" s="242">
        <v>-0.22</v>
      </c>
      <c r="Q244" s="242">
        <v>-1.5</v>
      </c>
      <c r="R244" s="242">
        <v>2.39</v>
      </c>
      <c r="S244" s="242">
        <v>27.39</v>
      </c>
      <c r="T244" s="242"/>
      <c r="U244" s="242"/>
      <c r="V244" s="242"/>
      <c r="W244" s="244"/>
      <c r="X244" s="242"/>
      <c r="Y244" s="1"/>
      <c r="Z244" s="1"/>
    </row>
    <row r="245" spans="1:26" ht="15.75" customHeight="1" thickTop="1" thickBot="1" x14ac:dyDescent="0.35">
      <c r="A245" s="241" t="s">
        <v>245</v>
      </c>
      <c r="B245" s="241">
        <v>244</v>
      </c>
      <c r="C245" s="242" t="s">
        <v>1294</v>
      </c>
      <c r="D245" s="242"/>
      <c r="E245" s="249">
        <v>12.3</v>
      </c>
      <c r="F245" s="245">
        <v>-1.6</v>
      </c>
      <c r="G245" s="243">
        <v>87411300</v>
      </c>
      <c r="H245" s="243">
        <v>1100585</v>
      </c>
      <c r="I245" s="243">
        <v>15990</v>
      </c>
      <c r="J245" s="242">
        <v>30.27</v>
      </c>
      <c r="K245" s="242">
        <v>2.52</v>
      </c>
      <c r="L245" s="242">
        <v>0.19</v>
      </c>
      <c r="M245" s="242">
        <v>0.35</v>
      </c>
      <c r="N245" s="242">
        <v>0.4</v>
      </c>
      <c r="O245" s="242">
        <v>7.28</v>
      </c>
      <c r="P245" s="242">
        <v>8.36</v>
      </c>
      <c r="Q245" s="242">
        <v>11.05</v>
      </c>
      <c r="R245" s="242">
        <v>2.85</v>
      </c>
      <c r="S245" s="242">
        <v>41.89</v>
      </c>
      <c r="T245" s="242"/>
      <c r="U245" s="242">
        <v>625</v>
      </c>
      <c r="V245" s="242">
        <v>581</v>
      </c>
      <c r="W245" s="244">
        <v>0.18</v>
      </c>
      <c r="X245" s="242"/>
      <c r="Y245" s="1"/>
      <c r="Z245" s="1"/>
    </row>
    <row r="246" spans="1:26" ht="15.75" customHeight="1" thickTop="1" thickBot="1" x14ac:dyDescent="0.35">
      <c r="A246" s="241" t="s">
        <v>246</v>
      </c>
      <c r="B246" s="241">
        <v>245</v>
      </c>
      <c r="C246" s="242" t="s">
        <v>1294</v>
      </c>
      <c r="D246" s="242"/>
      <c r="E246" s="249">
        <v>3.42</v>
      </c>
      <c r="F246" s="242">
        <v>0</v>
      </c>
      <c r="G246" s="243">
        <v>12595000</v>
      </c>
      <c r="H246" s="243">
        <v>44451</v>
      </c>
      <c r="I246" s="243">
        <v>1539</v>
      </c>
      <c r="J246" s="242">
        <v>13.57</v>
      </c>
      <c r="K246" s="242">
        <v>2.66</v>
      </c>
      <c r="L246" s="242">
        <v>1.36</v>
      </c>
      <c r="M246" s="242">
        <v>0.1</v>
      </c>
      <c r="N246" s="242">
        <v>0.26</v>
      </c>
      <c r="O246" s="242">
        <v>12.63</v>
      </c>
      <c r="P246" s="242">
        <v>20.51</v>
      </c>
      <c r="Q246" s="242">
        <v>7.6</v>
      </c>
      <c r="R246" s="242">
        <v>4.3899999999999997</v>
      </c>
      <c r="S246" s="242">
        <v>56.53</v>
      </c>
      <c r="T246" s="242"/>
      <c r="U246" s="242">
        <v>237</v>
      </c>
      <c r="V246" s="242">
        <v>245</v>
      </c>
      <c r="W246" s="244">
        <v>0.22</v>
      </c>
      <c r="X246" s="242"/>
      <c r="Y246" s="1"/>
      <c r="Z246" s="1"/>
    </row>
    <row r="247" spans="1:26" ht="15.75" customHeight="1" thickTop="1" thickBot="1" x14ac:dyDescent="0.35">
      <c r="A247" s="241" t="s">
        <v>247</v>
      </c>
      <c r="B247" s="241">
        <v>246</v>
      </c>
      <c r="C247" s="242" t="s">
        <v>1294</v>
      </c>
      <c r="D247" s="242" t="s">
        <v>98</v>
      </c>
      <c r="E247" s="249">
        <v>0.35</v>
      </c>
      <c r="F247" s="242">
        <v>0</v>
      </c>
      <c r="G247" s="242">
        <v>0</v>
      </c>
      <c r="H247" s="242">
        <v>0</v>
      </c>
      <c r="I247" s="242">
        <v>707</v>
      </c>
      <c r="J247" s="242"/>
      <c r="K247" s="242">
        <v>0.21</v>
      </c>
      <c r="L247" s="242">
        <v>2.9</v>
      </c>
      <c r="M247" s="242">
        <v>0.12</v>
      </c>
      <c r="N247" s="242">
        <v>0</v>
      </c>
      <c r="O247" s="242"/>
      <c r="P247" s="242"/>
      <c r="Q247" s="242"/>
      <c r="R247" s="242"/>
      <c r="S247" s="242">
        <v>88.18</v>
      </c>
      <c r="T247" s="242"/>
      <c r="U247" s="242"/>
      <c r="V247" s="242"/>
      <c r="W247" s="244"/>
      <c r="X247" s="242"/>
      <c r="Y247" s="1"/>
      <c r="Z247" s="1"/>
    </row>
    <row r="248" spans="1:26" ht="15.75" customHeight="1" thickTop="1" thickBot="1" x14ac:dyDescent="0.35">
      <c r="A248" s="241" t="s">
        <v>248</v>
      </c>
      <c r="B248" s="241">
        <v>247</v>
      </c>
      <c r="C248" s="242" t="s">
        <v>1296</v>
      </c>
      <c r="D248" s="242"/>
      <c r="E248" s="249">
        <v>2.52</v>
      </c>
      <c r="F248" s="245">
        <v>-3.08</v>
      </c>
      <c r="G248" s="243">
        <v>408900</v>
      </c>
      <c r="H248" s="243">
        <v>1044</v>
      </c>
      <c r="I248" s="243">
        <v>1244</v>
      </c>
      <c r="J248" s="242">
        <v>8.1999999999999993</v>
      </c>
      <c r="K248" s="242">
        <v>0.83</v>
      </c>
      <c r="L248" s="242">
        <v>1.03</v>
      </c>
      <c r="M248" s="242">
        <v>0.24</v>
      </c>
      <c r="N248" s="242">
        <v>0.3</v>
      </c>
      <c r="O248" s="242">
        <v>5.41</v>
      </c>
      <c r="P248" s="242">
        <v>10.18</v>
      </c>
      <c r="Q248" s="242">
        <v>34.49</v>
      </c>
      <c r="R248" s="242">
        <v>9.33</v>
      </c>
      <c r="S248" s="242">
        <v>26.81</v>
      </c>
      <c r="T248" s="242"/>
      <c r="U248" s="242">
        <v>258</v>
      </c>
      <c r="V248" s="242">
        <v>332</v>
      </c>
      <c r="W248" s="244">
        <v>0.44</v>
      </c>
      <c r="X248" s="242"/>
      <c r="Y248" s="1"/>
      <c r="Z248" s="1"/>
    </row>
    <row r="249" spans="1:26" ht="15.75" customHeight="1" thickTop="1" thickBot="1" x14ac:dyDescent="0.35">
      <c r="A249" s="241" t="s">
        <v>249</v>
      </c>
      <c r="B249" s="241">
        <v>248</v>
      </c>
      <c r="C249" s="242" t="s">
        <v>1294</v>
      </c>
      <c r="D249" s="242"/>
      <c r="E249" s="249">
        <v>4.74</v>
      </c>
      <c r="F249" s="244">
        <v>0.42</v>
      </c>
      <c r="G249" s="243">
        <v>14358900</v>
      </c>
      <c r="H249" s="243">
        <v>69309</v>
      </c>
      <c r="I249" s="243">
        <v>2810</v>
      </c>
      <c r="J249" s="242"/>
      <c r="K249" s="242">
        <v>1.84</v>
      </c>
      <c r="L249" s="242">
        <v>1.39</v>
      </c>
      <c r="M249" s="242">
        <v>0.1</v>
      </c>
      <c r="N249" s="242">
        <v>0</v>
      </c>
      <c r="O249" s="242">
        <v>-0.48</v>
      </c>
      <c r="P249" s="242">
        <v>-2.92</v>
      </c>
      <c r="Q249" s="242">
        <v>-6.09</v>
      </c>
      <c r="R249" s="242">
        <v>5.22</v>
      </c>
      <c r="S249" s="242">
        <v>44.81</v>
      </c>
      <c r="T249" s="242"/>
      <c r="U249" s="242"/>
      <c r="V249" s="242"/>
      <c r="W249" s="244"/>
      <c r="X249" s="242"/>
      <c r="Y249" s="1"/>
      <c r="Z249" s="1"/>
    </row>
    <row r="250" spans="1:26" ht="15.75" customHeight="1" thickTop="1" thickBot="1" x14ac:dyDescent="0.35">
      <c r="A250" s="241" t="s">
        <v>250</v>
      </c>
      <c r="B250" s="241">
        <v>249</v>
      </c>
      <c r="C250" s="241" t="s">
        <v>178</v>
      </c>
      <c r="D250" s="242"/>
      <c r="E250" s="249">
        <v>24.7</v>
      </c>
      <c r="F250" s="245">
        <v>-5.9</v>
      </c>
      <c r="G250" s="243">
        <v>2398300</v>
      </c>
      <c r="H250" s="243">
        <v>60207</v>
      </c>
      <c r="I250" s="243">
        <v>2470</v>
      </c>
      <c r="J250" s="242">
        <v>40.42</v>
      </c>
      <c r="K250" s="242">
        <v>5.38</v>
      </c>
      <c r="L250" s="242">
        <v>0.39</v>
      </c>
      <c r="M250" s="242"/>
      <c r="N250" s="242">
        <v>0.62</v>
      </c>
      <c r="O250" s="242">
        <v>9.58</v>
      </c>
      <c r="P250" s="242">
        <v>10.57</v>
      </c>
      <c r="Q250" s="242">
        <v>9.59</v>
      </c>
      <c r="R250" s="242"/>
      <c r="S250" s="242">
        <v>31.13</v>
      </c>
      <c r="T250" s="242"/>
      <c r="U250" s="242">
        <v>619</v>
      </c>
      <c r="V250" s="242">
        <v>553</v>
      </c>
      <c r="W250" s="244"/>
      <c r="X250" s="242"/>
      <c r="Y250" s="1"/>
      <c r="Z250" s="1"/>
    </row>
    <row r="251" spans="1:26" ht="15.75" customHeight="1" thickTop="1" thickBot="1" x14ac:dyDescent="0.35">
      <c r="A251" s="241" t="s">
        <v>251</v>
      </c>
      <c r="B251" s="241">
        <v>250</v>
      </c>
      <c r="C251" s="242" t="s">
        <v>1294</v>
      </c>
      <c r="D251" s="242"/>
      <c r="E251" s="249">
        <v>6.45</v>
      </c>
      <c r="F251" s="245">
        <v>-1.53</v>
      </c>
      <c r="G251" s="243">
        <v>4047800</v>
      </c>
      <c r="H251" s="243">
        <v>26014</v>
      </c>
      <c r="I251" s="243">
        <v>3930</v>
      </c>
      <c r="J251" s="242">
        <v>26.77</v>
      </c>
      <c r="K251" s="242">
        <v>3.07</v>
      </c>
      <c r="L251" s="242">
        <v>0.92</v>
      </c>
      <c r="M251" s="242">
        <v>0.15</v>
      </c>
      <c r="N251" s="242">
        <v>0.24</v>
      </c>
      <c r="O251" s="242">
        <v>6.9</v>
      </c>
      <c r="P251" s="242">
        <v>11.4</v>
      </c>
      <c r="Q251" s="242">
        <v>9.2799999999999994</v>
      </c>
      <c r="R251" s="242">
        <v>2.36</v>
      </c>
      <c r="S251" s="242">
        <v>35.86</v>
      </c>
      <c r="T251" s="242"/>
      <c r="U251" s="242">
        <v>536</v>
      </c>
      <c r="V251" s="242">
        <v>576</v>
      </c>
      <c r="W251" s="246">
        <v>1.1599999999999999</v>
      </c>
      <c r="X251" s="242"/>
      <c r="Y251" s="1"/>
      <c r="Z251" s="1"/>
    </row>
    <row r="252" spans="1:26" ht="15.75" customHeight="1" thickTop="1" thickBot="1" x14ac:dyDescent="0.35">
      <c r="A252" s="241" t="s">
        <v>252</v>
      </c>
      <c r="B252" s="241">
        <v>251</v>
      </c>
      <c r="C252" s="242" t="s">
        <v>1294</v>
      </c>
      <c r="D252" s="242"/>
      <c r="E252" s="249">
        <v>4.74</v>
      </c>
      <c r="F252" s="245">
        <v>-2.0699999999999998</v>
      </c>
      <c r="G252" s="243">
        <v>1168900</v>
      </c>
      <c r="H252" s="243">
        <v>5586</v>
      </c>
      <c r="I252" s="243">
        <v>2577</v>
      </c>
      <c r="J252" s="242">
        <v>11.06</v>
      </c>
      <c r="K252" s="242">
        <v>0.88</v>
      </c>
      <c r="L252" s="242">
        <v>2.17</v>
      </c>
      <c r="M252" s="242">
        <v>0.01</v>
      </c>
      <c r="N252" s="242">
        <v>0.43</v>
      </c>
      <c r="O252" s="242">
        <v>5.44</v>
      </c>
      <c r="P252" s="242">
        <v>8.1199999999999992</v>
      </c>
      <c r="Q252" s="242">
        <v>4.5599999999999996</v>
      </c>
      <c r="R252" s="242">
        <v>0.81</v>
      </c>
      <c r="S252" s="242">
        <v>48.25</v>
      </c>
      <c r="T252" s="242"/>
      <c r="U252" s="242">
        <v>376</v>
      </c>
      <c r="V252" s="242">
        <v>396</v>
      </c>
      <c r="W252" s="244">
        <v>7.0000000000000007E-2</v>
      </c>
      <c r="X252" s="242"/>
      <c r="Y252" s="1"/>
      <c r="Z252" s="1"/>
    </row>
    <row r="253" spans="1:26" ht="15.75" customHeight="1" thickTop="1" thickBot="1" x14ac:dyDescent="0.35">
      <c r="A253" s="241" t="s">
        <v>253</v>
      </c>
      <c r="B253" s="241">
        <v>252</v>
      </c>
      <c r="C253" s="242" t="s">
        <v>1296</v>
      </c>
      <c r="D253" s="242"/>
      <c r="E253" s="249">
        <v>12.6</v>
      </c>
      <c r="F253" s="245">
        <v>-2.33</v>
      </c>
      <c r="G253" s="243">
        <v>2099600</v>
      </c>
      <c r="H253" s="243">
        <v>26733</v>
      </c>
      <c r="I253" s="243">
        <v>6363</v>
      </c>
      <c r="J253" s="242">
        <v>15.07</v>
      </c>
      <c r="K253" s="242">
        <v>1.28</v>
      </c>
      <c r="L253" s="242">
        <v>1.67</v>
      </c>
      <c r="M253" s="242">
        <v>0.15</v>
      </c>
      <c r="N253" s="242">
        <v>0.83</v>
      </c>
      <c r="O253" s="242">
        <v>6.02</v>
      </c>
      <c r="P253" s="242">
        <v>8.58</v>
      </c>
      <c r="Q253" s="242">
        <v>4.58</v>
      </c>
      <c r="R253" s="242">
        <v>3.65</v>
      </c>
      <c r="S253" s="242">
        <v>25.07</v>
      </c>
      <c r="T253" s="242"/>
      <c r="U253" s="242">
        <v>468</v>
      </c>
      <c r="V253" s="242">
        <v>472</v>
      </c>
      <c r="W253" s="246">
        <v>1.55</v>
      </c>
      <c r="X253" s="242"/>
      <c r="Y253" s="1"/>
      <c r="Z253" s="1"/>
    </row>
    <row r="254" spans="1:26" ht="15.75" customHeight="1" thickTop="1" thickBot="1" x14ac:dyDescent="0.35">
      <c r="A254" s="241" t="s">
        <v>254</v>
      </c>
      <c r="B254" s="241">
        <v>253</v>
      </c>
      <c r="C254" s="242" t="s">
        <v>1296</v>
      </c>
      <c r="D254" s="242"/>
      <c r="E254" s="249">
        <v>2.5</v>
      </c>
      <c r="F254" s="244">
        <v>0.81</v>
      </c>
      <c r="G254" s="243">
        <v>161100</v>
      </c>
      <c r="H254" s="242">
        <v>404</v>
      </c>
      <c r="I254" s="242">
        <v>538</v>
      </c>
      <c r="J254" s="242"/>
      <c r="K254" s="242">
        <v>1.24</v>
      </c>
      <c r="L254" s="242">
        <v>0.14000000000000001</v>
      </c>
      <c r="M254" s="242"/>
      <c r="N254" s="242">
        <v>0</v>
      </c>
      <c r="O254" s="242">
        <v>-5.12</v>
      </c>
      <c r="P254" s="242">
        <v>-6.84</v>
      </c>
      <c r="Q254" s="242">
        <v>-15.24</v>
      </c>
      <c r="R254" s="242"/>
      <c r="S254" s="242">
        <v>27.22</v>
      </c>
      <c r="T254" s="242"/>
      <c r="U254" s="242"/>
      <c r="V254" s="242"/>
      <c r="W254" s="244"/>
      <c r="X254" s="242"/>
      <c r="Y254" s="1"/>
      <c r="Z254" s="1"/>
    </row>
    <row r="255" spans="1:26" ht="15.75" customHeight="1" thickTop="1" thickBot="1" x14ac:dyDescent="0.35">
      <c r="A255" s="241" t="s">
        <v>1299</v>
      </c>
      <c r="B255" s="241">
        <v>254</v>
      </c>
      <c r="C255" s="241" t="s">
        <v>178</v>
      </c>
      <c r="D255" s="242"/>
      <c r="E255" s="249">
        <v>1.61</v>
      </c>
      <c r="F255" s="245">
        <v>-4.7300000000000004</v>
      </c>
      <c r="G255" s="243">
        <v>2002700</v>
      </c>
      <c r="H255" s="243">
        <v>3280</v>
      </c>
      <c r="I255" s="242">
        <v>564</v>
      </c>
      <c r="J255" s="242">
        <v>49.2</v>
      </c>
      <c r="K255" s="242"/>
      <c r="L255" s="242">
        <v>1.49</v>
      </c>
      <c r="M255" s="242"/>
      <c r="N255" s="242">
        <v>0.03</v>
      </c>
      <c r="O255" s="242"/>
      <c r="P255" s="242"/>
      <c r="Q255" s="242"/>
      <c r="R255" s="242"/>
      <c r="S255" s="242">
        <v>46.14</v>
      </c>
      <c r="T255" s="242"/>
      <c r="U255" s="242"/>
      <c r="V255" s="242"/>
      <c r="W255" s="244"/>
      <c r="X255" s="242"/>
      <c r="Y255" s="1"/>
      <c r="Z255" s="1"/>
    </row>
    <row r="256" spans="1:26" ht="15.75" customHeight="1" thickTop="1" thickBot="1" x14ac:dyDescent="0.35">
      <c r="A256" s="241" t="s">
        <v>255</v>
      </c>
      <c r="B256" s="241">
        <v>255</v>
      </c>
      <c r="C256" s="242" t="s">
        <v>1294</v>
      </c>
      <c r="D256" s="242"/>
      <c r="E256" s="249">
        <v>4.24</v>
      </c>
      <c r="F256" s="245">
        <v>-0.93</v>
      </c>
      <c r="G256" s="243">
        <v>3777500</v>
      </c>
      <c r="H256" s="243">
        <v>16120</v>
      </c>
      <c r="I256" s="243">
        <v>2120</v>
      </c>
      <c r="J256" s="242">
        <v>14.01</v>
      </c>
      <c r="K256" s="242">
        <v>1.0900000000000001</v>
      </c>
      <c r="L256" s="242">
        <v>2.63</v>
      </c>
      <c r="M256" s="242"/>
      <c r="N256" s="242">
        <v>0.3</v>
      </c>
      <c r="O256" s="242">
        <v>5.41</v>
      </c>
      <c r="P256" s="242">
        <v>8.0500000000000007</v>
      </c>
      <c r="Q256" s="242">
        <v>4.7</v>
      </c>
      <c r="R256" s="242"/>
      <c r="S256" s="242">
        <v>50.51</v>
      </c>
      <c r="T256" s="242"/>
      <c r="U256" s="242">
        <v>448</v>
      </c>
      <c r="V256" s="242">
        <v>469</v>
      </c>
      <c r="W256" s="244">
        <v>0.14000000000000001</v>
      </c>
      <c r="X256" s="242"/>
      <c r="Y256" s="1"/>
      <c r="Z256" s="1"/>
    </row>
    <row r="257" spans="1:26" ht="15.75" customHeight="1" thickTop="1" thickBot="1" x14ac:dyDescent="0.35">
      <c r="A257" s="241" t="s">
        <v>256</v>
      </c>
      <c r="B257" s="241">
        <v>256</v>
      </c>
      <c r="C257" s="242" t="s">
        <v>1294</v>
      </c>
      <c r="D257" s="242"/>
      <c r="E257" s="249">
        <v>0.51</v>
      </c>
      <c r="F257" s="245">
        <v>-3.77</v>
      </c>
      <c r="G257" s="243">
        <v>7524300</v>
      </c>
      <c r="H257" s="243">
        <v>3886</v>
      </c>
      <c r="I257" s="242">
        <v>738</v>
      </c>
      <c r="J257" s="242"/>
      <c r="K257" s="242">
        <v>0.54</v>
      </c>
      <c r="L257" s="242">
        <v>1.64</v>
      </c>
      <c r="M257" s="242"/>
      <c r="N257" s="242">
        <v>0</v>
      </c>
      <c r="O257" s="242">
        <v>-3.89</v>
      </c>
      <c r="P257" s="242">
        <v>-18.010000000000002</v>
      </c>
      <c r="Q257" s="242">
        <v>-11.06</v>
      </c>
      <c r="R257" s="242">
        <v>5.0999999999999996</v>
      </c>
      <c r="S257" s="242">
        <v>39.43</v>
      </c>
      <c r="T257" s="242"/>
      <c r="U257" s="242"/>
      <c r="V257" s="242"/>
      <c r="W257" s="244"/>
      <c r="X257" s="242"/>
      <c r="Y257" s="1"/>
      <c r="Z257" s="1"/>
    </row>
    <row r="258" spans="1:26" ht="15.75" customHeight="1" thickTop="1" thickBot="1" x14ac:dyDescent="0.35">
      <c r="A258" s="241" t="s">
        <v>257</v>
      </c>
      <c r="B258" s="241">
        <v>257</v>
      </c>
      <c r="C258" s="242" t="s">
        <v>1296</v>
      </c>
      <c r="D258" s="242"/>
      <c r="E258" s="249">
        <v>0.47</v>
      </c>
      <c r="F258" s="245">
        <v>-4.08</v>
      </c>
      <c r="G258" s="243">
        <v>32887300</v>
      </c>
      <c r="H258" s="243">
        <v>15502</v>
      </c>
      <c r="I258" s="243">
        <v>3664</v>
      </c>
      <c r="J258" s="242"/>
      <c r="K258" s="242">
        <v>0.39</v>
      </c>
      <c r="L258" s="242">
        <v>0.33</v>
      </c>
      <c r="M258" s="242"/>
      <c r="N258" s="242">
        <v>0</v>
      </c>
      <c r="O258" s="242">
        <v>-1.05</v>
      </c>
      <c r="P258" s="242">
        <v>-1.1200000000000001</v>
      </c>
      <c r="Q258" s="242">
        <v>-0.59</v>
      </c>
      <c r="R258" s="242"/>
      <c r="S258" s="242">
        <v>15.31</v>
      </c>
      <c r="T258" s="242"/>
      <c r="U258" s="242"/>
      <c r="V258" s="242"/>
      <c r="W258" s="244"/>
      <c r="X258" s="242"/>
      <c r="Y258" s="1"/>
      <c r="Z258" s="1"/>
    </row>
    <row r="259" spans="1:26" ht="15.75" customHeight="1" thickTop="1" thickBot="1" x14ac:dyDescent="0.35">
      <c r="A259" s="241" t="s">
        <v>258</v>
      </c>
      <c r="B259" s="241">
        <v>258</v>
      </c>
      <c r="C259" s="242" t="s">
        <v>1296</v>
      </c>
      <c r="D259" s="242"/>
      <c r="E259" s="249">
        <v>3.6</v>
      </c>
      <c r="F259" s="245">
        <v>-2.7</v>
      </c>
      <c r="G259" s="243">
        <v>7858600</v>
      </c>
      <c r="H259" s="243">
        <v>28613</v>
      </c>
      <c r="I259" s="243">
        <v>2016</v>
      </c>
      <c r="J259" s="242">
        <v>16.07</v>
      </c>
      <c r="K259" s="242">
        <v>2.54</v>
      </c>
      <c r="L259" s="242">
        <v>0.64</v>
      </c>
      <c r="M259" s="242">
        <v>0.04</v>
      </c>
      <c r="N259" s="242">
        <v>0.22</v>
      </c>
      <c r="O259" s="242">
        <v>14.75</v>
      </c>
      <c r="P259" s="242">
        <v>21.03</v>
      </c>
      <c r="Q259" s="242">
        <v>9.64</v>
      </c>
      <c r="R259" s="242">
        <v>4.17</v>
      </c>
      <c r="S259" s="242">
        <v>39.06</v>
      </c>
      <c r="T259" s="242"/>
      <c r="U259" s="242">
        <v>288</v>
      </c>
      <c r="V259" s="242">
        <v>282</v>
      </c>
      <c r="W259" s="244"/>
      <c r="X259" s="242"/>
      <c r="Y259" s="1"/>
      <c r="Z259" s="1"/>
    </row>
    <row r="260" spans="1:26" ht="15.75" customHeight="1" thickTop="1" thickBot="1" x14ac:dyDescent="0.35">
      <c r="A260" s="241" t="s">
        <v>259</v>
      </c>
      <c r="B260" s="241">
        <v>259</v>
      </c>
      <c r="C260" s="242" t="s">
        <v>1296</v>
      </c>
      <c r="D260" s="242"/>
      <c r="E260" s="249">
        <v>45</v>
      </c>
      <c r="F260" s="242">
        <v>0</v>
      </c>
      <c r="G260" s="242">
        <v>0</v>
      </c>
      <c r="H260" s="242">
        <v>0</v>
      </c>
      <c r="I260" s="242">
        <v>450</v>
      </c>
      <c r="J260" s="242"/>
      <c r="K260" s="242">
        <v>2.81</v>
      </c>
      <c r="L260" s="242">
        <v>3.68</v>
      </c>
      <c r="M260" s="242"/>
      <c r="N260" s="242">
        <v>0</v>
      </c>
      <c r="O260" s="242">
        <v>-3.53</v>
      </c>
      <c r="P260" s="242">
        <v>-16.2</v>
      </c>
      <c r="Q260" s="242">
        <v>-13.4</v>
      </c>
      <c r="R260" s="242"/>
      <c r="S260" s="242">
        <v>24.92</v>
      </c>
      <c r="T260" s="242"/>
      <c r="U260" s="242"/>
      <c r="V260" s="242"/>
      <c r="W260" s="244"/>
      <c r="X260" s="242"/>
      <c r="Y260" s="1"/>
      <c r="Z260" s="1"/>
    </row>
    <row r="261" spans="1:26" ht="15.75" customHeight="1" thickTop="1" thickBot="1" x14ac:dyDescent="0.35">
      <c r="A261" s="241" t="s">
        <v>260</v>
      </c>
      <c r="B261" s="241">
        <v>260</v>
      </c>
      <c r="C261" s="242" t="s">
        <v>1294</v>
      </c>
      <c r="D261" s="242"/>
      <c r="E261" s="249">
        <v>56.25</v>
      </c>
      <c r="F261" s="245">
        <v>-1.75</v>
      </c>
      <c r="G261" s="243">
        <v>11059600</v>
      </c>
      <c r="H261" s="243">
        <v>625575</v>
      </c>
      <c r="I261" s="243">
        <v>180366</v>
      </c>
      <c r="J261" s="242">
        <v>17.64</v>
      </c>
      <c r="K261" s="242">
        <v>5.1100000000000003</v>
      </c>
      <c r="L261" s="242">
        <v>0.25</v>
      </c>
      <c r="M261" s="242">
        <v>1.1499999999999999</v>
      </c>
      <c r="N261" s="242">
        <v>3.2</v>
      </c>
      <c r="O261" s="242">
        <v>19.66</v>
      </c>
      <c r="P261" s="242">
        <v>30.25</v>
      </c>
      <c r="Q261" s="242">
        <v>69.37</v>
      </c>
      <c r="R261" s="242">
        <v>4.71</v>
      </c>
      <c r="S261" s="242">
        <v>78.989999999999995</v>
      </c>
      <c r="T261" s="242"/>
      <c r="U261" s="242">
        <v>268</v>
      </c>
      <c r="V261" s="242">
        <v>275</v>
      </c>
      <c r="W261" s="245">
        <v>-2.44</v>
      </c>
      <c r="X261" s="242"/>
      <c r="Y261" s="1"/>
      <c r="Z261" s="1"/>
    </row>
    <row r="262" spans="1:26" ht="15.75" customHeight="1" thickTop="1" thickBot="1" x14ac:dyDescent="0.35">
      <c r="A262" s="241" t="s">
        <v>261</v>
      </c>
      <c r="B262" s="241">
        <v>261</v>
      </c>
      <c r="C262" s="242" t="s">
        <v>1296</v>
      </c>
      <c r="D262" s="242"/>
      <c r="E262" s="249">
        <v>17</v>
      </c>
      <c r="F262" s="245">
        <v>-1.1599999999999999</v>
      </c>
      <c r="G262" s="243">
        <v>1096600</v>
      </c>
      <c r="H262" s="243">
        <v>18608</v>
      </c>
      <c r="I262" s="243">
        <v>3502</v>
      </c>
      <c r="J262" s="242">
        <v>56.86</v>
      </c>
      <c r="K262" s="242">
        <v>7.57</v>
      </c>
      <c r="L262" s="242">
        <v>0.18</v>
      </c>
      <c r="M262" s="242">
        <v>0.19</v>
      </c>
      <c r="N262" s="242">
        <v>0.3</v>
      </c>
      <c r="O262" s="242">
        <v>22.31</v>
      </c>
      <c r="P262" s="242">
        <v>20.61</v>
      </c>
      <c r="Q262" s="242">
        <v>15.85</v>
      </c>
      <c r="R262" s="242">
        <v>1.0900000000000001</v>
      </c>
      <c r="S262" s="242">
        <v>42.66</v>
      </c>
      <c r="T262" s="242"/>
      <c r="U262" s="242">
        <v>510</v>
      </c>
      <c r="V262" s="242">
        <v>456</v>
      </c>
      <c r="W262" s="244"/>
      <c r="X262" s="242"/>
      <c r="Y262" s="1"/>
      <c r="Z262" s="1"/>
    </row>
    <row r="263" spans="1:26" ht="15.75" customHeight="1" thickTop="1" thickBot="1" x14ac:dyDescent="0.35">
      <c r="A263" s="241" t="s">
        <v>262</v>
      </c>
      <c r="B263" s="241">
        <v>262</v>
      </c>
      <c r="C263" s="242" t="s">
        <v>1294</v>
      </c>
      <c r="D263" s="242"/>
      <c r="E263" s="249">
        <v>14.9</v>
      </c>
      <c r="F263" s="242">
        <v>0</v>
      </c>
      <c r="G263" s="243">
        <v>54900</v>
      </c>
      <c r="H263" s="242">
        <v>817</v>
      </c>
      <c r="I263" s="243">
        <v>2980</v>
      </c>
      <c r="J263" s="242">
        <v>12.98</v>
      </c>
      <c r="K263" s="242">
        <v>0.8</v>
      </c>
      <c r="L263" s="242">
        <v>0.28999999999999998</v>
      </c>
      <c r="M263" s="242">
        <v>0.56999999999999995</v>
      </c>
      <c r="N263" s="242">
        <v>1.1399999999999999</v>
      </c>
      <c r="O263" s="242">
        <v>5.6</v>
      </c>
      <c r="P263" s="242">
        <v>6.14</v>
      </c>
      <c r="Q263" s="242">
        <v>4.9400000000000004</v>
      </c>
      <c r="R263" s="242">
        <v>3.82</v>
      </c>
      <c r="S263" s="242">
        <v>27.55</v>
      </c>
      <c r="T263" s="242"/>
      <c r="U263" s="242">
        <v>482</v>
      </c>
      <c r="V263" s="242">
        <v>433</v>
      </c>
      <c r="W263" s="245">
        <v>-0.75</v>
      </c>
      <c r="X263" s="242"/>
      <c r="Y263" s="1"/>
      <c r="Z263" s="1"/>
    </row>
    <row r="264" spans="1:26" ht="15.75" customHeight="1" thickTop="1" thickBot="1" x14ac:dyDescent="0.35">
      <c r="A264" s="241" t="s">
        <v>263</v>
      </c>
      <c r="B264" s="241">
        <v>263</v>
      </c>
      <c r="C264" s="242" t="s">
        <v>1294</v>
      </c>
      <c r="D264" s="242"/>
      <c r="E264" s="249">
        <v>1.52</v>
      </c>
      <c r="F264" s="244">
        <v>17.829999999999998</v>
      </c>
      <c r="G264" s="243">
        <v>15717500</v>
      </c>
      <c r="H264" s="243">
        <v>22825</v>
      </c>
      <c r="I264" s="242">
        <v>387</v>
      </c>
      <c r="J264" s="242"/>
      <c r="K264" s="242">
        <v>2.21</v>
      </c>
      <c r="L264" s="242">
        <v>5.86</v>
      </c>
      <c r="M264" s="242"/>
      <c r="N264" s="242">
        <v>0</v>
      </c>
      <c r="O264" s="242">
        <v>-3.32</v>
      </c>
      <c r="P264" s="242">
        <v>-42.12</v>
      </c>
      <c r="Q264" s="242">
        <v>-1.93</v>
      </c>
      <c r="R264" s="242"/>
      <c r="S264" s="242">
        <v>80.790000000000006</v>
      </c>
      <c r="T264" s="242"/>
      <c r="U264" s="242"/>
      <c r="V264" s="242"/>
      <c r="W264" s="244"/>
      <c r="X264" s="242"/>
      <c r="Y264" s="1"/>
      <c r="Z264" s="1"/>
    </row>
    <row r="265" spans="1:26" ht="15.75" customHeight="1" thickTop="1" thickBot="1" x14ac:dyDescent="0.35">
      <c r="A265" s="241" t="s">
        <v>264</v>
      </c>
      <c r="B265" s="241">
        <v>264</v>
      </c>
      <c r="C265" s="242" t="s">
        <v>1294</v>
      </c>
      <c r="D265" s="242"/>
      <c r="E265" s="249">
        <v>3.58</v>
      </c>
      <c r="F265" s="245">
        <v>-2.72</v>
      </c>
      <c r="G265" s="243">
        <v>141492000</v>
      </c>
      <c r="H265" s="243">
        <v>511390</v>
      </c>
      <c r="I265" s="243">
        <v>73155</v>
      </c>
      <c r="J265" s="242"/>
      <c r="K265" s="242">
        <v>0.94</v>
      </c>
      <c r="L265" s="242">
        <v>1.45</v>
      </c>
      <c r="M265" s="242">
        <v>0.1</v>
      </c>
      <c r="N265" s="242">
        <v>0</v>
      </c>
      <c r="O265" s="242">
        <v>-4.8600000000000003</v>
      </c>
      <c r="P265" s="242">
        <v>-10.42</v>
      </c>
      <c r="Q265" s="242">
        <v>-6.03</v>
      </c>
      <c r="R265" s="242">
        <v>2.79</v>
      </c>
      <c r="S265" s="242">
        <v>52.44</v>
      </c>
      <c r="T265" s="242"/>
      <c r="U265" s="242"/>
      <c r="V265" s="242"/>
      <c r="W265" s="244"/>
      <c r="X265" s="242"/>
      <c r="Y265" s="1"/>
      <c r="Z265" s="1"/>
    </row>
    <row r="266" spans="1:26" ht="15.75" customHeight="1" thickTop="1" thickBot="1" x14ac:dyDescent="0.35">
      <c r="A266" s="241" t="s">
        <v>265</v>
      </c>
      <c r="B266" s="241">
        <v>265</v>
      </c>
      <c r="C266" s="242" t="s">
        <v>1294</v>
      </c>
      <c r="D266" s="242"/>
      <c r="E266" s="249">
        <v>2.3199999999999998</v>
      </c>
      <c r="F266" s="242">
        <v>0</v>
      </c>
      <c r="G266" s="243">
        <v>24800</v>
      </c>
      <c r="H266" s="242">
        <v>59</v>
      </c>
      <c r="I266" s="242">
        <v>850</v>
      </c>
      <c r="J266" s="242">
        <v>28.01</v>
      </c>
      <c r="K266" s="242">
        <v>0.81</v>
      </c>
      <c r="L266" s="242">
        <v>2.73</v>
      </c>
      <c r="M266" s="242">
        <v>0.03</v>
      </c>
      <c r="N266" s="242">
        <v>0.08</v>
      </c>
      <c r="O266" s="242">
        <v>2.79</v>
      </c>
      <c r="P266" s="242">
        <v>3.25</v>
      </c>
      <c r="Q266" s="242">
        <v>0.27</v>
      </c>
      <c r="R266" s="242">
        <v>1.29</v>
      </c>
      <c r="S266" s="242">
        <v>40.5</v>
      </c>
      <c r="T266" s="242"/>
      <c r="U266" s="242">
        <v>759</v>
      </c>
      <c r="V266" s="242">
        <v>753</v>
      </c>
      <c r="W266" s="244">
        <v>0.55000000000000004</v>
      </c>
      <c r="X266" s="242"/>
      <c r="Y266" s="1"/>
      <c r="Z266" s="1"/>
    </row>
    <row r="267" spans="1:26" ht="15.75" customHeight="1" thickTop="1" thickBot="1" x14ac:dyDescent="0.35">
      <c r="A267" s="241" t="s">
        <v>266</v>
      </c>
      <c r="B267" s="241">
        <v>266</v>
      </c>
      <c r="C267" s="242" t="s">
        <v>1294</v>
      </c>
      <c r="D267" s="242"/>
      <c r="E267" s="249">
        <v>1.05</v>
      </c>
      <c r="F267" s="245">
        <v>-1.87</v>
      </c>
      <c r="G267" s="243">
        <v>8292100</v>
      </c>
      <c r="H267" s="243">
        <v>8782</v>
      </c>
      <c r="I267" s="243">
        <v>5544</v>
      </c>
      <c r="J267" s="242"/>
      <c r="K267" s="242">
        <v>0.45</v>
      </c>
      <c r="L267" s="242">
        <v>7.45</v>
      </c>
      <c r="M267" s="242"/>
      <c r="N267" s="242">
        <v>0</v>
      </c>
      <c r="O267" s="242">
        <v>2.2999999999999998</v>
      </c>
      <c r="P267" s="242">
        <v>-4.55</v>
      </c>
      <c r="Q267" s="242">
        <v>-2.41</v>
      </c>
      <c r="R267" s="242"/>
      <c r="S267" s="242">
        <v>77.06</v>
      </c>
      <c r="T267" s="242"/>
      <c r="U267" s="242"/>
      <c r="V267" s="242"/>
      <c r="W267" s="244"/>
      <c r="X267" s="242"/>
      <c r="Y267" s="1"/>
      <c r="Z267" s="1"/>
    </row>
    <row r="268" spans="1:26" ht="15.75" customHeight="1" thickTop="1" thickBot="1" x14ac:dyDescent="0.35">
      <c r="A268" s="241" t="s">
        <v>267</v>
      </c>
      <c r="B268" s="241">
        <v>267</v>
      </c>
      <c r="C268" s="242" t="s">
        <v>1296</v>
      </c>
      <c r="D268" s="242"/>
      <c r="E268" s="249">
        <v>3.14</v>
      </c>
      <c r="F268" s="244">
        <v>0.64</v>
      </c>
      <c r="G268" s="243">
        <v>5425100</v>
      </c>
      <c r="H268" s="243">
        <v>16841</v>
      </c>
      <c r="I268" s="243">
        <v>3140</v>
      </c>
      <c r="J268" s="242">
        <v>16.04</v>
      </c>
      <c r="K268" s="242">
        <v>1.68</v>
      </c>
      <c r="L268" s="242">
        <v>2.64</v>
      </c>
      <c r="M268" s="242"/>
      <c r="N268" s="242">
        <v>0.19</v>
      </c>
      <c r="O268" s="242">
        <v>5.98</v>
      </c>
      <c r="P268" s="242">
        <v>11.04</v>
      </c>
      <c r="Q268" s="242">
        <v>10.57</v>
      </c>
      <c r="R268" s="242"/>
      <c r="S268" s="242">
        <v>36.590000000000003</v>
      </c>
      <c r="T268" s="242"/>
      <c r="U268" s="242">
        <v>426</v>
      </c>
      <c r="V268" s="242">
        <v>485</v>
      </c>
      <c r="W268" s="244">
        <v>0.27</v>
      </c>
      <c r="X268" s="242"/>
      <c r="Y268" s="1"/>
      <c r="Z268" s="1"/>
    </row>
    <row r="269" spans="1:26" ht="15.75" customHeight="1" thickTop="1" thickBot="1" x14ac:dyDescent="0.35">
      <c r="A269" s="241" t="s">
        <v>268</v>
      </c>
      <c r="B269" s="241">
        <v>268</v>
      </c>
      <c r="C269" s="242" t="s">
        <v>1294</v>
      </c>
      <c r="D269" s="242"/>
      <c r="E269" s="249">
        <v>35.5</v>
      </c>
      <c r="F269" s="245">
        <v>-4.05</v>
      </c>
      <c r="G269" s="243">
        <v>50223600</v>
      </c>
      <c r="H269" s="243">
        <v>1815572</v>
      </c>
      <c r="I269" s="243">
        <v>199317</v>
      </c>
      <c r="J269" s="242"/>
      <c r="K269" s="242">
        <v>1.54</v>
      </c>
      <c r="L269" s="242">
        <v>2.5</v>
      </c>
      <c r="M269" s="242">
        <v>0.18</v>
      </c>
      <c r="N269" s="242">
        <v>0</v>
      </c>
      <c r="O269" s="242">
        <v>1.7</v>
      </c>
      <c r="P269" s="242">
        <v>-0.31</v>
      </c>
      <c r="Q269" s="242">
        <v>0.44</v>
      </c>
      <c r="R269" s="242">
        <v>3.45</v>
      </c>
      <c r="S269" s="242">
        <v>35.11</v>
      </c>
      <c r="T269" s="242"/>
      <c r="U269" s="242"/>
      <c r="V269" s="242"/>
      <c r="W269" s="244"/>
      <c r="X269" s="242"/>
      <c r="Y269" s="1"/>
      <c r="Z269" s="1"/>
    </row>
    <row r="270" spans="1:26" ht="15.75" customHeight="1" thickTop="1" thickBot="1" x14ac:dyDescent="0.35">
      <c r="A270" s="241" t="s">
        <v>269</v>
      </c>
      <c r="B270" s="241">
        <v>269</v>
      </c>
      <c r="C270" s="242" t="s">
        <v>1296</v>
      </c>
      <c r="D270" s="242"/>
      <c r="E270" s="249">
        <v>1.82</v>
      </c>
      <c r="F270" s="245">
        <v>-2.67</v>
      </c>
      <c r="G270" s="243">
        <v>6192400</v>
      </c>
      <c r="H270" s="243">
        <v>11439</v>
      </c>
      <c r="I270" s="243">
        <v>1445</v>
      </c>
      <c r="J270" s="242">
        <v>14.55</v>
      </c>
      <c r="K270" s="242">
        <v>1.08</v>
      </c>
      <c r="L270" s="242">
        <v>1.35</v>
      </c>
      <c r="M270" s="242"/>
      <c r="N270" s="242">
        <v>0.12</v>
      </c>
      <c r="O270" s="242">
        <v>5.59</v>
      </c>
      <c r="P270" s="242">
        <v>7.71</v>
      </c>
      <c r="Q270" s="242">
        <v>12.09</v>
      </c>
      <c r="R270" s="242"/>
      <c r="S270" s="242">
        <v>22.56</v>
      </c>
      <c r="T270" s="242"/>
      <c r="U270" s="242">
        <v>482</v>
      </c>
      <c r="V270" s="242">
        <v>482</v>
      </c>
      <c r="W270" s="245">
        <v>-0.09</v>
      </c>
      <c r="X270" s="242"/>
      <c r="Y270" s="1"/>
      <c r="Z270" s="1"/>
    </row>
    <row r="271" spans="1:26" ht="15.75" customHeight="1" thickTop="1" thickBot="1" x14ac:dyDescent="0.35">
      <c r="A271" s="241" t="s">
        <v>1300</v>
      </c>
      <c r="B271" s="241">
        <v>270</v>
      </c>
      <c r="C271" s="241" t="s">
        <v>178</v>
      </c>
      <c r="D271" s="242"/>
      <c r="E271" s="249">
        <v>1.63</v>
      </c>
      <c r="F271" s="245">
        <v>-2.98</v>
      </c>
      <c r="G271" s="243">
        <v>1700100</v>
      </c>
      <c r="H271" s="243">
        <v>2814</v>
      </c>
      <c r="I271" s="242">
        <v>522</v>
      </c>
      <c r="J271" s="242">
        <v>34.270000000000003</v>
      </c>
      <c r="K271" s="242"/>
      <c r="L271" s="242">
        <v>0.92</v>
      </c>
      <c r="M271" s="242"/>
      <c r="N271" s="242">
        <v>0.05</v>
      </c>
      <c r="O271" s="242"/>
      <c r="P271" s="242"/>
      <c r="Q271" s="242"/>
      <c r="R271" s="242"/>
      <c r="S271" s="242">
        <v>26.99</v>
      </c>
      <c r="T271" s="242"/>
      <c r="U271" s="242"/>
      <c r="V271" s="242"/>
      <c r="W271" s="244"/>
      <c r="X271" s="242"/>
      <c r="Y271" s="1"/>
      <c r="Z271" s="1"/>
    </row>
    <row r="272" spans="1:26" ht="15.75" customHeight="1" thickTop="1" thickBot="1" x14ac:dyDescent="0.35">
      <c r="A272" s="241" t="s">
        <v>270</v>
      </c>
      <c r="B272" s="241">
        <v>271</v>
      </c>
      <c r="C272" s="242" t="s">
        <v>1294</v>
      </c>
      <c r="D272" s="242"/>
      <c r="E272" s="249">
        <v>3.1</v>
      </c>
      <c r="F272" s="245">
        <v>-0.64</v>
      </c>
      <c r="G272" s="243">
        <v>29795900</v>
      </c>
      <c r="H272" s="243">
        <v>92616</v>
      </c>
      <c r="I272" s="243">
        <v>26638</v>
      </c>
      <c r="J272" s="242">
        <v>13.44</v>
      </c>
      <c r="K272" s="242">
        <v>4</v>
      </c>
      <c r="L272" s="242">
        <v>14.5</v>
      </c>
      <c r="M272" s="242">
        <v>0.2</v>
      </c>
      <c r="N272" s="242">
        <v>0.23</v>
      </c>
      <c r="O272" s="242">
        <v>18.91</v>
      </c>
      <c r="P272" s="242">
        <v>15.55</v>
      </c>
      <c r="Q272" s="242">
        <v>-14.43</v>
      </c>
      <c r="R272" s="242">
        <v>55.39</v>
      </c>
      <c r="S272" s="242">
        <v>44.61</v>
      </c>
      <c r="T272" s="242"/>
      <c r="U272" s="242">
        <v>297</v>
      </c>
      <c r="V272" s="242">
        <v>203</v>
      </c>
      <c r="W272" s="246">
        <v>1.4</v>
      </c>
      <c r="X272" s="242"/>
      <c r="Y272" s="1"/>
      <c r="Z272" s="1"/>
    </row>
    <row r="273" spans="1:26" ht="15.75" customHeight="1" thickTop="1" thickBot="1" x14ac:dyDescent="0.35">
      <c r="A273" s="241" t="s">
        <v>271</v>
      </c>
      <c r="B273" s="241">
        <v>272</v>
      </c>
      <c r="C273" s="242" t="s">
        <v>1294</v>
      </c>
      <c r="D273" s="242"/>
      <c r="E273" s="249">
        <v>1.1499999999999999</v>
      </c>
      <c r="F273" s="242">
        <v>0</v>
      </c>
      <c r="G273" s="243">
        <v>3364900</v>
      </c>
      <c r="H273" s="243">
        <v>3910</v>
      </c>
      <c r="I273" s="243">
        <v>2469</v>
      </c>
      <c r="J273" s="242"/>
      <c r="K273" s="242">
        <v>1.29</v>
      </c>
      <c r="L273" s="242">
        <v>3.24</v>
      </c>
      <c r="M273" s="242"/>
      <c r="N273" s="242">
        <v>0</v>
      </c>
      <c r="O273" s="242">
        <v>0.36</v>
      </c>
      <c r="P273" s="242">
        <v>-18.87</v>
      </c>
      <c r="Q273" s="242">
        <v>-86.26</v>
      </c>
      <c r="R273" s="242"/>
      <c r="S273" s="242">
        <v>44.17</v>
      </c>
      <c r="T273" s="242"/>
      <c r="U273" s="242"/>
      <c r="V273" s="242"/>
      <c r="W273" s="244"/>
      <c r="X273" s="242"/>
      <c r="Y273" s="1"/>
      <c r="Z273" s="1"/>
    </row>
    <row r="274" spans="1:26" ht="15.75" customHeight="1" thickTop="1" thickBot="1" x14ac:dyDescent="0.35">
      <c r="A274" s="241" t="s">
        <v>272</v>
      </c>
      <c r="B274" s="241">
        <v>273</v>
      </c>
      <c r="C274" s="242" t="s">
        <v>1294</v>
      </c>
      <c r="D274" s="242" t="s">
        <v>15</v>
      </c>
      <c r="E274" s="249">
        <v>0.32</v>
      </c>
      <c r="F274" s="242">
        <v>0</v>
      </c>
      <c r="G274" s="243">
        <v>132400</v>
      </c>
      <c r="H274" s="242">
        <v>42</v>
      </c>
      <c r="I274" s="242">
        <v>260</v>
      </c>
      <c r="J274" s="242"/>
      <c r="K274" s="242">
        <v>8</v>
      </c>
      <c r="L274" s="242">
        <v>32.049999999999997</v>
      </c>
      <c r="M274" s="242"/>
      <c r="N274" s="242">
        <v>0</v>
      </c>
      <c r="O274" s="242">
        <v>-10.6</v>
      </c>
      <c r="P274" s="242">
        <v>-557.92999999999995</v>
      </c>
      <c r="Q274" s="242">
        <v>-20.09</v>
      </c>
      <c r="R274" s="242"/>
      <c r="S274" s="242">
        <v>55.06</v>
      </c>
      <c r="T274" s="242"/>
      <c r="U274" s="242"/>
      <c r="V274" s="242"/>
      <c r="W274" s="244"/>
      <c r="X274" s="242"/>
      <c r="Y274" s="1"/>
      <c r="Z274" s="1"/>
    </row>
    <row r="275" spans="1:26" ht="15.75" customHeight="1" thickTop="1" thickBot="1" x14ac:dyDescent="0.35">
      <c r="A275" s="241" t="s">
        <v>273</v>
      </c>
      <c r="B275" s="241">
        <v>274</v>
      </c>
      <c r="C275" s="242" t="s">
        <v>1294</v>
      </c>
      <c r="D275" s="242"/>
      <c r="E275" s="249">
        <v>84</v>
      </c>
      <c r="F275" s="242">
        <v>0</v>
      </c>
      <c r="G275" s="242">
        <v>0</v>
      </c>
      <c r="H275" s="242">
        <v>0</v>
      </c>
      <c r="I275" s="243">
        <v>1134</v>
      </c>
      <c r="J275" s="242">
        <v>16.440000000000001</v>
      </c>
      <c r="K275" s="242">
        <v>0.96</v>
      </c>
      <c r="L275" s="242">
        <v>0.15</v>
      </c>
      <c r="M275" s="242">
        <v>4.2</v>
      </c>
      <c r="N275" s="242">
        <v>5.1100000000000003</v>
      </c>
      <c r="O275" s="242">
        <v>6.12</v>
      </c>
      <c r="P275" s="242">
        <v>5.86</v>
      </c>
      <c r="Q275" s="242">
        <v>8.06</v>
      </c>
      <c r="R275" s="242">
        <v>5</v>
      </c>
      <c r="S275" s="242">
        <v>25.51</v>
      </c>
      <c r="T275" s="242"/>
      <c r="U275" s="242">
        <v>565</v>
      </c>
      <c r="V275" s="242">
        <v>483</v>
      </c>
      <c r="W275" s="245">
        <v>-26.1</v>
      </c>
      <c r="X275" s="242"/>
      <c r="Y275" s="1"/>
      <c r="Z275" s="1"/>
    </row>
    <row r="276" spans="1:26" ht="15.75" customHeight="1" thickTop="1" thickBot="1" x14ac:dyDescent="0.35">
      <c r="A276" s="241" t="s">
        <v>274</v>
      </c>
      <c r="B276" s="241">
        <v>275</v>
      </c>
      <c r="C276" s="242" t="s">
        <v>1294</v>
      </c>
      <c r="D276" s="242"/>
      <c r="E276" s="249">
        <v>8.6</v>
      </c>
      <c r="F276" s="244">
        <v>4.24</v>
      </c>
      <c r="G276" s="243">
        <v>32277600</v>
      </c>
      <c r="H276" s="243">
        <v>271515</v>
      </c>
      <c r="I276" s="243">
        <v>5224</v>
      </c>
      <c r="J276" s="242">
        <v>17.190000000000001</v>
      </c>
      <c r="K276" s="242">
        <v>2.1</v>
      </c>
      <c r="L276" s="242">
        <v>1.1399999999999999</v>
      </c>
      <c r="M276" s="242">
        <v>0.14000000000000001</v>
      </c>
      <c r="N276" s="242">
        <v>0.52</v>
      </c>
      <c r="O276" s="242">
        <v>11.74</v>
      </c>
      <c r="P276" s="242">
        <v>13.27</v>
      </c>
      <c r="Q276" s="242">
        <v>19.899999999999999</v>
      </c>
      <c r="R276" s="242">
        <v>1.45</v>
      </c>
      <c r="S276" s="242">
        <v>35.14</v>
      </c>
      <c r="T276" s="242"/>
      <c r="U276" s="242">
        <v>392</v>
      </c>
      <c r="V276" s="242">
        <v>339</v>
      </c>
      <c r="W276" s="246">
        <v>1.03</v>
      </c>
      <c r="X276" s="242"/>
      <c r="Y276" s="1"/>
      <c r="Z276" s="1"/>
    </row>
    <row r="277" spans="1:26" ht="15.75" customHeight="1" thickTop="1" thickBot="1" x14ac:dyDescent="0.35">
      <c r="A277" s="241" t="s">
        <v>275</v>
      </c>
      <c r="B277" s="241">
        <v>276</v>
      </c>
      <c r="C277" s="242" t="s">
        <v>1294</v>
      </c>
      <c r="D277" s="242"/>
      <c r="E277" s="249">
        <v>22.3</v>
      </c>
      <c r="F277" s="245">
        <v>-2.19</v>
      </c>
      <c r="G277" s="243">
        <v>33529100</v>
      </c>
      <c r="H277" s="243">
        <v>762332</v>
      </c>
      <c r="I277" s="243">
        <v>20612</v>
      </c>
      <c r="J277" s="242">
        <v>30.55</v>
      </c>
      <c r="K277" s="242">
        <v>5.97</v>
      </c>
      <c r="L277" s="242">
        <v>5.86</v>
      </c>
      <c r="M277" s="242">
        <v>0.45</v>
      </c>
      <c r="N277" s="242">
        <v>0.74</v>
      </c>
      <c r="O277" s="242">
        <v>8.09</v>
      </c>
      <c r="P277" s="242">
        <v>20.39</v>
      </c>
      <c r="Q277" s="242">
        <v>6.33</v>
      </c>
      <c r="R277" s="242">
        <v>1.1499999999999999</v>
      </c>
      <c r="S277" s="242">
        <v>53.92</v>
      </c>
      <c r="T277" s="242"/>
      <c r="U277" s="242">
        <v>438</v>
      </c>
      <c r="V277" s="242">
        <v>543</v>
      </c>
      <c r="W277" s="245">
        <v>-0.3</v>
      </c>
      <c r="X277" s="242"/>
      <c r="Y277" s="1"/>
      <c r="Z277" s="1"/>
    </row>
    <row r="278" spans="1:26" ht="15.75" customHeight="1" thickTop="1" thickBot="1" x14ac:dyDescent="0.35">
      <c r="A278" s="241" t="s">
        <v>276</v>
      </c>
      <c r="B278" s="241">
        <v>277</v>
      </c>
      <c r="C278" s="242" t="s">
        <v>1294</v>
      </c>
      <c r="D278" s="242"/>
      <c r="E278" s="249">
        <v>36.75</v>
      </c>
      <c r="F278" s="245">
        <v>-4.55</v>
      </c>
      <c r="G278" s="243">
        <v>11738200</v>
      </c>
      <c r="H278" s="243">
        <v>440871</v>
      </c>
      <c r="I278" s="243">
        <v>36615</v>
      </c>
      <c r="J278" s="242">
        <v>40.26</v>
      </c>
      <c r="K278" s="242">
        <v>6.57</v>
      </c>
      <c r="L278" s="242">
        <v>1.95</v>
      </c>
      <c r="M278" s="242">
        <v>0.45</v>
      </c>
      <c r="N278" s="242">
        <v>0.92</v>
      </c>
      <c r="O278" s="242">
        <v>8.9600000000000009</v>
      </c>
      <c r="P278" s="242">
        <v>22.31</v>
      </c>
      <c r="Q278" s="242">
        <v>30.96</v>
      </c>
      <c r="R278" s="242">
        <v>1.41</v>
      </c>
      <c r="S278" s="242">
        <v>47.09</v>
      </c>
      <c r="T278" s="242"/>
      <c r="U278" s="242">
        <v>462</v>
      </c>
      <c r="V278" s="242">
        <v>565</v>
      </c>
      <c r="W278" s="244">
        <v>0.52</v>
      </c>
      <c r="X278" s="242"/>
      <c r="Y278" s="1"/>
      <c r="Z278" s="1"/>
    </row>
    <row r="279" spans="1:26" ht="15.75" customHeight="1" thickTop="1" thickBot="1" x14ac:dyDescent="0.35">
      <c r="A279" s="241" t="s">
        <v>1301</v>
      </c>
      <c r="B279" s="241">
        <v>278</v>
      </c>
      <c r="C279" s="242" t="s">
        <v>1296</v>
      </c>
      <c r="D279" s="242"/>
      <c r="E279" s="249">
        <v>8.35</v>
      </c>
      <c r="F279" s="245">
        <v>-2.34</v>
      </c>
      <c r="G279" s="243">
        <v>7225600</v>
      </c>
      <c r="H279" s="243">
        <v>61269</v>
      </c>
      <c r="I279" s="243">
        <v>6346</v>
      </c>
      <c r="J279" s="242">
        <v>76.75</v>
      </c>
      <c r="K279" s="242"/>
      <c r="L279" s="242">
        <v>2.4700000000000002</v>
      </c>
      <c r="M279" s="242"/>
      <c r="N279" s="242">
        <v>0.11</v>
      </c>
      <c r="O279" s="242"/>
      <c r="P279" s="242"/>
      <c r="Q279" s="242"/>
      <c r="R279" s="242"/>
      <c r="S279" s="242">
        <v>42.93</v>
      </c>
      <c r="T279" s="242"/>
      <c r="U279" s="242"/>
      <c r="V279" s="242"/>
      <c r="W279" s="244"/>
      <c r="X279" s="242"/>
      <c r="Y279" s="1"/>
      <c r="Z279" s="1"/>
    </row>
    <row r="280" spans="1:26" ht="15.75" customHeight="1" thickTop="1" thickBot="1" x14ac:dyDescent="0.35">
      <c r="A280" s="241" t="s">
        <v>277</v>
      </c>
      <c r="B280" s="241">
        <v>279</v>
      </c>
      <c r="C280" s="242" t="s">
        <v>1294</v>
      </c>
      <c r="D280" s="242"/>
      <c r="E280" s="249">
        <v>0.24</v>
      </c>
      <c r="F280" s="245">
        <v>-7.69</v>
      </c>
      <c r="G280" s="243">
        <v>1121600</v>
      </c>
      <c r="H280" s="242">
        <v>275</v>
      </c>
      <c r="I280" s="243">
        <v>1008</v>
      </c>
      <c r="J280" s="242"/>
      <c r="K280" s="242">
        <v>0.23</v>
      </c>
      <c r="L280" s="242">
        <v>0.78</v>
      </c>
      <c r="M280" s="242">
        <v>0.01</v>
      </c>
      <c r="N280" s="242">
        <v>0</v>
      </c>
      <c r="O280" s="242">
        <v>-5.79</v>
      </c>
      <c r="P280" s="242">
        <v>-13.19</v>
      </c>
      <c r="Q280" s="242">
        <v>-82.28</v>
      </c>
      <c r="R280" s="242"/>
      <c r="S280" s="242">
        <v>56.68</v>
      </c>
      <c r="T280" s="242"/>
      <c r="U280" s="242"/>
      <c r="V280" s="242"/>
      <c r="W280" s="244"/>
      <c r="X280" s="242"/>
      <c r="Y280" s="1"/>
      <c r="Z280" s="1"/>
    </row>
    <row r="281" spans="1:26" ht="15.75" customHeight="1" thickTop="1" thickBot="1" x14ac:dyDescent="0.35">
      <c r="A281" s="241" t="s">
        <v>278</v>
      </c>
      <c r="B281" s="241">
        <v>280</v>
      </c>
      <c r="C281" s="242" t="s">
        <v>1296</v>
      </c>
      <c r="D281" s="242"/>
      <c r="E281" s="249">
        <v>1.93</v>
      </c>
      <c r="F281" s="242">
        <v>0</v>
      </c>
      <c r="G281" s="243">
        <v>205000</v>
      </c>
      <c r="H281" s="242">
        <v>396</v>
      </c>
      <c r="I281" s="243">
        <v>1363</v>
      </c>
      <c r="J281" s="242">
        <v>46.97</v>
      </c>
      <c r="K281" s="242">
        <v>1.36</v>
      </c>
      <c r="L281" s="242">
        <v>0.4</v>
      </c>
      <c r="M281" s="242"/>
      <c r="N281" s="242">
        <v>0.04</v>
      </c>
      <c r="O281" s="242">
        <v>2.52</v>
      </c>
      <c r="P281" s="242">
        <v>2.93</v>
      </c>
      <c r="Q281" s="242">
        <v>11.31</v>
      </c>
      <c r="R281" s="242"/>
      <c r="S281" s="242">
        <v>34.15</v>
      </c>
      <c r="T281" s="242"/>
      <c r="U281" s="242">
        <v>839</v>
      </c>
      <c r="V281" s="242">
        <v>835</v>
      </c>
      <c r="W281" s="245">
        <v>-1.46</v>
      </c>
      <c r="X281" s="242"/>
      <c r="Y281" s="1"/>
      <c r="Z281" s="1"/>
    </row>
    <row r="282" spans="1:26" ht="15.75" customHeight="1" thickTop="1" thickBot="1" x14ac:dyDescent="0.35">
      <c r="A282" s="241" t="s">
        <v>279</v>
      </c>
      <c r="B282" s="241">
        <v>281</v>
      </c>
      <c r="C282" s="242" t="s">
        <v>1294</v>
      </c>
      <c r="D282" s="242"/>
      <c r="E282" s="249">
        <v>23.7</v>
      </c>
      <c r="F282" s="244">
        <v>1.72</v>
      </c>
      <c r="G282" s="243">
        <v>542000</v>
      </c>
      <c r="H282" s="243">
        <v>12838</v>
      </c>
      <c r="I282" s="243">
        <v>4130</v>
      </c>
      <c r="J282" s="242">
        <v>16.059999999999999</v>
      </c>
      <c r="K282" s="242">
        <v>3.71</v>
      </c>
      <c r="L282" s="242">
        <v>0.71</v>
      </c>
      <c r="M282" s="242">
        <v>0.18</v>
      </c>
      <c r="N282" s="242">
        <v>1.49</v>
      </c>
      <c r="O282" s="242">
        <v>20.45</v>
      </c>
      <c r="P282" s="242">
        <v>24.69</v>
      </c>
      <c r="Q282" s="242">
        <v>15.7</v>
      </c>
      <c r="R282" s="242">
        <v>3.84</v>
      </c>
      <c r="S282" s="242">
        <v>45</v>
      </c>
      <c r="T282" s="242"/>
      <c r="U282" s="242">
        <v>266</v>
      </c>
      <c r="V282" s="242">
        <v>247</v>
      </c>
      <c r="W282" s="244">
        <v>0.82</v>
      </c>
      <c r="X282" s="242"/>
      <c r="Y282" s="1"/>
      <c r="Z282" s="1"/>
    </row>
    <row r="283" spans="1:26" ht="15.75" customHeight="1" thickTop="1" thickBot="1" x14ac:dyDescent="0.35">
      <c r="A283" s="241" t="s">
        <v>280</v>
      </c>
      <c r="B283" s="241">
        <v>282</v>
      </c>
      <c r="C283" s="242" t="s">
        <v>1294</v>
      </c>
      <c r="D283" s="242" t="s">
        <v>15</v>
      </c>
      <c r="E283" s="249">
        <v>1.38</v>
      </c>
      <c r="F283" s="245">
        <v>-1.43</v>
      </c>
      <c r="G283" s="243">
        <v>210000</v>
      </c>
      <c r="H283" s="242">
        <v>286</v>
      </c>
      <c r="I283" s="242">
        <v>436</v>
      </c>
      <c r="J283" s="242"/>
      <c r="K283" s="242">
        <v>4.5999999999999996</v>
      </c>
      <c r="L283" s="242">
        <v>29.14</v>
      </c>
      <c r="M283" s="242"/>
      <c r="N283" s="242">
        <v>0</v>
      </c>
      <c r="O283" s="242">
        <v>-0.06</v>
      </c>
      <c r="P283" s="242">
        <v>-56.59</v>
      </c>
      <c r="Q283" s="242">
        <v>-50.76</v>
      </c>
      <c r="R283" s="242"/>
      <c r="S283" s="242">
        <v>52.52</v>
      </c>
      <c r="T283" s="242"/>
      <c r="U283" s="242"/>
      <c r="V283" s="242"/>
      <c r="W283" s="244"/>
      <c r="X283" s="242"/>
      <c r="Y283" s="1"/>
      <c r="Z283" s="1"/>
    </row>
    <row r="284" spans="1:26" ht="15.75" customHeight="1" thickTop="1" thickBot="1" x14ac:dyDescent="0.35">
      <c r="A284" s="241" t="s">
        <v>281</v>
      </c>
      <c r="B284" s="241">
        <v>283</v>
      </c>
      <c r="C284" s="242" t="s">
        <v>1294</v>
      </c>
      <c r="D284" s="242"/>
      <c r="E284" s="249">
        <v>8.25</v>
      </c>
      <c r="F284" s="245">
        <v>-2.37</v>
      </c>
      <c r="G284" s="243">
        <v>3148500</v>
      </c>
      <c r="H284" s="243">
        <v>26192</v>
      </c>
      <c r="I284" s="243">
        <v>8415</v>
      </c>
      <c r="J284" s="242">
        <v>25.13</v>
      </c>
      <c r="K284" s="242">
        <v>2.7</v>
      </c>
      <c r="L284" s="242">
        <v>1.95</v>
      </c>
      <c r="M284" s="242">
        <v>0.25</v>
      </c>
      <c r="N284" s="242">
        <v>0.33</v>
      </c>
      <c r="O284" s="242">
        <v>6.44</v>
      </c>
      <c r="P284" s="242">
        <v>10.77</v>
      </c>
      <c r="Q284" s="242">
        <v>7.3</v>
      </c>
      <c r="R284" s="242">
        <v>3.03</v>
      </c>
      <c r="S284" s="242">
        <v>41.21</v>
      </c>
      <c r="T284" s="242"/>
      <c r="U284" s="242">
        <v>530</v>
      </c>
      <c r="V284" s="242">
        <v>569</v>
      </c>
      <c r="W284" s="245">
        <v>-0.01</v>
      </c>
      <c r="X284" s="242"/>
      <c r="Y284" s="1"/>
      <c r="Z284" s="1"/>
    </row>
    <row r="285" spans="1:26" ht="15.75" customHeight="1" thickTop="1" thickBot="1" x14ac:dyDescent="0.35">
      <c r="A285" s="241" t="s">
        <v>282</v>
      </c>
      <c r="B285" s="241">
        <v>284</v>
      </c>
      <c r="C285" s="242" t="s">
        <v>1294</v>
      </c>
      <c r="D285" s="242"/>
      <c r="E285" s="249">
        <v>0.91</v>
      </c>
      <c r="F285" s="245">
        <v>-3.19</v>
      </c>
      <c r="G285" s="243">
        <v>594800</v>
      </c>
      <c r="H285" s="242">
        <v>545</v>
      </c>
      <c r="I285" s="242">
        <v>218</v>
      </c>
      <c r="J285" s="242"/>
      <c r="K285" s="242">
        <v>1.1499999999999999</v>
      </c>
      <c r="L285" s="242">
        <v>3.03</v>
      </c>
      <c r="M285" s="242"/>
      <c r="N285" s="242">
        <v>0</v>
      </c>
      <c r="O285" s="242">
        <v>-11.71</v>
      </c>
      <c r="P285" s="242">
        <v>-30.61</v>
      </c>
      <c r="Q285" s="242">
        <v>-23.77</v>
      </c>
      <c r="R285" s="242"/>
      <c r="S285" s="242">
        <v>45.71</v>
      </c>
      <c r="T285" s="242"/>
      <c r="U285" s="242"/>
      <c r="V285" s="242"/>
      <c r="W285" s="244"/>
      <c r="X285" s="242"/>
      <c r="Y285" s="1"/>
      <c r="Z285" s="1"/>
    </row>
    <row r="286" spans="1:26" ht="15.75" customHeight="1" thickTop="1" thickBot="1" x14ac:dyDescent="0.35">
      <c r="A286" s="241" t="s">
        <v>283</v>
      </c>
      <c r="B286" s="241">
        <v>285</v>
      </c>
      <c r="C286" s="242" t="s">
        <v>1294</v>
      </c>
      <c r="D286" s="242"/>
      <c r="E286" s="249">
        <v>4.1399999999999997</v>
      </c>
      <c r="F286" s="245">
        <v>-2.36</v>
      </c>
      <c r="G286" s="243">
        <v>2318900</v>
      </c>
      <c r="H286" s="243">
        <v>9698</v>
      </c>
      <c r="I286" s="243">
        <v>3643</v>
      </c>
      <c r="J286" s="242">
        <v>22.57</v>
      </c>
      <c r="K286" s="242">
        <v>3.68</v>
      </c>
      <c r="L286" s="242">
        <v>0.59</v>
      </c>
      <c r="M286" s="242">
        <v>0.04</v>
      </c>
      <c r="N286" s="242">
        <v>0.18</v>
      </c>
      <c r="O286" s="242">
        <v>13.73</v>
      </c>
      <c r="P286" s="242">
        <v>16.41</v>
      </c>
      <c r="Q286" s="242">
        <v>9.9499999999999993</v>
      </c>
      <c r="R286" s="242">
        <v>6.76</v>
      </c>
      <c r="S286" s="242">
        <v>72.61</v>
      </c>
      <c r="T286" s="242"/>
      <c r="U286" s="242">
        <v>422</v>
      </c>
      <c r="V286" s="242">
        <v>373</v>
      </c>
      <c r="W286" s="246">
        <v>2.72</v>
      </c>
      <c r="X286" s="242"/>
      <c r="Y286" s="1"/>
      <c r="Z286" s="1"/>
    </row>
    <row r="287" spans="1:26" ht="15.75" customHeight="1" thickTop="1" thickBot="1" x14ac:dyDescent="0.35">
      <c r="A287" s="241" t="s">
        <v>284</v>
      </c>
      <c r="B287" s="241">
        <v>286</v>
      </c>
      <c r="C287" s="242" t="s">
        <v>1294</v>
      </c>
      <c r="D287" s="242"/>
      <c r="E287" s="249">
        <v>1.1599999999999999</v>
      </c>
      <c r="F287" s="245">
        <v>-2.52</v>
      </c>
      <c r="G287" s="243">
        <v>2836400</v>
      </c>
      <c r="H287" s="243">
        <v>3433</v>
      </c>
      <c r="I287" s="242">
        <v>322</v>
      </c>
      <c r="J287" s="242"/>
      <c r="K287" s="242">
        <v>1.02</v>
      </c>
      <c r="L287" s="242">
        <v>0.83</v>
      </c>
      <c r="M287" s="242"/>
      <c r="N287" s="242">
        <v>0</v>
      </c>
      <c r="O287" s="242">
        <v>-4.49</v>
      </c>
      <c r="P287" s="242">
        <v>-8.92</v>
      </c>
      <c r="Q287" s="242">
        <v>-2.21</v>
      </c>
      <c r="R287" s="242"/>
      <c r="S287" s="242">
        <v>27.09</v>
      </c>
      <c r="T287" s="242"/>
      <c r="U287" s="242"/>
      <c r="V287" s="242"/>
      <c r="W287" s="244"/>
      <c r="X287" s="242"/>
      <c r="Y287" s="1"/>
      <c r="Z287" s="1"/>
    </row>
    <row r="288" spans="1:26" ht="15.75" customHeight="1" thickTop="1" thickBot="1" x14ac:dyDescent="0.35">
      <c r="A288" s="241" t="s">
        <v>285</v>
      </c>
      <c r="B288" s="241">
        <v>287</v>
      </c>
      <c r="C288" s="242" t="s">
        <v>1296</v>
      </c>
      <c r="D288" s="242"/>
      <c r="E288" s="249">
        <v>122.5</v>
      </c>
      <c r="F288" s="245">
        <v>-2.39</v>
      </c>
      <c r="G288" s="243">
        <v>23668400</v>
      </c>
      <c r="H288" s="243">
        <v>2908688</v>
      </c>
      <c r="I288" s="243">
        <v>290243</v>
      </c>
      <c r="J288" s="242">
        <v>12.12</v>
      </c>
      <c r="K288" s="242">
        <v>0.74</v>
      </c>
      <c r="L288" s="242">
        <v>7.56</v>
      </c>
      <c r="M288" s="242"/>
      <c r="N288" s="242">
        <v>10.56</v>
      </c>
      <c r="O288" s="242">
        <v>1.03</v>
      </c>
      <c r="P288" s="242">
        <v>6.18</v>
      </c>
      <c r="Q288" s="242">
        <v>12.07</v>
      </c>
      <c r="R288" s="242">
        <v>4.09</v>
      </c>
      <c r="S288" s="242">
        <v>74.48</v>
      </c>
      <c r="T288" s="242"/>
      <c r="U288" s="242">
        <v>444</v>
      </c>
      <c r="V288" s="242">
        <v>592</v>
      </c>
      <c r="W288" s="245">
        <v>-773.33</v>
      </c>
      <c r="X288" s="242"/>
      <c r="Y288" s="1"/>
      <c r="Z288" s="1"/>
    </row>
    <row r="289" spans="1:26" ht="15.75" customHeight="1" thickTop="1" thickBot="1" x14ac:dyDescent="0.35">
      <c r="A289" s="241" t="s">
        <v>286</v>
      </c>
      <c r="B289" s="241">
        <v>288</v>
      </c>
      <c r="C289" s="242" t="s">
        <v>1294</v>
      </c>
      <c r="D289" s="242"/>
      <c r="E289" s="249">
        <v>3.18</v>
      </c>
      <c r="F289" s="245">
        <v>-1.85</v>
      </c>
      <c r="G289" s="243">
        <v>66500</v>
      </c>
      <c r="H289" s="242">
        <v>212</v>
      </c>
      <c r="I289" s="243">
        <v>1908</v>
      </c>
      <c r="J289" s="242"/>
      <c r="K289" s="242">
        <v>0.6</v>
      </c>
      <c r="L289" s="242">
        <v>2.33</v>
      </c>
      <c r="M289" s="242"/>
      <c r="N289" s="242">
        <v>0</v>
      </c>
      <c r="O289" s="242">
        <v>-2.76</v>
      </c>
      <c r="P289" s="242">
        <v>-12.76</v>
      </c>
      <c r="Q289" s="242">
        <v>-8.7200000000000006</v>
      </c>
      <c r="R289" s="242">
        <v>1.89</v>
      </c>
      <c r="S289" s="242">
        <v>40.07</v>
      </c>
      <c r="T289" s="242"/>
      <c r="U289" s="242"/>
      <c r="V289" s="242"/>
      <c r="W289" s="244"/>
      <c r="X289" s="242"/>
      <c r="Y289" s="1"/>
      <c r="Z289" s="1"/>
    </row>
    <row r="290" spans="1:26" ht="15.75" customHeight="1" thickTop="1" thickBot="1" x14ac:dyDescent="0.35">
      <c r="A290" s="241" t="s">
        <v>287</v>
      </c>
      <c r="B290" s="241">
        <v>289</v>
      </c>
      <c r="C290" s="242" t="s">
        <v>1294</v>
      </c>
      <c r="D290" s="242" t="s">
        <v>98</v>
      </c>
      <c r="E290" s="249">
        <v>0.18</v>
      </c>
      <c r="F290" s="242">
        <v>0</v>
      </c>
      <c r="G290" s="242">
        <v>0</v>
      </c>
      <c r="H290" s="242">
        <v>0</v>
      </c>
      <c r="I290" s="242">
        <v>158</v>
      </c>
      <c r="J290" s="242"/>
      <c r="K290" s="242">
        <v>0.24</v>
      </c>
      <c r="L290" s="242">
        <v>2.77</v>
      </c>
      <c r="M290" s="242"/>
      <c r="N290" s="242">
        <v>0</v>
      </c>
      <c r="O290" s="242">
        <v>-10.92</v>
      </c>
      <c r="P290" s="242">
        <v>-48.5</v>
      </c>
      <c r="Q290" s="242">
        <v>-54.75</v>
      </c>
      <c r="R290" s="242"/>
      <c r="S290" s="242">
        <v>62.46</v>
      </c>
      <c r="T290" s="242"/>
      <c r="U290" s="242"/>
      <c r="V290" s="242"/>
      <c r="W290" s="244"/>
      <c r="X290" s="242"/>
      <c r="Y290" s="1"/>
      <c r="Z290" s="1"/>
    </row>
    <row r="291" spans="1:26" ht="15.75" customHeight="1" thickTop="1" thickBot="1" x14ac:dyDescent="0.35">
      <c r="A291" s="241" t="s">
        <v>288</v>
      </c>
      <c r="B291" s="241">
        <v>290</v>
      </c>
      <c r="C291" s="242" t="s">
        <v>1294</v>
      </c>
      <c r="D291" s="242"/>
      <c r="E291" s="249">
        <v>8.85</v>
      </c>
      <c r="F291" s="242">
        <v>0</v>
      </c>
      <c r="G291" s="243">
        <v>80200</v>
      </c>
      <c r="H291" s="242">
        <v>710</v>
      </c>
      <c r="I291" s="243">
        <v>2213</v>
      </c>
      <c r="J291" s="242">
        <v>9.77</v>
      </c>
      <c r="K291" s="242">
        <v>1.07</v>
      </c>
      <c r="L291" s="242">
        <v>1.55</v>
      </c>
      <c r="M291" s="242">
        <v>0.22</v>
      </c>
      <c r="N291" s="242">
        <v>0.91</v>
      </c>
      <c r="O291" s="242">
        <v>3.35</v>
      </c>
      <c r="P291" s="242">
        <v>11.15</v>
      </c>
      <c r="Q291" s="242">
        <v>10.39</v>
      </c>
      <c r="R291" s="242">
        <v>7.91</v>
      </c>
      <c r="S291" s="242">
        <v>26.5</v>
      </c>
      <c r="T291" s="242"/>
      <c r="U291" s="242">
        <v>272</v>
      </c>
      <c r="V291" s="242">
        <v>450</v>
      </c>
      <c r="W291" s="246">
        <v>1.44</v>
      </c>
      <c r="X291" s="242"/>
      <c r="Y291" s="1"/>
      <c r="Z291" s="1"/>
    </row>
    <row r="292" spans="1:26" ht="15.75" customHeight="1" thickTop="1" thickBot="1" x14ac:dyDescent="0.35">
      <c r="A292" s="241" t="s">
        <v>289</v>
      </c>
      <c r="B292" s="241">
        <v>291</v>
      </c>
      <c r="C292" s="242" t="s">
        <v>1294</v>
      </c>
      <c r="D292" s="242"/>
      <c r="E292" s="249">
        <v>55.75</v>
      </c>
      <c r="F292" s="245">
        <v>-3.46</v>
      </c>
      <c r="G292" s="243">
        <v>12667100</v>
      </c>
      <c r="H292" s="243">
        <v>707341</v>
      </c>
      <c r="I292" s="243">
        <v>65677</v>
      </c>
      <c r="J292" s="242">
        <v>64.63</v>
      </c>
      <c r="K292" s="242">
        <v>5.56</v>
      </c>
      <c r="L292" s="242">
        <v>0.45</v>
      </c>
      <c r="M292" s="242">
        <v>0.4</v>
      </c>
      <c r="N292" s="242">
        <v>0.85</v>
      </c>
      <c r="O292" s="242">
        <v>6.77</v>
      </c>
      <c r="P292" s="242">
        <v>8.65</v>
      </c>
      <c r="Q292" s="242">
        <v>8.9600000000000009</v>
      </c>
      <c r="R292" s="242">
        <v>1.43</v>
      </c>
      <c r="S292" s="242">
        <v>58.08</v>
      </c>
      <c r="T292" s="242"/>
      <c r="U292" s="242">
        <v>700</v>
      </c>
      <c r="V292" s="242">
        <v>687</v>
      </c>
      <c r="W292" s="245">
        <v>-4.78</v>
      </c>
      <c r="X292" s="242"/>
      <c r="Y292" s="1"/>
      <c r="Z292" s="1"/>
    </row>
    <row r="293" spans="1:26" ht="15.75" customHeight="1" thickTop="1" thickBot="1" x14ac:dyDescent="0.35">
      <c r="A293" s="241" t="s">
        <v>290</v>
      </c>
      <c r="B293" s="241">
        <v>292</v>
      </c>
      <c r="C293" s="242" t="s">
        <v>1296</v>
      </c>
      <c r="D293" s="242"/>
      <c r="E293" s="249">
        <v>0.5</v>
      </c>
      <c r="F293" s="245">
        <v>-1.96</v>
      </c>
      <c r="G293" s="243">
        <v>269300</v>
      </c>
      <c r="H293" s="242">
        <v>135</v>
      </c>
      <c r="I293" s="242">
        <v>340</v>
      </c>
      <c r="J293" s="242">
        <v>100.38</v>
      </c>
      <c r="K293" s="242">
        <v>0.75</v>
      </c>
      <c r="L293" s="242">
        <v>0.3</v>
      </c>
      <c r="M293" s="242"/>
      <c r="N293" s="242">
        <v>0</v>
      </c>
      <c r="O293" s="242">
        <v>0.95</v>
      </c>
      <c r="P293" s="242">
        <v>0.74</v>
      </c>
      <c r="Q293" s="242">
        <v>3.82</v>
      </c>
      <c r="R293" s="242"/>
      <c r="S293" s="242">
        <v>29.38</v>
      </c>
      <c r="T293" s="242"/>
      <c r="U293" s="242">
        <v>931</v>
      </c>
      <c r="V293" s="242">
        <v>943</v>
      </c>
      <c r="W293" s="245">
        <v>-0.99</v>
      </c>
      <c r="X293" s="242"/>
      <c r="Y293" s="1"/>
      <c r="Z293" s="1"/>
    </row>
    <row r="294" spans="1:26" ht="15.75" customHeight="1" thickTop="1" thickBot="1" x14ac:dyDescent="0.35">
      <c r="A294" s="241" t="s">
        <v>291</v>
      </c>
      <c r="B294" s="241">
        <v>293</v>
      </c>
      <c r="C294" s="242" t="s">
        <v>1296</v>
      </c>
      <c r="D294" s="242"/>
      <c r="E294" s="249">
        <v>85</v>
      </c>
      <c r="F294" s="242">
        <v>0</v>
      </c>
      <c r="G294" s="242">
        <v>0</v>
      </c>
      <c r="H294" s="242">
        <v>0</v>
      </c>
      <c r="I294" s="243">
        <v>1648</v>
      </c>
      <c r="J294" s="242"/>
      <c r="K294" s="242">
        <v>3.54</v>
      </c>
      <c r="L294" s="242">
        <v>0.26</v>
      </c>
      <c r="M294" s="242"/>
      <c r="N294" s="242">
        <v>0</v>
      </c>
      <c r="O294" s="242">
        <v>-2.06</v>
      </c>
      <c r="P294" s="242">
        <v>-2.62</v>
      </c>
      <c r="Q294" s="242">
        <v>-2.61</v>
      </c>
      <c r="R294" s="242"/>
      <c r="S294" s="242">
        <v>35.94</v>
      </c>
      <c r="T294" s="242"/>
      <c r="U294" s="242"/>
      <c r="V294" s="242"/>
      <c r="W294" s="244"/>
      <c r="X294" s="242"/>
      <c r="Y294" s="1"/>
      <c r="Z294" s="1"/>
    </row>
    <row r="295" spans="1:26" ht="15.75" customHeight="1" thickTop="1" thickBot="1" x14ac:dyDescent="0.35">
      <c r="A295" s="241" t="s">
        <v>1302</v>
      </c>
      <c r="B295" s="241">
        <v>294</v>
      </c>
      <c r="C295" s="241" t="s">
        <v>178</v>
      </c>
      <c r="D295" s="242"/>
      <c r="E295" s="249">
        <v>54.25</v>
      </c>
      <c r="F295" s="245">
        <v>-3.13</v>
      </c>
      <c r="G295" s="243">
        <v>7018500</v>
      </c>
      <c r="H295" s="243">
        <v>381837</v>
      </c>
      <c r="I295" s="243">
        <v>94395</v>
      </c>
      <c r="J295" s="242">
        <v>65.02</v>
      </c>
      <c r="K295" s="242"/>
      <c r="L295" s="242">
        <v>3.8</v>
      </c>
      <c r="M295" s="242"/>
      <c r="N295" s="242">
        <v>0.84</v>
      </c>
      <c r="O295" s="242"/>
      <c r="P295" s="242"/>
      <c r="Q295" s="242"/>
      <c r="R295" s="242"/>
      <c r="S295" s="242">
        <v>25.1</v>
      </c>
      <c r="T295" s="242"/>
      <c r="U295" s="242"/>
      <c r="V295" s="242"/>
      <c r="W295" s="244"/>
      <c r="X295" s="242"/>
      <c r="Y295" s="1"/>
      <c r="Z295" s="1"/>
    </row>
    <row r="296" spans="1:26" ht="15.75" customHeight="1" thickTop="1" thickBot="1" x14ac:dyDescent="0.35">
      <c r="A296" s="241" t="s">
        <v>292</v>
      </c>
      <c r="B296" s="241">
        <v>295</v>
      </c>
      <c r="C296" s="242" t="s">
        <v>1294</v>
      </c>
      <c r="D296" s="242"/>
      <c r="E296" s="249">
        <v>4.08</v>
      </c>
      <c r="F296" s="245">
        <v>-0.97</v>
      </c>
      <c r="G296" s="243">
        <v>5465000</v>
      </c>
      <c r="H296" s="243">
        <v>22416</v>
      </c>
      <c r="I296" s="243">
        <v>8126</v>
      </c>
      <c r="J296" s="242">
        <v>20.84</v>
      </c>
      <c r="K296" s="242">
        <v>1.43</v>
      </c>
      <c r="L296" s="242">
        <v>1.0900000000000001</v>
      </c>
      <c r="M296" s="242"/>
      <c r="N296" s="242">
        <v>0.2</v>
      </c>
      <c r="O296" s="242">
        <v>3.37</v>
      </c>
      <c r="P296" s="242">
        <v>6.71</v>
      </c>
      <c r="Q296" s="242">
        <v>9.8699999999999992</v>
      </c>
      <c r="R296" s="242">
        <v>8.36</v>
      </c>
      <c r="S296" s="242">
        <v>65.02</v>
      </c>
      <c r="T296" s="242"/>
      <c r="U296" s="242">
        <v>591</v>
      </c>
      <c r="V296" s="242">
        <v>659</v>
      </c>
      <c r="W296" s="246">
        <v>1.1399999999999999</v>
      </c>
      <c r="X296" s="242"/>
      <c r="Y296" s="1"/>
      <c r="Z296" s="1"/>
    </row>
    <row r="297" spans="1:26" ht="15.75" customHeight="1" thickTop="1" thickBot="1" x14ac:dyDescent="0.35">
      <c r="A297" s="241" t="s">
        <v>293</v>
      </c>
      <c r="B297" s="241">
        <v>296</v>
      </c>
      <c r="C297" s="242" t="s">
        <v>1294</v>
      </c>
      <c r="D297" s="242"/>
      <c r="E297" s="249">
        <v>0.55000000000000004</v>
      </c>
      <c r="F297" s="245">
        <v>-3.51</v>
      </c>
      <c r="G297" s="243">
        <v>22237000</v>
      </c>
      <c r="H297" s="243">
        <v>12379</v>
      </c>
      <c r="I297" s="243">
        <v>1700</v>
      </c>
      <c r="J297" s="242">
        <v>10.11</v>
      </c>
      <c r="K297" s="242">
        <v>1.5</v>
      </c>
      <c r="L297" s="242">
        <v>0.1</v>
      </c>
      <c r="M297" s="242">
        <v>0.01</v>
      </c>
      <c r="N297" s="242">
        <v>0.05</v>
      </c>
      <c r="O297" s="242">
        <v>16.96</v>
      </c>
      <c r="P297" s="242">
        <v>15.15</v>
      </c>
      <c r="Q297" s="242">
        <v>19.47</v>
      </c>
      <c r="R297" s="242">
        <v>6.61</v>
      </c>
      <c r="S297" s="242">
        <v>45.72</v>
      </c>
      <c r="T297" s="242"/>
      <c r="U297" s="242">
        <v>221</v>
      </c>
      <c r="V297" s="242">
        <v>129</v>
      </c>
      <c r="W297" s="244">
        <v>0.03</v>
      </c>
      <c r="X297" s="242"/>
      <c r="Y297" s="1"/>
      <c r="Z297" s="1"/>
    </row>
    <row r="298" spans="1:26" ht="15.75" customHeight="1" thickTop="1" thickBot="1" x14ac:dyDescent="0.35">
      <c r="A298" s="241" t="s">
        <v>1303</v>
      </c>
      <c r="B298" s="241">
        <v>297</v>
      </c>
      <c r="C298" s="241" t="s">
        <v>178</v>
      </c>
      <c r="D298" s="242"/>
      <c r="E298" s="249">
        <v>1.64</v>
      </c>
      <c r="F298" s="245">
        <v>-1.8</v>
      </c>
      <c r="G298" s="243">
        <v>3099600</v>
      </c>
      <c r="H298" s="243">
        <v>5116</v>
      </c>
      <c r="I298" s="242">
        <v>377</v>
      </c>
      <c r="J298" s="242">
        <v>25.94</v>
      </c>
      <c r="K298" s="242"/>
      <c r="L298" s="242">
        <v>2.56</v>
      </c>
      <c r="M298" s="242"/>
      <c r="N298" s="242">
        <v>0.06</v>
      </c>
      <c r="O298" s="242"/>
      <c r="P298" s="242"/>
      <c r="Q298" s="242"/>
      <c r="R298" s="242"/>
      <c r="S298" s="242">
        <v>33.72</v>
      </c>
      <c r="T298" s="242"/>
      <c r="U298" s="242"/>
      <c r="V298" s="242"/>
      <c r="W298" s="244"/>
      <c r="X298" s="242"/>
      <c r="Y298" s="1"/>
      <c r="Z298" s="1"/>
    </row>
    <row r="299" spans="1:26" ht="15.75" customHeight="1" thickTop="1" thickBot="1" x14ac:dyDescent="0.35">
      <c r="A299" s="241" t="s">
        <v>294</v>
      </c>
      <c r="B299" s="241">
        <v>298</v>
      </c>
      <c r="C299" s="242" t="s">
        <v>1296</v>
      </c>
      <c r="D299" s="242"/>
      <c r="E299" s="249">
        <v>0.55000000000000004</v>
      </c>
      <c r="F299" s="242">
        <v>0</v>
      </c>
      <c r="G299" s="243">
        <v>744400</v>
      </c>
      <c r="H299" s="242">
        <v>406</v>
      </c>
      <c r="I299" s="242">
        <v>825</v>
      </c>
      <c r="J299" s="242"/>
      <c r="K299" s="242">
        <v>0.72</v>
      </c>
      <c r="L299" s="242">
        <v>4.88</v>
      </c>
      <c r="M299" s="242"/>
      <c r="N299" s="242">
        <v>0</v>
      </c>
      <c r="O299" s="242">
        <v>-8.74</v>
      </c>
      <c r="P299" s="242">
        <v>-74.17</v>
      </c>
      <c r="Q299" s="242">
        <v>-12.33</v>
      </c>
      <c r="R299" s="242"/>
      <c r="S299" s="242">
        <v>48.15</v>
      </c>
      <c r="T299" s="242"/>
      <c r="U299" s="242"/>
      <c r="V299" s="242"/>
      <c r="W299" s="244"/>
      <c r="X299" s="242"/>
      <c r="Y299" s="1"/>
      <c r="Z299" s="1"/>
    </row>
    <row r="300" spans="1:26" ht="15.75" customHeight="1" thickTop="1" thickBot="1" x14ac:dyDescent="0.35">
      <c r="A300" s="241" t="s">
        <v>295</v>
      </c>
      <c r="B300" s="241">
        <v>299</v>
      </c>
      <c r="C300" s="242" t="s">
        <v>1294</v>
      </c>
      <c r="D300" s="242"/>
      <c r="E300" s="249">
        <v>55.25</v>
      </c>
      <c r="F300" s="245">
        <v>-1.78</v>
      </c>
      <c r="G300" s="243">
        <v>5579200</v>
      </c>
      <c r="H300" s="243">
        <v>310854</v>
      </c>
      <c r="I300" s="243">
        <v>46783</v>
      </c>
      <c r="J300" s="242">
        <v>8.17</v>
      </c>
      <c r="K300" s="242">
        <v>1.04</v>
      </c>
      <c r="L300" s="242">
        <v>6.95</v>
      </c>
      <c r="M300" s="242"/>
      <c r="N300" s="242">
        <v>6.73</v>
      </c>
      <c r="O300" s="242">
        <v>2.13</v>
      </c>
      <c r="P300" s="242">
        <v>13.01</v>
      </c>
      <c r="Q300" s="242">
        <v>21.37</v>
      </c>
      <c r="R300" s="242">
        <v>7.69</v>
      </c>
      <c r="S300" s="242">
        <v>86.89</v>
      </c>
      <c r="T300" s="242"/>
      <c r="U300" s="242">
        <v>203</v>
      </c>
      <c r="V300" s="242">
        <v>467</v>
      </c>
      <c r="W300" s="244">
        <v>0.44</v>
      </c>
      <c r="X300" s="242"/>
      <c r="Y300" s="1"/>
      <c r="Z300" s="1"/>
    </row>
    <row r="301" spans="1:26" ht="15.75" customHeight="1" thickTop="1" thickBot="1" x14ac:dyDescent="0.35">
      <c r="A301" s="241" t="s">
        <v>296</v>
      </c>
      <c r="B301" s="241">
        <v>300</v>
      </c>
      <c r="C301" s="242" t="s">
        <v>1294</v>
      </c>
      <c r="D301" s="242"/>
      <c r="E301" s="249">
        <v>0.81</v>
      </c>
      <c r="F301" s="242">
        <v>0</v>
      </c>
      <c r="G301" s="243">
        <v>2363100</v>
      </c>
      <c r="H301" s="243">
        <v>1908</v>
      </c>
      <c r="I301" s="242">
        <v>389</v>
      </c>
      <c r="J301" s="242">
        <v>73.02</v>
      </c>
      <c r="K301" s="242">
        <v>1.95</v>
      </c>
      <c r="L301" s="242">
        <v>1.3</v>
      </c>
      <c r="M301" s="242"/>
      <c r="N301" s="242">
        <v>0.01</v>
      </c>
      <c r="O301" s="242">
        <v>3.37</v>
      </c>
      <c r="P301" s="242">
        <v>2.67</v>
      </c>
      <c r="Q301" s="242">
        <v>1.91</v>
      </c>
      <c r="R301" s="242"/>
      <c r="S301" s="242">
        <v>47.87</v>
      </c>
      <c r="T301" s="242"/>
      <c r="U301" s="242">
        <v>877</v>
      </c>
      <c r="V301" s="242">
        <v>829</v>
      </c>
      <c r="W301" s="244">
        <v>0.41</v>
      </c>
      <c r="X301" s="242"/>
      <c r="Y301" s="1"/>
      <c r="Z301" s="1"/>
    </row>
    <row r="302" spans="1:26" ht="15.75" customHeight="1" thickTop="1" thickBot="1" x14ac:dyDescent="0.35">
      <c r="A302" s="241" t="s">
        <v>297</v>
      </c>
      <c r="B302" s="241">
        <v>301</v>
      </c>
      <c r="C302" s="242" t="s">
        <v>1294</v>
      </c>
      <c r="D302" s="242"/>
      <c r="E302" s="249">
        <v>2.76</v>
      </c>
      <c r="F302" s="245">
        <v>-4.83</v>
      </c>
      <c r="G302" s="243">
        <v>5106600</v>
      </c>
      <c r="H302" s="243">
        <v>14459</v>
      </c>
      <c r="I302" s="243">
        <v>12172</v>
      </c>
      <c r="J302" s="242"/>
      <c r="K302" s="242">
        <v>0.63</v>
      </c>
      <c r="L302" s="242">
        <v>1.1299999999999999</v>
      </c>
      <c r="M302" s="242"/>
      <c r="N302" s="242">
        <v>0</v>
      </c>
      <c r="O302" s="242">
        <v>0.78</v>
      </c>
      <c r="P302" s="242">
        <v>-0.44</v>
      </c>
      <c r="Q302" s="242">
        <v>-0.65</v>
      </c>
      <c r="R302" s="242"/>
      <c r="S302" s="242">
        <v>27.52</v>
      </c>
      <c r="T302" s="242"/>
      <c r="U302" s="242"/>
      <c r="V302" s="242"/>
      <c r="W302" s="244"/>
      <c r="X302" s="242"/>
      <c r="Y302" s="1"/>
      <c r="Z302" s="1"/>
    </row>
    <row r="303" spans="1:26" ht="15.75" customHeight="1" thickTop="1" thickBot="1" x14ac:dyDescent="0.35">
      <c r="A303" s="241" t="s">
        <v>298</v>
      </c>
      <c r="B303" s="241">
        <v>302</v>
      </c>
      <c r="C303" s="242" t="s">
        <v>1294</v>
      </c>
      <c r="D303" s="242"/>
      <c r="E303" s="249">
        <v>11.6</v>
      </c>
      <c r="F303" s="245">
        <v>-1.69</v>
      </c>
      <c r="G303" s="243">
        <v>37331900</v>
      </c>
      <c r="H303" s="243">
        <v>435905</v>
      </c>
      <c r="I303" s="243">
        <v>162122</v>
      </c>
      <c r="J303" s="242">
        <v>7.89</v>
      </c>
      <c r="K303" s="242">
        <v>0.48</v>
      </c>
      <c r="L303" s="242">
        <v>8.1300000000000008</v>
      </c>
      <c r="M303" s="242">
        <v>0.75</v>
      </c>
      <c r="N303" s="242">
        <v>1.48</v>
      </c>
      <c r="O303" s="242">
        <v>0.95</v>
      </c>
      <c r="P303" s="242">
        <v>6.15</v>
      </c>
      <c r="Q303" s="242">
        <v>11.75</v>
      </c>
      <c r="R303" s="242">
        <v>6.49</v>
      </c>
      <c r="S303" s="242">
        <v>44.93</v>
      </c>
      <c r="T303" s="242"/>
      <c r="U303" s="242">
        <v>357</v>
      </c>
      <c r="V303" s="242">
        <v>505</v>
      </c>
      <c r="W303" s="246">
        <v>2.4900000000000002</v>
      </c>
      <c r="X303" s="242"/>
      <c r="Y303" s="1"/>
      <c r="Z303" s="1"/>
    </row>
    <row r="304" spans="1:26" ht="15.75" customHeight="1" thickTop="1" thickBot="1" x14ac:dyDescent="0.35">
      <c r="A304" s="241" t="s">
        <v>299</v>
      </c>
      <c r="B304" s="241">
        <v>303</v>
      </c>
      <c r="C304" s="242" t="s">
        <v>1294</v>
      </c>
      <c r="D304" s="242"/>
      <c r="E304" s="249">
        <v>63</v>
      </c>
      <c r="F304" s="245">
        <v>-4.55</v>
      </c>
      <c r="G304" s="243">
        <v>20804100</v>
      </c>
      <c r="H304" s="243">
        <v>1334565</v>
      </c>
      <c r="I304" s="243">
        <v>162435</v>
      </c>
      <c r="J304" s="242">
        <v>31.2</v>
      </c>
      <c r="K304" s="242">
        <v>7.75</v>
      </c>
      <c r="L304" s="242">
        <v>2.9</v>
      </c>
      <c r="M304" s="242"/>
      <c r="N304" s="242">
        <v>2.0699999999999998</v>
      </c>
      <c r="O304" s="242">
        <v>8.19</v>
      </c>
      <c r="P304" s="242">
        <v>26.72</v>
      </c>
      <c r="Q304" s="242">
        <v>28.31</v>
      </c>
      <c r="R304" s="242">
        <v>1.4</v>
      </c>
      <c r="S304" s="242">
        <v>35.630000000000003</v>
      </c>
      <c r="T304" s="242"/>
      <c r="U304" s="242">
        <v>396</v>
      </c>
      <c r="V304" s="242">
        <v>542</v>
      </c>
      <c r="W304" s="246">
        <v>1.05</v>
      </c>
      <c r="X304" s="242"/>
      <c r="Y304" s="1"/>
      <c r="Z304" s="1"/>
    </row>
    <row r="305" spans="1:26" ht="15.75" customHeight="1" thickTop="1" thickBot="1" x14ac:dyDescent="0.35">
      <c r="A305" s="241" t="s">
        <v>300</v>
      </c>
      <c r="B305" s="241">
        <v>304</v>
      </c>
      <c r="C305" s="242" t="s">
        <v>1294</v>
      </c>
      <c r="D305" s="242"/>
      <c r="E305" s="249">
        <v>3.76</v>
      </c>
      <c r="F305" s="245">
        <v>-1.57</v>
      </c>
      <c r="G305" s="243">
        <v>30600</v>
      </c>
      <c r="H305" s="242">
        <v>116</v>
      </c>
      <c r="I305" s="243">
        <v>14514</v>
      </c>
      <c r="J305" s="242">
        <v>25.11</v>
      </c>
      <c r="K305" s="242">
        <v>1.71</v>
      </c>
      <c r="L305" s="242">
        <v>0.84</v>
      </c>
      <c r="M305" s="242"/>
      <c r="N305" s="242">
        <v>0.15</v>
      </c>
      <c r="O305" s="242">
        <v>5</v>
      </c>
      <c r="P305" s="242">
        <v>6.8</v>
      </c>
      <c r="Q305" s="242">
        <v>4.0599999999999996</v>
      </c>
      <c r="R305" s="242"/>
      <c r="S305" s="242">
        <v>20.73</v>
      </c>
      <c r="T305" s="242"/>
      <c r="U305" s="242">
        <v>635</v>
      </c>
      <c r="V305" s="242">
        <v>634</v>
      </c>
      <c r="W305" s="245">
        <v>-0.27</v>
      </c>
      <c r="X305" s="242"/>
      <c r="Y305" s="1"/>
      <c r="Z305" s="1"/>
    </row>
    <row r="306" spans="1:26" ht="15.75" customHeight="1" thickTop="1" thickBot="1" x14ac:dyDescent="0.35">
      <c r="A306" s="241" t="s">
        <v>301</v>
      </c>
      <c r="B306" s="241">
        <v>305</v>
      </c>
      <c r="C306" s="242" t="s">
        <v>1296</v>
      </c>
      <c r="D306" s="242"/>
      <c r="E306" s="249">
        <v>1.26</v>
      </c>
      <c r="F306" s="242">
        <v>0</v>
      </c>
      <c r="G306" s="243">
        <v>3312700</v>
      </c>
      <c r="H306" s="243">
        <v>4182</v>
      </c>
      <c r="I306" s="242">
        <v>542</v>
      </c>
      <c r="J306" s="242">
        <v>15.14</v>
      </c>
      <c r="K306" s="242">
        <v>1.1200000000000001</v>
      </c>
      <c r="L306" s="242">
        <v>0.24</v>
      </c>
      <c r="M306" s="242"/>
      <c r="N306" s="242">
        <v>0.08</v>
      </c>
      <c r="O306" s="242">
        <v>8.2200000000000006</v>
      </c>
      <c r="P306" s="242">
        <v>7.37</v>
      </c>
      <c r="Q306" s="242">
        <v>10.210000000000001</v>
      </c>
      <c r="R306" s="242">
        <v>5.56</v>
      </c>
      <c r="S306" s="242">
        <v>33.090000000000003</v>
      </c>
      <c r="T306" s="242"/>
      <c r="U306" s="242">
        <v>502</v>
      </c>
      <c r="V306" s="242">
        <v>391</v>
      </c>
      <c r="W306" s="245">
        <v>-0.49</v>
      </c>
      <c r="X306" s="242"/>
      <c r="Y306" s="1"/>
      <c r="Z306" s="1"/>
    </row>
    <row r="307" spans="1:26" ht="15.75" customHeight="1" thickTop="1" thickBot="1" x14ac:dyDescent="0.35">
      <c r="A307" s="241" t="s">
        <v>302</v>
      </c>
      <c r="B307" s="241">
        <v>306</v>
      </c>
      <c r="C307" s="242" t="s">
        <v>1296</v>
      </c>
      <c r="D307" s="242"/>
      <c r="E307" s="249">
        <v>1.33</v>
      </c>
      <c r="F307" s="244">
        <v>0.76</v>
      </c>
      <c r="G307" s="243">
        <v>9063100</v>
      </c>
      <c r="H307" s="243">
        <v>11959</v>
      </c>
      <c r="I307" s="242">
        <v>830</v>
      </c>
      <c r="J307" s="242">
        <v>15.23</v>
      </c>
      <c r="K307" s="242">
        <v>1.83</v>
      </c>
      <c r="L307" s="242">
        <v>1.27</v>
      </c>
      <c r="M307" s="242">
        <v>0.03</v>
      </c>
      <c r="N307" s="242">
        <v>0.09</v>
      </c>
      <c r="O307" s="242">
        <v>7.14</v>
      </c>
      <c r="P307" s="242">
        <v>14.83</v>
      </c>
      <c r="Q307" s="242">
        <v>8.56</v>
      </c>
      <c r="R307" s="242">
        <v>1.45</v>
      </c>
      <c r="S307" s="242">
        <v>40.96</v>
      </c>
      <c r="T307" s="242"/>
      <c r="U307" s="242">
        <v>342</v>
      </c>
      <c r="V307" s="242">
        <v>429</v>
      </c>
      <c r="W307" s="244"/>
      <c r="X307" s="242"/>
      <c r="Y307" s="1"/>
      <c r="Z307" s="1"/>
    </row>
    <row r="308" spans="1:26" ht="15.75" customHeight="1" thickTop="1" thickBot="1" x14ac:dyDescent="0.35">
      <c r="A308" s="241" t="s">
        <v>303</v>
      </c>
      <c r="B308" s="241">
        <v>307</v>
      </c>
      <c r="C308" s="242" t="s">
        <v>1296</v>
      </c>
      <c r="D308" s="242"/>
      <c r="E308" s="249">
        <v>278</v>
      </c>
      <c r="F308" s="242">
        <v>0</v>
      </c>
      <c r="G308" s="242">
        <v>0</v>
      </c>
      <c r="H308" s="242">
        <v>0</v>
      </c>
      <c r="I308" s="243">
        <v>1668</v>
      </c>
      <c r="J308" s="242">
        <v>19.28</v>
      </c>
      <c r="K308" s="242">
        <v>2.5099999999999998</v>
      </c>
      <c r="L308" s="242">
        <v>0.22</v>
      </c>
      <c r="M308" s="242"/>
      <c r="N308" s="242">
        <v>14.42</v>
      </c>
      <c r="O308" s="242">
        <v>14.37</v>
      </c>
      <c r="P308" s="242">
        <v>13.3</v>
      </c>
      <c r="Q308" s="242">
        <v>20.53</v>
      </c>
      <c r="R308" s="242">
        <v>3.41</v>
      </c>
      <c r="S308" s="242">
        <v>64.56</v>
      </c>
      <c r="T308" s="242"/>
      <c r="U308" s="242">
        <v>423</v>
      </c>
      <c r="V308" s="242">
        <v>331</v>
      </c>
      <c r="W308" s="246">
        <v>1.19</v>
      </c>
      <c r="X308" s="242"/>
      <c r="Y308" s="1"/>
      <c r="Z308" s="1"/>
    </row>
    <row r="309" spans="1:26" ht="15.75" customHeight="1" thickTop="1" thickBot="1" x14ac:dyDescent="0.35">
      <c r="A309" s="241" t="s">
        <v>304</v>
      </c>
      <c r="B309" s="241">
        <v>308</v>
      </c>
      <c r="C309" s="242" t="s">
        <v>1294</v>
      </c>
      <c r="D309" s="242"/>
      <c r="E309" s="249">
        <v>1.38</v>
      </c>
      <c r="F309" s="245">
        <v>-2.13</v>
      </c>
      <c r="G309" s="243">
        <v>948500</v>
      </c>
      <c r="H309" s="243">
        <v>1318</v>
      </c>
      <c r="I309" s="243">
        <v>1818</v>
      </c>
      <c r="J309" s="242"/>
      <c r="K309" s="242">
        <v>0.8</v>
      </c>
      <c r="L309" s="242">
        <v>2.21</v>
      </c>
      <c r="M309" s="242"/>
      <c r="N309" s="242">
        <v>0</v>
      </c>
      <c r="O309" s="242">
        <v>-3.58</v>
      </c>
      <c r="P309" s="242">
        <v>-12.97</v>
      </c>
      <c r="Q309" s="242">
        <v>-151.05000000000001</v>
      </c>
      <c r="R309" s="242"/>
      <c r="S309" s="242">
        <v>14.13</v>
      </c>
      <c r="T309" s="242"/>
      <c r="U309" s="242"/>
      <c r="V309" s="242"/>
      <c r="W309" s="244"/>
      <c r="X309" s="242"/>
      <c r="Y309" s="1"/>
      <c r="Z309" s="1"/>
    </row>
    <row r="310" spans="1:26" ht="15.75" customHeight="1" thickTop="1" thickBot="1" x14ac:dyDescent="0.35">
      <c r="A310" s="241" t="s">
        <v>305</v>
      </c>
      <c r="B310" s="241">
        <v>309</v>
      </c>
      <c r="C310" s="242" t="s">
        <v>1296</v>
      </c>
      <c r="D310" s="242"/>
      <c r="E310" s="249">
        <v>1.3</v>
      </c>
      <c r="F310" s="245">
        <v>-3.7</v>
      </c>
      <c r="G310" s="243">
        <v>1412700</v>
      </c>
      <c r="H310" s="243">
        <v>1851</v>
      </c>
      <c r="I310" s="242">
        <v>546</v>
      </c>
      <c r="J310" s="242">
        <v>13.08</v>
      </c>
      <c r="K310" s="242">
        <v>1.44</v>
      </c>
      <c r="L310" s="242">
        <v>0.24</v>
      </c>
      <c r="M310" s="242">
        <v>0.06</v>
      </c>
      <c r="N310" s="242">
        <v>0.09</v>
      </c>
      <c r="O310" s="242">
        <v>10.48</v>
      </c>
      <c r="P310" s="242">
        <v>11.18</v>
      </c>
      <c r="Q310" s="242">
        <v>12.8</v>
      </c>
      <c r="R310" s="242">
        <v>4.62</v>
      </c>
      <c r="S310" s="242">
        <v>26.4</v>
      </c>
      <c r="T310" s="242"/>
      <c r="U310" s="242">
        <v>383</v>
      </c>
      <c r="V310" s="242">
        <v>315</v>
      </c>
      <c r="W310" s="245">
        <v>-1.17</v>
      </c>
      <c r="X310" s="242"/>
      <c r="Y310" s="1"/>
      <c r="Z310" s="1"/>
    </row>
    <row r="311" spans="1:26" ht="15.75" customHeight="1" thickTop="1" thickBot="1" x14ac:dyDescent="0.35">
      <c r="A311" s="241" t="s">
        <v>306</v>
      </c>
      <c r="B311" s="241">
        <v>310</v>
      </c>
      <c r="C311" s="242" t="s">
        <v>1296</v>
      </c>
      <c r="D311" s="242"/>
      <c r="E311" s="249">
        <v>363</v>
      </c>
      <c r="F311" s="245">
        <v>-0.55000000000000004</v>
      </c>
      <c r="G311" s="242">
        <v>300</v>
      </c>
      <c r="H311" s="242">
        <v>109</v>
      </c>
      <c r="I311" s="243">
        <v>7187</v>
      </c>
      <c r="J311" s="242">
        <v>6.5</v>
      </c>
      <c r="K311" s="242">
        <v>1.19</v>
      </c>
      <c r="L311" s="242">
        <v>0.28000000000000003</v>
      </c>
      <c r="M311" s="242">
        <v>15.7</v>
      </c>
      <c r="N311" s="242">
        <v>55.67</v>
      </c>
      <c r="O311" s="242">
        <v>16.809999999999999</v>
      </c>
      <c r="P311" s="242">
        <v>19.489999999999998</v>
      </c>
      <c r="Q311" s="242">
        <v>14.17</v>
      </c>
      <c r="R311" s="242">
        <v>4.33</v>
      </c>
      <c r="S311" s="242">
        <v>29.5</v>
      </c>
      <c r="T311" s="242"/>
      <c r="U311" s="242">
        <v>102</v>
      </c>
      <c r="V311" s="242">
        <v>63</v>
      </c>
      <c r="W311" s="245">
        <v>-0.31</v>
      </c>
      <c r="X311" s="242"/>
      <c r="Y311" s="1"/>
      <c r="Z311" s="1"/>
    </row>
    <row r="312" spans="1:26" ht="15.75" customHeight="1" thickTop="1" thickBot="1" x14ac:dyDescent="0.35">
      <c r="A312" s="241" t="s">
        <v>307</v>
      </c>
      <c r="B312" s="241">
        <v>311</v>
      </c>
      <c r="C312" s="242" t="s">
        <v>1294</v>
      </c>
      <c r="D312" s="242"/>
      <c r="E312" s="249">
        <v>1.98</v>
      </c>
      <c r="F312" s="245">
        <v>-1</v>
      </c>
      <c r="G312" s="243">
        <v>119600</v>
      </c>
      <c r="H312" s="242">
        <v>240</v>
      </c>
      <c r="I312" s="242">
        <v>974</v>
      </c>
      <c r="J312" s="242">
        <v>14.16</v>
      </c>
      <c r="K312" s="242">
        <v>0.88</v>
      </c>
      <c r="L312" s="242">
        <v>1.45</v>
      </c>
      <c r="M312" s="242">
        <v>0.14000000000000001</v>
      </c>
      <c r="N312" s="242">
        <v>0.15</v>
      </c>
      <c r="O312" s="242">
        <v>4.71</v>
      </c>
      <c r="P312" s="242">
        <v>6.15</v>
      </c>
      <c r="Q312" s="242">
        <v>1.24</v>
      </c>
      <c r="R312" s="242">
        <v>7.07</v>
      </c>
      <c r="S312" s="242">
        <v>31.39</v>
      </c>
      <c r="T312" s="242"/>
      <c r="U312" s="242">
        <v>491</v>
      </c>
      <c r="V312" s="242">
        <v>482</v>
      </c>
      <c r="W312" s="246">
        <v>1.01</v>
      </c>
      <c r="X312" s="242"/>
      <c r="Y312" s="1"/>
      <c r="Z312" s="1"/>
    </row>
    <row r="313" spans="1:26" ht="15.75" customHeight="1" thickTop="1" thickBot="1" x14ac:dyDescent="0.35">
      <c r="A313" s="241" t="s">
        <v>308</v>
      </c>
      <c r="B313" s="241">
        <v>312</v>
      </c>
      <c r="C313" s="242" t="s">
        <v>1294</v>
      </c>
      <c r="D313" s="242"/>
      <c r="E313" s="249">
        <v>7.65</v>
      </c>
      <c r="F313" s="245">
        <v>-1.29</v>
      </c>
      <c r="G313" s="243">
        <v>470800</v>
      </c>
      <c r="H313" s="243">
        <v>3620</v>
      </c>
      <c r="I313" s="243">
        <v>7076</v>
      </c>
      <c r="J313" s="242">
        <v>5.86</v>
      </c>
      <c r="K313" s="242">
        <v>0.99</v>
      </c>
      <c r="L313" s="242">
        <v>0.73</v>
      </c>
      <c r="M313" s="242">
        <v>0.25</v>
      </c>
      <c r="N313" s="242">
        <v>1.3</v>
      </c>
      <c r="O313" s="242">
        <v>12.75</v>
      </c>
      <c r="P313" s="242">
        <v>17.91</v>
      </c>
      <c r="Q313" s="242">
        <v>22.81</v>
      </c>
      <c r="R313" s="242">
        <v>5.03</v>
      </c>
      <c r="S313" s="242">
        <v>29.85</v>
      </c>
      <c r="T313" s="242"/>
      <c r="U313" s="242">
        <v>113</v>
      </c>
      <c r="V313" s="242">
        <v>95</v>
      </c>
      <c r="W313" s="244">
        <v>0.22</v>
      </c>
      <c r="X313" s="242"/>
      <c r="Y313" s="1"/>
      <c r="Z313" s="1"/>
    </row>
    <row r="314" spans="1:26" ht="15.75" customHeight="1" thickTop="1" thickBot="1" x14ac:dyDescent="0.35">
      <c r="A314" s="241" t="s">
        <v>309</v>
      </c>
      <c r="B314" s="241">
        <v>313</v>
      </c>
      <c r="C314" s="242" t="s">
        <v>1294</v>
      </c>
      <c r="D314" s="242"/>
      <c r="E314" s="249">
        <v>7.3</v>
      </c>
      <c r="F314" s="245">
        <v>-2.0099999999999998</v>
      </c>
      <c r="G314" s="243">
        <v>133900</v>
      </c>
      <c r="H314" s="242">
        <v>982</v>
      </c>
      <c r="I314" s="243">
        <v>3832</v>
      </c>
      <c r="J314" s="242">
        <v>14.44</v>
      </c>
      <c r="K314" s="242">
        <v>0.86</v>
      </c>
      <c r="L314" s="242">
        <v>0.74</v>
      </c>
      <c r="M314" s="242">
        <v>0.15</v>
      </c>
      <c r="N314" s="242">
        <v>0.51</v>
      </c>
      <c r="O314" s="242">
        <v>6.74</v>
      </c>
      <c r="P314" s="242">
        <v>5.94</v>
      </c>
      <c r="Q314" s="242">
        <v>3.21</v>
      </c>
      <c r="R314" s="242">
        <v>8.2200000000000006</v>
      </c>
      <c r="S314" s="242">
        <v>24.4</v>
      </c>
      <c r="T314" s="242"/>
      <c r="U314" s="242">
        <v>529</v>
      </c>
      <c r="V314" s="242">
        <v>433</v>
      </c>
      <c r="W314" s="244">
        <v>0.53</v>
      </c>
      <c r="X314" s="242"/>
      <c r="Y314" s="1"/>
      <c r="Z314" s="1"/>
    </row>
    <row r="315" spans="1:26" ht="15.75" customHeight="1" thickTop="1" thickBot="1" x14ac:dyDescent="0.35">
      <c r="A315" s="241" t="s">
        <v>310</v>
      </c>
      <c r="B315" s="241">
        <v>314</v>
      </c>
      <c r="C315" s="242" t="s">
        <v>1294</v>
      </c>
      <c r="D315" s="242"/>
      <c r="E315" s="249">
        <v>1.35</v>
      </c>
      <c r="F315" s="245">
        <v>-1.46</v>
      </c>
      <c r="G315" s="243">
        <v>1041700</v>
      </c>
      <c r="H315" s="243">
        <v>1387</v>
      </c>
      <c r="I315" s="242">
        <v>810</v>
      </c>
      <c r="J315" s="242"/>
      <c r="K315" s="242">
        <v>3.33</v>
      </c>
      <c r="L315" s="242">
        <v>1.21</v>
      </c>
      <c r="M315" s="242"/>
      <c r="N315" s="242">
        <v>0</v>
      </c>
      <c r="O315" s="242">
        <v>-6.77</v>
      </c>
      <c r="P315" s="242">
        <v>-13.52</v>
      </c>
      <c r="Q315" s="242">
        <v>-5.6</v>
      </c>
      <c r="R315" s="242"/>
      <c r="S315" s="242">
        <v>37.97</v>
      </c>
      <c r="T315" s="242"/>
      <c r="U315" s="242"/>
      <c r="V315" s="242"/>
      <c r="W315" s="244"/>
      <c r="X315" s="242"/>
      <c r="Y315" s="1"/>
      <c r="Z315" s="1"/>
    </row>
    <row r="316" spans="1:26" ht="15.75" customHeight="1" thickTop="1" thickBot="1" x14ac:dyDescent="0.35">
      <c r="A316" s="241" t="s">
        <v>311</v>
      </c>
      <c r="B316" s="241">
        <v>315</v>
      </c>
      <c r="C316" s="242" t="s">
        <v>1294</v>
      </c>
      <c r="D316" s="242"/>
      <c r="E316" s="249">
        <v>2.36</v>
      </c>
      <c r="F316" s="245">
        <v>-0.84</v>
      </c>
      <c r="G316" s="243">
        <v>377600</v>
      </c>
      <c r="H316" s="242">
        <v>890</v>
      </c>
      <c r="I316" s="243">
        <v>2176</v>
      </c>
      <c r="J316" s="242">
        <v>11.34</v>
      </c>
      <c r="K316" s="242">
        <v>0.83</v>
      </c>
      <c r="L316" s="242">
        <v>0.15</v>
      </c>
      <c r="M316" s="242"/>
      <c r="N316" s="242">
        <v>0.21</v>
      </c>
      <c r="O316" s="242">
        <v>8.1</v>
      </c>
      <c r="P316" s="242">
        <v>7.39</v>
      </c>
      <c r="Q316" s="242">
        <v>6.04</v>
      </c>
      <c r="R316" s="242">
        <v>5.08</v>
      </c>
      <c r="S316" s="242">
        <v>48.57</v>
      </c>
      <c r="T316" s="242"/>
      <c r="U316" s="242">
        <v>402</v>
      </c>
      <c r="V316" s="242">
        <v>294</v>
      </c>
      <c r="W316" s="244">
        <v>0.62</v>
      </c>
      <c r="X316" s="242"/>
      <c r="Y316" s="1"/>
      <c r="Z316" s="1"/>
    </row>
    <row r="317" spans="1:26" ht="15.75" customHeight="1" thickTop="1" thickBot="1" x14ac:dyDescent="0.35">
      <c r="A317" s="241" t="s">
        <v>1304</v>
      </c>
      <c r="B317" s="241">
        <v>316</v>
      </c>
      <c r="C317" s="241" t="s">
        <v>178</v>
      </c>
      <c r="D317" s="242"/>
      <c r="E317" s="249">
        <v>6.4</v>
      </c>
      <c r="F317" s="245">
        <v>-0.78</v>
      </c>
      <c r="G317" s="243">
        <v>3797800</v>
      </c>
      <c r="H317" s="243">
        <v>24259</v>
      </c>
      <c r="I317" s="243">
        <v>2048</v>
      </c>
      <c r="J317" s="242">
        <v>39.340000000000003</v>
      </c>
      <c r="K317" s="242"/>
      <c r="L317" s="242">
        <v>2</v>
      </c>
      <c r="M317" s="242"/>
      <c r="N317" s="242">
        <v>0.16</v>
      </c>
      <c r="O317" s="242"/>
      <c r="P317" s="242"/>
      <c r="Q317" s="242"/>
      <c r="R317" s="242"/>
      <c r="S317" s="242">
        <v>40.99</v>
      </c>
      <c r="T317" s="242"/>
      <c r="U317" s="242"/>
      <c r="V317" s="242"/>
      <c r="W317" s="244"/>
      <c r="X317" s="242"/>
      <c r="Y317" s="1"/>
      <c r="Z317" s="1"/>
    </row>
    <row r="318" spans="1:26" ht="15.75" customHeight="1" thickTop="1" thickBot="1" x14ac:dyDescent="0.35">
      <c r="A318" s="241" t="s">
        <v>312</v>
      </c>
      <c r="B318" s="241">
        <v>317</v>
      </c>
      <c r="C318" s="242" t="s">
        <v>1294</v>
      </c>
      <c r="D318" s="242"/>
      <c r="E318" s="249">
        <v>7.8</v>
      </c>
      <c r="F318" s="245">
        <v>-2.5</v>
      </c>
      <c r="G318" s="243">
        <v>85378900</v>
      </c>
      <c r="H318" s="243">
        <v>672932</v>
      </c>
      <c r="I318" s="243">
        <v>93208</v>
      </c>
      <c r="J318" s="242">
        <v>10.43</v>
      </c>
      <c r="K318" s="242">
        <v>1.96</v>
      </c>
      <c r="L318" s="242">
        <v>1.54</v>
      </c>
      <c r="M318" s="242">
        <v>0.2</v>
      </c>
      <c r="N318" s="242">
        <v>0.75</v>
      </c>
      <c r="O318" s="242">
        <v>9.5399999999999991</v>
      </c>
      <c r="P318" s="242">
        <v>18.5</v>
      </c>
      <c r="Q318" s="242">
        <v>19.37</v>
      </c>
      <c r="R318" s="242">
        <v>8.9700000000000006</v>
      </c>
      <c r="S318" s="242">
        <v>69.400000000000006</v>
      </c>
      <c r="T318" s="242"/>
      <c r="U318" s="242">
        <v>183</v>
      </c>
      <c r="V318" s="242">
        <v>236</v>
      </c>
      <c r="W318" s="246">
        <v>1.6</v>
      </c>
      <c r="X318" s="242"/>
      <c r="Y318" s="1"/>
      <c r="Z318" s="1"/>
    </row>
    <row r="319" spans="1:26" ht="15.75" customHeight="1" thickTop="1" thickBot="1" x14ac:dyDescent="0.35">
      <c r="A319" s="241" t="s">
        <v>313</v>
      </c>
      <c r="B319" s="241">
        <v>318</v>
      </c>
      <c r="C319" s="242" t="s">
        <v>1294</v>
      </c>
      <c r="D319" s="242"/>
      <c r="E319" s="249">
        <v>1.03</v>
      </c>
      <c r="F319" s="245">
        <v>-2.83</v>
      </c>
      <c r="G319" s="243">
        <v>6349200</v>
      </c>
      <c r="H319" s="243">
        <v>6572</v>
      </c>
      <c r="I319" s="243">
        <v>21819</v>
      </c>
      <c r="J319" s="242">
        <v>7.89</v>
      </c>
      <c r="K319" s="242">
        <v>0.56000000000000005</v>
      </c>
      <c r="L319" s="242">
        <v>5.4</v>
      </c>
      <c r="M319" s="242"/>
      <c r="N319" s="242">
        <v>0.13</v>
      </c>
      <c r="O319" s="242">
        <v>1.36</v>
      </c>
      <c r="P319" s="242">
        <v>6.78</v>
      </c>
      <c r="Q319" s="242">
        <v>23.99</v>
      </c>
      <c r="R319" s="242">
        <v>7.81</v>
      </c>
      <c r="S319" s="242">
        <v>16.84</v>
      </c>
      <c r="T319" s="242"/>
      <c r="U319" s="242">
        <v>340</v>
      </c>
      <c r="V319" s="242">
        <v>488</v>
      </c>
      <c r="W319" s="244">
        <v>0.38</v>
      </c>
      <c r="X319" s="242"/>
      <c r="Y319" s="1"/>
      <c r="Z319" s="1"/>
    </row>
    <row r="320" spans="1:26" ht="15.75" customHeight="1" thickTop="1" thickBot="1" x14ac:dyDescent="0.35">
      <c r="A320" s="241" t="s">
        <v>314</v>
      </c>
      <c r="B320" s="241">
        <v>319</v>
      </c>
      <c r="C320" s="242" t="s">
        <v>1294</v>
      </c>
      <c r="D320" s="242"/>
      <c r="E320" s="249">
        <v>2.54</v>
      </c>
      <c r="F320" s="242">
        <v>0</v>
      </c>
      <c r="G320" s="243">
        <v>235100</v>
      </c>
      <c r="H320" s="242">
        <v>600</v>
      </c>
      <c r="I320" s="242">
        <v>973</v>
      </c>
      <c r="J320" s="242">
        <v>16.559999999999999</v>
      </c>
      <c r="K320" s="242">
        <v>0.71</v>
      </c>
      <c r="L320" s="242">
        <v>0.28999999999999998</v>
      </c>
      <c r="M320" s="242">
        <v>0.12</v>
      </c>
      <c r="N320" s="242">
        <v>0.15</v>
      </c>
      <c r="O320" s="242">
        <v>4.9400000000000004</v>
      </c>
      <c r="P320" s="242">
        <v>4.22</v>
      </c>
      <c r="Q320" s="242">
        <v>1.32</v>
      </c>
      <c r="R320" s="242">
        <v>8.66</v>
      </c>
      <c r="S320" s="242">
        <v>32.35</v>
      </c>
      <c r="T320" s="242"/>
      <c r="U320" s="242">
        <v>608</v>
      </c>
      <c r="V320" s="242">
        <v>537</v>
      </c>
      <c r="W320" s="244">
        <v>0.73</v>
      </c>
      <c r="X320" s="242"/>
      <c r="Y320" s="1"/>
      <c r="Z320" s="1"/>
    </row>
    <row r="321" spans="1:26" ht="15.75" customHeight="1" thickTop="1" thickBot="1" x14ac:dyDescent="0.35">
      <c r="A321" s="241" t="s">
        <v>315</v>
      </c>
      <c r="B321" s="241">
        <v>320</v>
      </c>
      <c r="C321" s="242" t="s">
        <v>1294</v>
      </c>
      <c r="D321" s="242"/>
      <c r="E321" s="249">
        <v>4.18</v>
      </c>
      <c r="F321" s="245">
        <v>-0.95</v>
      </c>
      <c r="G321" s="243">
        <v>821300</v>
      </c>
      <c r="H321" s="243">
        <v>3444</v>
      </c>
      <c r="I321" s="242">
        <v>926</v>
      </c>
      <c r="J321" s="242">
        <v>17.36</v>
      </c>
      <c r="K321" s="242">
        <v>0.86</v>
      </c>
      <c r="L321" s="242">
        <v>1.47</v>
      </c>
      <c r="M321" s="242"/>
      <c r="N321" s="242">
        <v>0.24</v>
      </c>
      <c r="O321" s="242">
        <v>3.29</v>
      </c>
      <c r="P321" s="242">
        <v>4.78</v>
      </c>
      <c r="Q321" s="242">
        <v>16.98</v>
      </c>
      <c r="R321" s="242">
        <v>5.74</v>
      </c>
      <c r="S321" s="242">
        <v>57.28</v>
      </c>
      <c r="T321" s="242"/>
      <c r="U321" s="242">
        <v>614</v>
      </c>
      <c r="V321" s="242">
        <v>631</v>
      </c>
      <c r="W321" s="246">
        <v>1.2</v>
      </c>
      <c r="X321" s="242"/>
      <c r="Y321" s="1"/>
      <c r="Z321" s="1"/>
    </row>
    <row r="322" spans="1:26" ht="15.75" customHeight="1" thickTop="1" thickBot="1" x14ac:dyDescent="0.35">
      <c r="A322" s="241" t="s">
        <v>316</v>
      </c>
      <c r="B322" s="241">
        <v>321</v>
      </c>
      <c r="C322" s="242" t="s">
        <v>1294</v>
      </c>
      <c r="D322" s="242"/>
      <c r="E322" s="249">
        <v>1.84</v>
      </c>
      <c r="F322" s="244">
        <v>2.79</v>
      </c>
      <c r="G322" s="243">
        <v>28511500</v>
      </c>
      <c r="H322" s="243">
        <v>52211</v>
      </c>
      <c r="I322" s="243">
        <v>4168</v>
      </c>
      <c r="J322" s="242"/>
      <c r="K322" s="242">
        <v>0.85</v>
      </c>
      <c r="L322" s="242">
        <v>2.0099999999999998</v>
      </c>
      <c r="M322" s="242"/>
      <c r="N322" s="242">
        <v>0</v>
      </c>
      <c r="O322" s="242">
        <v>1.26</v>
      </c>
      <c r="P322" s="242">
        <v>-0.4</v>
      </c>
      <c r="Q322" s="242">
        <v>-0.86</v>
      </c>
      <c r="R322" s="242"/>
      <c r="S322" s="242">
        <v>62.77</v>
      </c>
      <c r="T322" s="242"/>
      <c r="U322" s="242"/>
      <c r="V322" s="242"/>
      <c r="W322" s="244"/>
      <c r="X322" s="242"/>
      <c r="Y322" s="1"/>
      <c r="Z322" s="1"/>
    </row>
    <row r="323" spans="1:26" ht="15.75" customHeight="1" thickTop="1" thickBot="1" x14ac:dyDescent="0.35">
      <c r="A323" s="241" t="s">
        <v>317</v>
      </c>
      <c r="B323" s="241">
        <v>322</v>
      </c>
      <c r="C323" s="242" t="s">
        <v>1294</v>
      </c>
      <c r="D323" s="242"/>
      <c r="E323" s="249">
        <v>4.4400000000000004</v>
      </c>
      <c r="F323" s="245">
        <v>-0.45</v>
      </c>
      <c r="G323" s="243">
        <v>315200</v>
      </c>
      <c r="H323" s="243">
        <v>1399</v>
      </c>
      <c r="I323" s="243">
        <v>3330</v>
      </c>
      <c r="J323" s="242">
        <v>26.89</v>
      </c>
      <c r="K323" s="242">
        <v>2.33</v>
      </c>
      <c r="L323" s="242">
        <v>0.52</v>
      </c>
      <c r="M323" s="242">
        <v>0.05</v>
      </c>
      <c r="N323" s="242">
        <v>0.17</v>
      </c>
      <c r="O323" s="242">
        <v>7.33</v>
      </c>
      <c r="P323" s="242">
        <v>8.64</v>
      </c>
      <c r="Q323" s="242">
        <v>6.83</v>
      </c>
      <c r="R323" s="242">
        <v>2.82</v>
      </c>
      <c r="S323" s="242">
        <v>51.32</v>
      </c>
      <c r="T323" s="242"/>
      <c r="U323" s="242">
        <v>591</v>
      </c>
      <c r="V323" s="242">
        <v>550</v>
      </c>
      <c r="W323" s="246">
        <v>3.43</v>
      </c>
      <c r="X323" s="242"/>
      <c r="Y323" s="1"/>
      <c r="Z323" s="1"/>
    </row>
    <row r="324" spans="1:26" ht="15.75" customHeight="1" thickTop="1" thickBot="1" x14ac:dyDescent="0.35">
      <c r="A324" s="241" t="s">
        <v>318</v>
      </c>
      <c r="B324" s="241">
        <v>323</v>
      </c>
      <c r="C324" s="242" t="s">
        <v>1294</v>
      </c>
      <c r="D324" s="242"/>
      <c r="E324" s="249">
        <v>4.8</v>
      </c>
      <c r="F324" s="242">
        <v>0</v>
      </c>
      <c r="G324" s="243">
        <v>4028800</v>
      </c>
      <c r="H324" s="243">
        <v>19258</v>
      </c>
      <c r="I324" s="243">
        <v>7083</v>
      </c>
      <c r="J324" s="242">
        <v>6.39</v>
      </c>
      <c r="K324" s="242">
        <v>0.6</v>
      </c>
      <c r="L324" s="242">
        <v>1.0900000000000001</v>
      </c>
      <c r="M324" s="242">
        <v>1</v>
      </c>
      <c r="N324" s="242">
        <v>0.75</v>
      </c>
      <c r="O324" s="242">
        <v>5.98</v>
      </c>
      <c r="P324" s="242">
        <v>9.01</v>
      </c>
      <c r="Q324" s="242">
        <v>9.8800000000000008</v>
      </c>
      <c r="R324" s="242">
        <v>12.5</v>
      </c>
      <c r="S324" s="242">
        <v>91.11</v>
      </c>
      <c r="T324" s="242"/>
      <c r="U324" s="242">
        <v>257</v>
      </c>
      <c r="V324" s="242">
        <v>278</v>
      </c>
      <c r="W324" s="245">
        <v>-0.63</v>
      </c>
      <c r="X324" s="242"/>
      <c r="Y324" s="1"/>
      <c r="Z324" s="1"/>
    </row>
    <row r="325" spans="1:26" ht="15.75" customHeight="1" thickTop="1" thickBot="1" x14ac:dyDescent="0.35">
      <c r="A325" s="241" t="s">
        <v>319</v>
      </c>
      <c r="B325" s="241">
        <v>324</v>
      </c>
      <c r="C325" s="242" t="s">
        <v>1296</v>
      </c>
      <c r="D325" s="242"/>
      <c r="E325" s="249">
        <v>29.75</v>
      </c>
      <c r="F325" s="245">
        <v>-0.83</v>
      </c>
      <c r="G325" s="243">
        <v>2100</v>
      </c>
      <c r="H325" s="242">
        <v>58</v>
      </c>
      <c r="I325" s="243">
        <v>4959</v>
      </c>
      <c r="J325" s="242"/>
      <c r="K325" s="242">
        <v>0.46</v>
      </c>
      <c r="L325" s="242">
        <v>1.1000000000000001</v>
      </c>
      <c r="M325" s="242">
        <v>3</v>
      </c>
      <c r="N325" s="242">
        <v>0</v>
      </c>
      <c r="O325" s="242">
        <v>0.51</v>
      </c>
      <c r="P325" s="242">
        <v>-3.19</v>
      </c>
      <c r="Q325" s="242">
        <v>-55.67</v>
      </c>
      <c r="R325" s="242">
        <v>40.340000000000003</v>
      </c>
      <c r="S325" s="242">
        <v>12.16</v>
      </c>
      <c r="T325" s="242"/>
      <c r="U325" s="242"/>
      <c r="V325" s="242"/>
      <c r="W325" s="244"/>
      <c r="X325" s="242"/>
      <c r="Y325" s="1"/>
      <c r="Z325" s="1"/>
    </row>
    <row r="326" spans="1:26" ht="15.75" customHeight="1" thickTop="1" thickBot="1" x14ac:dyDescent="0.35">
      <c r="A326" s="241" t="s">
        <v>320</v>
      </c>
      <c r="B326" s="241">
        <v>325</v>
      </c>
      <c r="C326" s="242" t="s">
        <v>1296</v>
      </c>
      <c r="D326" s="242"/>
      <c r="E326" s="249">
        <v>4.72</v>
      </c>
      <c r="F326" s="245">
        <v>-0.84</v>
      </c>
      <c r="G326" s="243">
        <v>328700</v>
      </c>
      <c r="H326" s="243">
        <v>1539</v>
      </c>
      <c r="I326" s="243">
        <v>3870</v>
      </c>
      <c r="J326" s="242">
        <v>10.62</v>
      </c>
      <c r="K326" s="242">
        <v>1.02</v>
      </c>
      <c r="L326" s="242">
        <v>0.42</v>
      </c>
      <c r="M326" s="242">
        <v>0.4</v>
      </c>
      <c r="N326" s="242">
        <v>0.44</v>
      </c>
      <c r="O326" s="242">
        <v>8.9600000000000009</v>
      </c>
      <c r="P326" s="242">
        <v>9.6300000000000008</v>
      </c>
      <c r="Q326" s="242">
        <v>4.53</v>
      </c>
      <c r="R326" s="242">
        <v>8.4700000000000006</v>
      </c>
      <c r="S326" s="242">
        <v>23.94</v>
      </c>
      <c r="T326" s="242"/>
      <c r="U326" s="242">
        <v>326</v>
      </c>
      <c r="V326" s="242">
        <v>254</v>
      </c>
      <c r="W326" s="244">
        <v>0.87</v>
      </c>
      <c r="X326" s="242"/>
      <c r="Y326" s="1"/>
      <c r="Z326" s="1"/>
    </row>
    <row r="327" spans="1:26" ht="15.75" customHeight="1" thickTop="1" thickBot="1" x14ac:dyDescent="0.35">
      <c r="A327" s="241" t="s">
        <v>321</v>
      </c>
      <c r="B327" s="241">
        <v>326</v>
      </c>
      <c r="C327" s="242" t="s">
        <v>1294</v>
      </c>
      <c r="D327" s="242"/>
      <c r="E327" s="249">
        <v>50</v>
      </c>
      <c r="F327" s="244">
        <v>0.5</v>
      </c>
      <c r="G327" s="243">
        <v>959000</v>
      </c>
      <c r="H327" s="243">
        <v>47914</v>
      </c>
      <c r="I327" s="243">
        <v>46044</v>
      </c>
      <c r="J327" s="242">
        <v>38.119999999999997</v>
      </c>
      <c r="K327" s="242">
        <v>3.5</v>
      </c>
      <c r="L327" s="242">
        <v>0.47</v>
      </c>
      <c r="M327" s="242">
        <v>0.5</v>
      </c>
      <c r="N327" s="242">
        <v>1.32</v>
      </c>
      <c r="O327" s="242">
        <v>8.5</v>
      </c>
      <c r="P327" s="242">
        <v>9.01</v>
      </c>
      <c r="Q327" s="242">
        <v>5.62</v>
      </c>
      <c r="R327" s="242">
        <v>5.2</v>
      </c>
      <c r="S327" s="242">
        <v>27.34</v>
      </c>
      <c r="T327" s="242"/>
      <c r="U327" s="242">
        <v>637</v>
      </c>
      <c r="V327" s="242">
        <v>573</v>
      </c>
      <c r="W327" s="246">
        <v>4.2300000000000004</v>
      </c>
      <c r="X327" s="242"/>
      <c r="Y327" s="1"/>
      <c r="Z327" s="1"/>
    </row>
    <row r="328" spans="1:26" ht="15.75" customHeight="1" thickTop="1" thickBot="1" x14ac:dyDescent="0.35">
      <c r="A328" s="241" t="s">
        <v>322</v>
      </c>
      <c r="B328" s="241">
        <v>327</v>
      </c>
      <c r="C328" s="242" t="s">
        <v>1294</v>
      </c>
      <c r="D328" s="242"/>
      <c r="E328" s="249">
        <v>179.5</v>
      </c>
      <c r="F328" s="245">
        <v>-2.4500000000000002</v>
      </c>
      <c r="G328" s="243">
        <v>1400</v>
      </c>
      <c r="H328" s="242">
        <v>255</v>
      </c>
      <c r="I328" s="243">
        <v>2872</v>
      </c>
      <c r="J328" s="242">
        <v>49.58</v>
      </c>
      <c r="K328" s="242">
        <v>2.13</v>
      </c>
      <c r="L328" s="242">
        <v>6</v>
      </c>
      <c r="M328" s="242">
        <v>3</v>
      </c>
      <c r="N328" s="242">
        <v>3.65</v>
      </c>
      <c r="O328" s="242">
        <v>0.05</v>
      </c>
      <c r="P328" s="242">
        <v>4.22</v>
      </c>
      <c r="Q328" s="242">
        <v>1.21</v>
      </c>
      <c r="R328" s="242">
        <v>1.67</v>
      </c>
      <c r="S328" s="242">
        <v>39.770000000000003</v>
      </c>
      <c r="T328" s="242"/>
      <c r="U328" s="242">
        <v>805</v>
      </c>
      <c r="V328" s="242">
        <v>943</v>
      </c>
      <c r="W328" s="245">
        <v>-5.72</v>
      </c>
      <c r="X328" s="242"/>
      <c r="Y328" s="1"/>
      <c r="Z328" s="1"/>
    </row>
    <row r="329" spans="1:26" ht="15.75" customHeight="1" thickTop="1" thickBot="1" x14ac:dyDescent="0.35">
      <c r="A329" s="241" t="s">
        <v>323</v>
      </c>
      <c r="B329" s="241">
        <v>328</v>
      </c>
      <c r="C329" s="242" t="s">
        <v>1294</v>
      </c>
      <c r="D329" s="242"/>
      <c r="E329" s="249">
        <v>0.67</v>
      </c>
      <c r="F329" s="245">
        <v>-1.47</v>
      </c>
      <c r="G329" s="243">
        <v>5846200</v>
      </c>
      <c r="H329" s="243">
        <v>3895</v>
      </c>
      <c r="I329" s="243">
        <v>3626</v>
      </c>
      <c r="J329" s="242"/>
      <c r="K329" s="242">
        <v>0.94</v>
      </c>
      <c r="L329" s="242">
        <v>1.42</v>
      </c>
      <c r="M329" s="242"/>
      <c r="N329" s="242">
        <v>0</v>
      </c>
      <c r="O329" s="242">
        <v>-6.66</v>
      </c>
      <c r="P329" s="242">
        <v>-9.57</v>
      </c>
      <c r="Q329" s="242">
        <v>-32.99</v>
      </c>
      <c r="R329" s="242">
        <v>3.82</v>
      </c>
      <c r="S329" s="242">
        <v>30.13</v>
      </c>
      <c r="T329" s="242"/>
      <c r="U329" s="242"/>
      <c r="V329" s="242"/>
      <c r="W329" s="244"/>
      <c r="X329" s="242"/>
      <c r="Y329" s="1"/>
      <c r="Z329" s="1"/>
    </row>
    <row r="330" spans="1:26" ht="15.75" customHeight="1" thickTop="1" thickBot="1" x14ac:dyDescent="0.35">
      <c r="A330" s="241" t="s">
        <v>324</v>
      </c>
      <c r="B330" s="241">
        <v>329</v>
      </c>
      <c r="C330" s="242" t="s">
        <v>1294</v>
      </c>
      <c r="D330" s="242"/>
      <c r="E330" s="249">
        <v>18.2</v>
      </c>
      <c r="F330" s="245">
        <v>-3.7</v>
      </c>
      <c r="G330" s="243">
        <v>2150000</v>
      </c>
      <c r="H330" s="243">
        <v>39564</v>
      </c>
      <c r="I330" s="243">
        <v>16283</v>
      </c>
      <c r="J330" s="242"/>
      <c r="K330" s="242">
        <v>2.64</v>
      </c>
      <c r="L330" s="242">
        <v>1.77</v>
      </c>
      <c r="M330" s="242">
        <v>0.35</v>
      </c>
      <c r="N330" s="242">
        <v>0</v>
      </c>
      <c r="O330" s="242">
        <v>-2.57</v>
      </c>
      <c r="P330" s="242">
        <v>-9.5500000000000007</v>
      </c>
      <c r="Q330" s="242">
        <v>-29.69</v>
      </c>
      <c r="R330" s="242">
        <v>5.49</v>
      </c>
      <c r="S330" s="242">
        <v>49.7</v>
      </c>
      <c r="T330" s="242"/>
      <c r="U330" s="242"/>
      <c r="V330" s="242"/>
      <c r="W330" s="244"/>
      <c r="X330" s="242"/>
      <c r="Y330" s="1"/>
      <c r="Z330" s="1"/>
    </row>
    <row r="331" spans="1:26" ht="15.75" customHeight="1" thickTop="1" thickBot="1" x14ac:dyDescent="0.35">
      <c r="A331" s="241" t="s">
        <v>325</v>
      </c>
      <c r="B331" s="241">
        <v>330</v>
      </c>
      <c r="C331" s="242" t="s">
        <v>1296</v>
      </c>
      <c r="D331" s="242"/>
      <c r="E331" s="249">
        <v>37.75</v>
      </c>
      <c r="F331" s="245">
        <v>-1.31</v>
      </c>
      <c r="G331" s="243">
        <v>1031100</v>
      </c>
      <c r="H331" s="243">
        <v>38986</v>
      </c>
      <c r="I331" s="243">
        <v>181200</v>
      </c>
      <c r="J331" s="242">
        <v>27.91</v>
      </c>
      <c r="K331" s="242">
        <v>8.92</v>
      </c>
      <c r="L331" s="242">
        <v>2.3199999999999998</v>
      </c>
      <c r="M331" s="242">
        <v>0.4</v>
      </c>
      <c r="N331" s="242">
        <v>1.35</v>
      </c>
      <c r="O331" s="242">
        <v>13.97</v>
      </c>
      <c r="P331" s="242">
        <v>33.67</v>
      </c>
      <c r="Q331" s="242">
        <v>2.74</v>
      </c>
      <c r="R331" s="242">
        <v>2.54</v>
      </c>
      <c r="S331" s="242">
        <v>6.92</v>
      </c>
      <c r="T331" s="242"/>
      <c r="U331" s="242">
        <v>362</v>
      </c>
      <c r="V331" s="242">
        <v>416</v>
      </c>
      <c r="W331" s="246">
        <v>6.96</v>
      </c>
      <c r="X331" s="242"/>
      <c r="Y331" s="1"/>
      <c r="Z331" s="1"/>
    </row>
    <row r="332" spans="1:26" ht="15.75" customHeight="1" thickTop="1" thickBot="1" x14ac:dyDescent="0.35">
      <c r="A332" s="241" t="s">
        <v>326</v>
      </c>
      <c r="B332" s="241">
        <v>331</v>
      </c>
      <c r="C332" s="242" t="s">
        <v>1294</v>
      </c>
      <c r="D332" s="242"/>
      <c r="E332" s="249">
        <v>6.55</v>
      </c>
      <c r="F332" s="244">
        <v>3.97</v>
      </c>
      <c r="G332" s="243">
        <v>2553200</v>
      </c>
      <c r="H332" s="243">
        <v>17077</v>
      </c>
      <c r="I332" s="243">
        <v>1808</v>
      </c>
      <c r="J332" s="242"/>
      <c r="K332" s="242">
        <v>2.2999999999999998</v>
      </c>
      <c r="L332" s="242">
        <v>3.93</v>
      </c>
      <c r="M332" s="242"/>
      <c r="N332" s="242">
        <v>0</v>
      </c>
      <c r="O332" s="242">
        <v>-2.86</v>
      </c>
      <c r="P332" s="242">
        <v>-15.71</v>
      </c>
      <c r="Q332" s="242">
        <v>-2.42</v>
      </c>
      <c r="R332" s="242"/>
      <c r="S332" s="242">
        <v>48.48</v>
      </c>
      <c r="T332" s="242"/>
      <c r="U332" s="242"/>
      <c r="V332" s="242"/>
      <c r="W332" s="244"/>
      <c r="X332" s="242"/>
      <c r="Y332" s="1"/>
      <c r="Z332" s="1"/>
    </row>
    <row r="333" spans="1:26" ht="15.75" customHeight="1" thickTop="1" thickBot="1" x14ac:dyDescent="0.35">
      <c r="A333" s="241" t="s">
        <v>327</v>
      </c>
      <c r="B333" s="241">
        <v>332</v>
      </c>
      <c r="C333" s="242" t="s">
        <v>1296</v>
      </c>
      <c r="D333" s="242"/>
      <c r="E333" s="249">
        <v>27.75</v>
      </c>
      <c r="F333" s="245">
        <v>-1.77</v>
      </c>
      <c r="G333" s="242">
        <v>200</v>
      </c>
      <c r="H333" s="242">
        <v>6</v>
      </c>
      <c r="I333" s="242">
        <v>747</v>
      </c>
      <c r="J333" s="242"/>
      <c r="K333" s="242">
        <v>1.64</v>
      </c>
      <c r="L333" s="242">
        <v>0.86</v>
      </c>
      <c r="M333" s="242">
        <v>0.47</v>
      </c>
      <c r="N333" s="242">
        <v>0</v>
      </c>
      <c r="O333" s="242">
        <v>-6.37</v>
      </c>
      <c r="P333" s="242">
        <v>-10.96</v>
      </c>
      <c r="Q333" s="242">
        <v>-68.099999999999994</v>
      </c>
      <c r="R333" s="242">
        <v>1.66</v>
      </c>
      <c r="S333" s="242">
        <v>35.11</v>
      </c>
      <c r="T333" s="242"/>
      <c r="U333" s="242"/>
      <c r="V333" s="242"/>
      <c r="W333" s="244"/>
      <c r="X333" s="242"/>
      <c r="Y333" s="1"/>
      <c r="Z333" s="1"/>
    </row>
    <row r="334" spans="1:26" ht="15.75" customHeight="1" thickTop="1" thickBot="1" x14ac:dyDescent="0.35">
      <c r="A334" s="241" t="s">
        <v>328</v>
      </c>
      <c r="B334" s="241">
        <v>333</v>
      </c>
      <c r="C334" s="242" t="s">
        <v>1294</v>
      </c>
      <c r="D334" s="242"/>
      <c r="E334" s="249">
        <v>1.58</v>
      </c>
      <c r="F334" s="244">
        <v>0.64</v>
      </c>
      <c r="G334" s="242">
        <v>100</v>
      </c>
      <c r="H334" s="242">
        <v>0</v>
      </c>
      <c r="I334" s="243">
        <v>1235</v>
      </c>
      <c r="J334" s="242"/>
      <c r="K334" s="242">
        <v>0.87</v>
      </c>
      <c r="L334" s="242">
        <v>0.21</v>
      </c>
      <c r="M334" s="242"/>
      <c r="N334" s="242">
        <v>0</v>
      </c>
      <c r="O334" s="242">
        <v>-8.64</v>
      </c>
      <c r="P334" s="242">
        <v>-10.38</v>
      </c>
      <c r="Q334" s="242">
        <v>-71.22</v>
      </c>
      <c r="R334" s="242"/>
      <c r="S334" s="242">
        <v>12.39</v>
      </c>
      <c r="T334" s="242"/>
      <c r="U334" s="242"/>
      <c r="V334" s="242"/>
      <c r="W334" s="244"/>
      <c r="X334" s="242"/>
      <c r="Y334" s="1"/>
      <c r="Z334" s="1"/>
    </row>
    <row r="335" spans="1:26" ht="15.75" customHeight="1" thickTop="1" thickBot="1" x14ac:dyDescent="0.35">
      <c r="A335" s="241" t="s">
        <v>329</v>
      </c>
      <c r="B335" s="241">
        <v>334</v>
      </c>
      <c r="C335" s="242" t="s">
        <v>1294</v>
      </c>
      <c r="D335" s="242"/>
      <c r="E335" s="249">
        <v>4.4400000000000004</v>
      </c>
      <c r="F335" s="242">
        <v>0</v>
      </c>
      <c r="G335" s="242">
        <v>100</v>
      </c>
      <c r="H335" s="242">
        <v>0</v>
      </c>
      <c r="I335" s="242">
        <v>823</v>
      </c>
      <c r="J335" s="242"/>
      <c r="K335" s="242">
        <v>0.61</v>
      </c>
      <c r="L335" s="242">
        <v>0.32</v>
      </c>
      <c r="M335" s="242"/>
      <c r="N335" s="242">
        <v>0</v>
      </c>
      <c r="O335" s="242">
        <v>-2.5</v>
      </c>
      <c r="P335" s="242">
        <v>-2.62</v>
      </c>
      <c r="Q335" s="242">
        <v>1.56</v>
      </c>
      <c r="R335" s="242">
        <v>2.25</v>
      </c>
      <c r="S335" s="242">
        <v>33.630000000000003</v>
      </c>
      <c r="T335" s="242"/>
      <c r="U335" s="242"/>
      <c r="V335" s="242"/>
      <c r="W335" s="244"/>
      <c r="X335" s="242"/>
      <c r="Y335" s="1"/>
      <c r="Z335" s="1"/>
    </row>
    <row r="336" spans="1:26" ht="15.75" customHeight="1" thickTop="1" thickBot="1" x14ac:dyDescent="0.35">
      <c r="A336" s="241" t="s">
        <v>330</v>
      </c>
      <c r="B336" s="241">
        <v>335</v>
      </c>
      <c r="C336" s="242" t="s">
        <v>1294</v>
      </c>
      <c r="D336" s="242"/>
      <c r="E336" s="249">
        <v>0.01</v>
      </c>
      <c r="F336" s="245">
        <v>-50</v>
      </c>
      <c r="G336" s="243">
        <v>38849500</v>
      </c>
      <c r="H336" s="242">
        <v>493</v>
      </c>
      <c r="I336" s="242">
        <v>857</v>
      </c>
      <c r="J336" s="242"/>
      <c r="K336" s="242">
        <v>0.5</v>
      </c>
      <c r="L336" s="242">
        <v>0.44</v>
      </c>
      <c r="M336" s="242"/>
      <c r="N336" s="242">
        <v>0</v>
      </c>
      <c r="O336" s="242">
        <v>-2.21</v>
      </c>
      <c r="P336" s="242">
        <v>-4.59</v>
      </c>
      <c r="Q336" s="242">
        <v>-5.23</v>
      </c>
      <c r="R336" s="242"/>
      <c r="S336" s="242">
        <v>86.88</v>
      </c>
      <c r="T336" s="242"/>
      <c r="U336" s="242"/>
      <c r="V336" s="242"/>
      <c r="W336" s="244"/>
      <c r="X336" s="242"/>
      <c r="Y336" s="1"/>
      <c r="Z336" s="1"/>
    </row>
    <row r="337" spans="1:26" ht="15.75" customHeight="1" thickTop="1" thickBot="1" x14ac:dyDescent="0.35">
      <c r="A337" s="241" t="s">
        <v>331</v>
      </c>
      <c r="B337" s="241">
        <v>336</v>
      </c>
      <c r="C337" s="242" t="s">
        <v>1294</v>
      </c>
      <c r="D337" s="242"/>
      <c r="E337" s="249">
        <v>7</v>
      </c>
      <c r="F337" s="245">
        <v>-1.41</v>
      </c>
      <c r="G337" s="243">
        <v>1652900</v>
      </c>
      <c r="H337" s="243">
        <v>11538</v>
      </c>
      <c r="I337" s="243">
        <v>1343</v>
      </c>
      <c r="J337" s="242">
        <v>7.33</v>
      </c>
      <c r="K337" s="242">
        <v>2.2999999999999998</v>
      </c>
      <c r="L337" s="242">
        <v>1.41</v>
      </c>
      <c r="M337" s="242">
        <v>0.32</v>
      </c>
      <c r="N337" s="242">
        <v>0.95</v>
      </c>
      <c r="O337" s="242">
        <v>17.88</v>
      </c>
      <c r="P337" s="242">
        <v>34.25</v>
      </c>
      <c r="Q337" s="242">
        <v>10.82</v>
      </c>
      <c r="R337" s="242">
        <v>3.57</v>
      </c>
      <c r="S337" s="242">
        <v>53</v>
      </c>
      <c r="T337" s="242"/>
      <c r="U337" s="242">
        <v>40</v>
      </c>
      <c r="V337" s="242">
        <v>63</v>
      </c>
      <c r="W337" s="245">
        <v>-1.38</v>
      </c>
      <c r="X337" s="242"/>
      <c r="Y337" s="1"/>
      <c r="Z337" s="1"/>
    </row>
    <row r="338" spans="1:26" ht="15.75" customHeight="1" thickTop="1" thickBot="1" x14ac:dyDescent="0.35">
      <c r="A338" s="241" t="s">
        <v>332</v>
      </c>
      <c r="B338" s="241">
        <v>337</v>
      </c>
      <c r="C338" s="242" t="s">
        <v>1294</v>
      </c>
      <c r="D338" s="242"/>
      <c r="E338" s="249">
        <v>12.4</v>
      </c>
      <c r="F338" s="245">
        <v>-1.59</v>
      </c>
      <c r="G338" s="243">
        <v>3136200</v>
      </c>
      <c r="H338" s="243">
        <v>39140</v>
      </c>
      <c r="I338" s="243">
        <v>21066</v>
      </c>
      <c r="J338" s="242">
        <v>15.91</v>
      </c>
      <c r="K338" s="242">
        <v>0.99</v>
      </c>
      <c r="L338" s="242">
        <v>1.78</v>
      </c>
      <c r="M338" s="242"/>
      <c r="N338" s="242">
        <v>0.76</v>
      </c>
      <c r="O338" s="242">
        <v>4.92</v>
      </c>
      <c r="P338" s="242">
        <v>5.95</v>
      </c>
      <c r="Q338" s="242">
        <v>1.42</v>
      </c>
      <c r="R338" s="242">
        <v>6.44</v>
      </c>
      <c r="S338" s="242">
        <v>45.61</v>
      </c>
      <c r="T338" s="242"/>
      <c r="U338" s="242">
        <v>560</v>
      </c>
      <c r="V338" s="242">
        <v>536</v>
      </c>
      <c r="W338" s="246">
        <v>1.1499999999999999</v>
      </c>
      <c r="X338" s="242"/>
      <c r="Y338" s="1"/>
      <c r="Z338" s="1"/>
    </row>
    <row r="339" spans="1:26" ht="15.75" customHeight="1" thickTop="1" thickBot="1" x14ac:dyDescent="0.35">
      <c r="A339" s="241" t="s">
        <v>333</v>
      </c>
      <c r="B339" s="241">
        <v>338</v>
      </c>
      <c r="C339" s="242" t="s">
        <v>1296</v>
      </c>
      <c r="D339" s="242"/>
      <c r="E339" s="249">
        <v>9.1</v>
      </c>
      <c r="F339" s="242">
        <v>0</v>
      </c>
      <c r="G339" s="243">
        <v>66200</v>
      </c>
      <c r="H339" s="242">
        <v>598</v>
      </c>
      <c r="I339" s="243">
        <v>5194</v>
      </c>
      <c r="J339" s="242">
        <v>12.34</v>
      </c>
      <c r="K339" s="242">
        <v>1.1599999999999999</v>
      </c>
      <c r="L339" s="242">
        <v>2.33</v>
      </c>
      <c r="M339" s="242">
        <v>0.1</v>
      </c>
      <c r="N339" s="242">
        <v>0.73</v>
      </c>
      <c r="O339" s="242">
        <v>3.34</v>
      </c>
      <c r="P339" s="242">
        <v>9.68</v>
      </c>
      <c r="Q339" s="242">
        <v>15.41</v>
      </c>
      <c r="R339" s="242">
        <v>9.4499999999999993</v>
      </c>
      <c r="S339" s="242">
        <v>16.75</v>
      </c>
      <c r="T339" s="242"/>
      <c r="U339" s="242">
        <v>368</v>
      </c>
      <c r="V339" s="242">
        <v>520</v>
      </c>
      <c r="W339" s="245">
        <v>-0.44</v>
      </c>
      <c r="X339" s="242"/>
      <c r="Y339" s="1"/>
      <c r="Z339" s="1"/>
    </row>
    <row r="340" spans="1:26" ht="15.75" customHeight="1" thickTop="1" thickBot="1" x14ac:dyDescent="0.35">
      <c r="A340" s="241" t="s">
        <v>334</v>
      </c>
      <c r="B340" s="241">
        <v>339</v>
      </c>
      <c r="C340" s="242" t="s">
        <v>1294</v>
      </c>
      <c r="D340" s="242"/>
      <c r="E340" s="249">
        <v>9.6999999999999993</v>
      </c>
      <c r="F340" s="242">
        <v>0</v>
      </c>
      <c r="G340" s="243">
        <v>1451000</v>
      </c>
      <c r="H340" s="243">
        <v>14031</v>
      </c>
      <c r="I340" s="243">
        <v>7760</v>
      </c>
      <c r="J340" s="242">
        <v>16.93</v>
      </c>
      <c r="K340" s="242">
        <v>2.0699999999999998</v>
      </c>
      <c r="L340" s="242">
        <v>0.47</v>
      </c>
      <c r="M340" s="242">
        <v>0.2</v>
      </c>
      <c r="N340" s="242">
        <v>0.56999999999999995</v>
      </c>
      <c r="O340" s="242">
        <v>10.6</v>
      </c>
      <c r="P340" s="242">
        <v>12.14</v>
      </c>
      <c r="Q340" s="242">
        <v>13.84</v>
      </c>
      <c r="R340" s="242">
        <v>5.67</v>
      </c>
      <c r="S340" s="242">
        <v>42.76</v>
      </c>
      <c r="T340" s="242"/>
      <c r="U340" s="242">
        <v>418</v>
      </c>
      <c r="V340" s="242">
        <v>365</v>
      </c>
      <c r="W340" s="245">
        <v>-0.62</v>
      </c>
      <c r="X340" s="242"/>
      <c r="Y340" s="1"/>
      <c r="Z340" s="1"/>
    </row>
    <row r="341" spans="1:26" ht="15.75" customHeight="1" thickTop="1" thickBot="1" x14ac:dyDescent="0.35">
      <c r="A341" s="241" t="s">
        <v>335</v>
      </c>
      <c r="B341" s="241">
        <v>340</v>
      </c>
      <c r="C341" s="242" t="s">
        <v>1296</v>
      </c>
      <c r="D341" s="242"/>
      <c r="E341" s="249">
        <v>3.92</v>
      </c>
      <c r="F341" s="245">
        <v>-1.51</v>
      </c>
      <c r="G341" s="243">
        <v>189900</v>
      </c>
      <c r="H341" s="242">
        <v>740</v>
      </c>
      <c r="I341" s="243">
        <v>2693</v>
      </c>
      <c r="J341" s="242"/>
      <c r="K341" s="242">
        <v>1.34</v>
      </c>
      <c r="L341" s="242">
        <v>0.84</v>
      </c>
      <c r="M341" s="242"/>
      <c r="N341" s="242">
        <v>0</v>
      </c>
      <c r="O341" s="242">
        <v>-26.3</v>
      </c>
      <c r="P341" s="242">
        <v>-59.47</v>
      </c>
      <c r="Q341" s="242">
        <v>-97.95</v>
      </c>
      <c r="R341" s="242"/>
      <c r="S341" s="242">
        <v>22.71</v>
      </c>
      <c r="T341" s="242"/>
      <c r="U341" s="242"/>
      <c r="V341" s="242"/>
      <c r="W341" s="244"/>
      <c r="X341" s="242"/>
      <c r="Y341" s="1"/>
      <c r="Z341" s="1"/>
    </row>
    <row r="342" spans="1:26" ht="15.75" customHeight="1" thickTop="1" thickBot="1" x14ac:dyDescent="0.35">
      <c r="A342" s="241" t="s">
        <v>336</v>
      </c>
      <c r="B342" s="241">
        <v>341</v>
      </c>
      <c r="C342" s="242" t="s">
        <v>1294</v>
      </c>
      <c r="D342" s="242"/>
      <c r="E342" s="249">
        <v>14.5</v>
      </c>
      <c r="F342" s="244">
        <v>0.69</v>
      </c>
      <c r="G342" s="243">
        <v>3395300</v>
      </c>
      <c r="H342" s="243">
        <v>48696</v>
      </c>
      <c r="I342" s="243">
        <v>6917</v>
      </c>
      <c r="J342" s="242">
        <v>7.43</v>
      </c>
      <c r="K342" s="242">
        <v>1.98</v>
      </c>
      <c r="L342" s="242">
        <v>0.64</v>
      </c>
      <c r="M342" s="242">
        <v>0.4</v>
      </c>
      <c r="N342" s="242">
        <v>1.99</v>
      </c>
      <c r="O342" s="242">
        <v>20.84</v>
      </c>
      <c r="P342" s="242">
        <v>29.08</v>
      </c>
      <c r="Q342" s="242">
        <v>20.75</v>
      </c>
      <c r="R342" s="242">
        <v>4.4800000000000004</v>
      </c>
      <c r="S342" s="242">
        <v>76.63</v>
      </c>
      <c r="T342" s="242"/>
      <c r="U342" s="242">
        <v>52</v>
      </c>
      <c r="V342" s="242">
        <v>48</v>
      </c>
      <c r="W342" s="244">
        <v>0.42</v>
      </c>
      <c r="X342" s="242"/>
      <c r="Y342" s="1"/>
      <c r="Z342" s="1"/>
    </row>
    <row r="343" spans="1:26" ht="15.75" customHeight="1" thickTop="1" thickBot="1" x14ac:dyDescent="0.35">
      <c r="A343" s="241" t="s">
        <v>337</v>
      </c>
      <c r="B343" s="241">
        <v>342</v>
      </c>
      <c r="C343" s="242" t="s">
        <v>1296</v>
      </c>
      <c r="D343" s="242"/>
      <c r="E343" s="249">
        <v>3.54</v>
      </c>
      <c r="F343" s="242">
        <v>0</v>
      </c>
      <c r="G343" s="243">
        <v>15796900</v>
      </c>
      <c r="H343" s="243">
        <v>58004</v>
      </c>
      <c r="I343" s="243">
        <v>1684</v>
      </c>
      <c r="J343" s="242">
        <v>23.37</v>
      </c>
      <c r="K343" s="242">
        <v>0.45</v>
      </c>
      <c r="L343" s="242">
        <v>0.18</v>
      </c>
      <c r="M343" s="242"/>
      <c r="N343" s="242">
        <v>0.14000000000000001</v>
      </c>
      <c r="O343" s="242">
        <v>1.89</v>
      </c>
      <c r="P343" s="242">
        <v>2.4</v>
      </c>
      <c r="Q343" s="242">
        <v>19.52</v>
      </c>
      <c r="R343" s="242"/>
      <c r="S343" s="242">
        <v>71.37</v>
      </c>
      <c r="T343" s="242"/>
      <c r="U343" s="242">
        <v>749</v>
      </c>
      <c r="V343" s="242">
        <v>752</v>
      </c>
      <c r="W343" s="244">
        <v>0.48</v>
      </c>
      <c r="X343" s="242"/>
      <c r="Y343" s="1"/>
      <c r="Z343" s="1"/>
    </row>
    <row r="344" spans="1:26" ht="15.75" customHeight="1" thickTop="1" thickBot="1" x14ac:dyDescent="0.35">
      <c r="A344" s="241" t="s">
        <v>338</v>
      </c>
      <c r="B344" s="241">
        <v>343</v>
      </c>
      <c r="C344" s="242" t="s">
        <v>1294</v>
      </c>
      <c r="D344" s="242"/>
      <c r="E344" s="249">
        <v>40.25</v>
      </c>
      <c r="F344" s="245">
        <v>-3.01</v>
      </c>
      <c r="G344" s="243">
        <v>6025700</v>
      </c>
      <c r="H344" s="243">
        <v>246457</v>
      </c>
      <c r="I344" s="243">
        <v>35093</v>
      </c>
      <c r="J344" s="242">
        <v>26.69</v>
      </c>
      <c r="K344" s="242">
        <v>5.42</v>
      </c>
      <c r="L344" s="242">
        <v>0.76</v>
      </c>
      <c r="M344" s="242">
        <v>0.36</v>
      </c>
      <c r="N344" s="242">
        <v>1.55</v>
      </c>
      <c r="O344" s="242">
        <v>14.84</v>
      </c>
      <c r="P344" s="242">
        <v>21.69</v>
      </c>
      <c r="Q344" s="242">
        <v>10.54</v>
      </c>
      <c r="R344" s="242">
        <v>1.79</v>
      </c>
      <c r="S344" s="242">
        <v>38.75</v>
      </c>
      <c r="T344" s="242"/>
      <c r="U344" s="242">
        <v>396</v>
      </c>
      <c r="V344" s="242">
        <v>393</v>
      </c>
      <c r="W344" s="246">
        <v>1.83</v>
      </c>
      <c r="X344" s="242"/>
      <c r="Y344" s="1"/>
      <c r="Z344" s="1"/>
    </row>
    <row r="345" spans="1:26" ht="15.75" customHeight="1" thickTop="1" thickBot="1" x14ac:dyDescent="0.35">
      <c r="A345" s="241" t="s">
        <v>339</v>
      </c>
      <c r="B345" s="241">
        <v>344</v>
      </c>
      <c r="C345" s="242" t="s">
        <v>1294</v>
      </c>
      <c r="D345" s="242"/>
      <c r="E345" s="249">
        <v>0.39</v>
      </c>
      <c r="F345" s="242">
        <v>0</v>
      </c>
      <c r="G345" s="243">
        <v>4701700</v>
      </c>
      <c r="H345" s="243">
        <v>1825</v>
      </c>
      <c r="I345" s="242">
        <v>497</v>
      </c>
      <c r="J345" s="242"/>
      <c r="K345" s="242">
        <v>0.27</v>
      </c>
      <c r="L345" s="242">
        <v>1.57</v>
      </c>
      <c r="M345" s="242"/>
      <c r="N345" s="242">
        <v>0</v>
      </c>
      <c r="O345" s="242">
        <v>-1.1200000000000001</v>
      </c>
      <c r="P345" s="242">
        <v>-4.93</v>
      </c>
      <c r="Q345" s="242">
        <v>-68.67</v>
      </c>
      <c r="R345" s="242"/>
      <c r="S345" s="242">
        <v>65.94</v>
      </c>
      <c r="T345" s="242"/>
      <c r="U345" s="242"/>
      <c r="V345" s="242"/>
      <c r="W345" s="244"/>
      <c r="X345" s="242"/>
      <c r="Y345" s="1"/>
      <c r="Z345" s="1"/>
    </row>
    <row r="346" spans="1:26" ht="15.75" customHeight="1" thickTop="1" thickBot="1" x14ac:dyDescent="0.35">
      <c r="A346" s="241" t="s">
        <v>340</v>
      </c>
      <c r="B346" s="241">
        <v>345</v>
      </c>
      <c r="C346" s="242" t="s">
        <v>1294</v>
      </c>
      <c r="D346" s="242"/>
      <c r="E346" s="249">
        <v>201</v>
      </c>
      <c r="F346" s="242">
        <v>0</v>
      </c>
      <c r="G346" s="243">
        <v>3800</v>
      </c>
      <c r="H346" s="242">
        <v>760</v>
      </c>
      <c r="I346" s="243">
        <v>4201</v>
      </c>
      <c r="J346" s="242">
        <v>16.71</v>
      </c>
      <c r="K346" s="242">
        <v>0.76</v>
      </c>
      <c r="L346" s="242">
        <v>0.42</v>
      </c>
      <c r="M346" s="242">
        <v>10</v>
      </c>
      <c r="N346" s="242">
        <v>11.97</v>
      </c>
      <c r="O346" s="242">
        <v>3.79</v>
      </c>
      <c r="P346" s="242">
        <v>4.55</v>
      </c>
      <c r="Q346" s="242">
        <v>2.13</v>
      </c>
      <c r="R346" s="242">
        <v>4.9800000000000004</v>
      </c>
      <c r="S346" s="242">
        <v>22.81</v>
      </c>
      <c r="T346" s="242"/>
      <c r="U346" s="242">
        <v>607</v>
      </c>
      <c r="V346" s="242">
        <v>599</v>
      </c>
      <c r="W346" s="245">
        <v>-0.19</v>
      </c>
      <c r="X346" s="242"/>
      <c r="Y346" s="1"/>
      <c r="Z346" s="1"/>
    </row>
    <row r="347" spans="1:26" ht="15.75" customHeight="1" thickTop="1" thickBot="1" x14ac:dyDescent="0.35">
      <c r="A347" s="241" t="s">
        <v>341</v>
      </c>
      <c r="B347" s="241">
        <v>346</v>
      </c>
      <c r="C347" s="242" t="s">
        <v>1296</v>
      </c>
      <c r="D347" s="242"/>
      <c r="E347" s="249">
        <v>14.7</v>
      </c>
      <c r="F347" s="245">
        <v>-0.68</v>
      </c>
      <c r="G347" s="243">
        <v>12100</v>
      </c>
      <c r="H347" s="242">
        <v>178</v>
      </c>
      <c r="I347" s="243">
        <v>1847</v>
      </c>
      <c r="J347" s="242">
        <v>13.97</v>
      </c>
      <c r="K347" s="242">
        <v>1.82</v>
      </c>
      <c r="L347" s="242">
        <v>0.36</v>
      </c>
      <c r="M347" s="242">
        <v>1</v>
      </c>
      <c r="N347" s="242">
        <v>1.05</v>
      </c>
      <c r="O347" s="242">
        <v>12.32</v>
      </c>
      <c r="P347" s="242">
        <v>12.58</v>
      </c>
      <c r="Q347" s="242">
        <v>16.079999999999998</v>
      </c>
      <c r="R347" s="242">
        <v>6.8</v>
      </c>
      <c r="S347" s="242">
        <v>34.119999999999997</v>
      </c>
      <c r="T347" s="242"/>
      <c r="U347" s="242">
        <v>351</v>
      </c>
      <c r="V347" s="242">
        <v>274</v>
      </c>
      <c r="W347" s="245">
        <v>-1.92</v>
      </c>
      <c r="X347" s="242"/>
      <c r="Y347" s="1"/>
      <c r="Z347" s="1"/>
    </row>
    <row r="348" spans="1:26" ht="15.75" customHeight="1" thickTop="1" thickBot="1" x14ac:dyDescent="0.35">
      <c r="A348" s="241" t="s">
        <v>342</v>
      </c>
      <c r="B348" s="241">
        <v>347</v>
      </c>
      <c r="C348" s="242" t="s">
        <v>1294</v>
      </c>
      <c r="D348" s="242"/>
      <c r="E348" s="249">
        <v>4.9800000000000004</v>
      </c>
      <c r="F348" s="245">
        <v>-0.4</v>
      </c>
      <c r="G348" s="243">
        <v>464100</v>
      </c>
      <c r="H348" s="243">
        <v>2311</v>
      </c>
      <c r="I348" s="243">
        <v>2198</v>
      </c>
      <c r="J348" s="242">
        <v>8.6999999999999993</v>
      </c>
      <c r="K348" s="242">
        <v>1.22</v>
      </c>
      <c r="L348" s="242">
        <v>1.17</v>
      </c>
      <c r="M348" s="242">
        <v>0.35</v>
      </c>
      <c r="N348" s="242">
        <v>0.56999999999999995</v>
      </c>
      <c r="O348" s="242">
        <v>8.91</v>
      </c>
      <c r="P348" s="242">
        <v>14.33</v>
      </c>
      <c r="Q348" s="242">
        <v>4.7</v>
      </c>
      <c r="R348" s="242">
        <v>7.03</v>
      </c>
      <c r="S348" s="242">
        <v>68.459999999999994</v>
      </c>
      <c r="T348" s="242"/>
      <c r="U348" s="242">
        <v>191</v>
      </c>
      <c r="V348" s="242">
        <v>207</v>
      </c>
      <c r="W348" s="245">
        <v>-0.08</v>
      </c>
      <c r="X348" s="242"/>
      <c r="Y348" s="1"/>
      <c r="Z348" s="1"/>
    </row>
    <row r="349" spans="1:26" ht="15.75" customHeight="1" thickTop="1" thickBot="1" x14ac:dyDescent="0.35">
      <c r="A349" s="241" t="s">
        <v>343</v>
      </c>
      <c r="B349" s="241">
        <v>348</v>
      </c>
      <c r="C349" s="242" t="s">
        <v>1296</v>
      </c>
      <c r="D349" s="242"/>
      <c r="E349" s="249">
        <v>2.48</v>
      </c>
      <c r="F349" s="244">
        <v>0.81</v>
      </c>
      <c r="G349" s="243">
        <v>1118500</v>
      </c>
      <c r="H349" s="243">
        <v>2769</v>
      </c>
      <c r="I349" s="242">
        <v>992</v>
      </c>
      <c r="J349" s="242">
        <v>8.9700000000000006</v>
      </c>
      <c r="K349" s="242">
        <v>2.02</v>
      </c>
      <c r="L349" s="242">
        <v>0.17</v>
      </c>
      <c r="M349" s="242">
        <v>0.03</v>
      </c>
      <c r="N349" s="242">
        <v>0.26</v>
      </c>
      <c r="O349" s="242">
        <v>23.99</v>
      </c>
      <c r="P349" s="242">
        <v>24.03</v>
      </c>
      <c r="Q349" s="242">
        <v>13.74</v>
      </c>
      <c r="R349" s="242">
        <v>3.63</v>
      </c>
      <c r="S349" s="242">
        <v>24.95</v>
      </c>
      <c r="T349" s="242"/>
      <c r="U349" s="242">
        <v>115</v>
      </c>
      <c r="V349" s="242">
        <v>79</v>
      </c>
      <c r="W349" s="244">
        <v>0.3</v>
      </c>
      <c r="X349" s="242"/>
      <c r="Y349" s="1"/>
      <c r="Z349" s="1"/>
    </row>
    <row r="350" spans="1:26" ht="15.75" customHeight="1" thickTop="1" thickBot="1" x14ac:dyDescent="0.35">
      <c r="A350" s="241" t="s">
        <v>1305</v>
      </c>
      <c r="B350" s="241">
        <v>349</v>
      </c>
      <c r="C350" s="241" t="s">
        <v>178</v>
      </c>
      <c r="D350" s="242"/>
      <c r="E350" s="249">
        <v>5.55</v>
      </c>
      <c r="F350" s="245">
        <v>-3.48</v>
      </c>
      <c r="G350" s="243">
        <v>7532100</v>
      </c>
      <c r="H350" s="243">
        <v>42274</v>
      </c>
      <c r="I350" s="243">
        <v>5189</v>
      </c>
      <c r="J350" s="242">
        <v>41.81</v>
      </c>
      <c r="K350" s="242"/>
      <c r="L350" s="242">
        <v>0.68</v>
      </c>
      <c r="M350" s="242"/>
      <c r="N350" s="242">
        <v>0.14000000000000001</v>
      </c>
      <c r="O350" s="242"/>
      <c r="P350" s="242"/>
      <c r="Q350" s="242"/>
      <c r="R350" s="242"/>
      <c r="S350" s="242">
        <v>34.229999999999997</v>
      </c>
      <c r="T350" s="242"/>
      <c r="U350" s="242"/>
      <c r="V350" s="242"/>
      <c r="W350" s="244"/>
      <c r="X350" s="242"/>
      <c r="Y350" s="1"/>
      <c r="Z350" s="1"/>
    </row>
    <row r="351" spans="1:26" ht="15.75" customHeight="1" thickTop="1" thickBot="1" x14ac:dyDescent="0.35">
      <c r="A351" s="241" t="s">
        <v>344</v>
      </c>
      <c r="B351" s="241">
        <v>350</v>
      </c>
      <c r="C351" s="242" t="s">
        <v>1294</v>
      </c>
      <c r="D351" s="242"/>
      <c r="E351" s="249">
        <v>0.48</v>
      </c>
      <c r="F351" s="244">
        <v>4.3499999999999996</v>
      </c>
      <c r="G351" s="243">
        <v>596400</v>
      </c>
      <c r="H351" s="242">
        <v>274</v>
      </c>
      <c r="I351" s="243">
        <v>1202</v>
      </c>
      <c r="J351" s="242"/>
      <c r="K351" s="242">
        <v>0.28999999999999998</v>
      </c>
      <c r="L351" s="242">
        <v>1.46</v>
      </c>
      <c r="M351" s="242"/>
      <c r="N351" s="242">
        <v>0</v>
      </c>
      <c r="O351" s="242">
        <v>2.72</v>
      </c>
      <c r="P351" s="242">
        <v>-2.37</v>
      </c>
      <c r="Q351" s="242">
        <v>-4.93</v>
      </c>
      <c r="R351" s="242"/>
      <c r="S351" s="242">
        <v>54.52</v>
      </c>
      <c r="T351" s="242"/>
      <c r="U351" s="242"/>
      <c r="V351" s="242"/>
      <c r="W351" s="244"/>
      <c r="X351" s="242"/>
      <c r="Y351" s="1"/>
      <c r="Z351" s="1"/>
    </row>
    <row r="352" spans="1:26" ht="15.75" customHeight="1" thickTop="1" thickBot="1" x14ac:dyDescent="0.35">
      <c r="A352" s="241" t="s">
        <v>345</v>
      </c>
      <c r="B352" s="241">
        <v>351</v>
      </c>
      <c r="C352" s="242" t="s">
        <v>1294</v>
      </c>
      <c r="D352" s="242"/>
      <c r="E352" s="249">
        <v>0.9</v>
      </c>
      <c r="F352" s="242">
        <v>0</v>
      </c>
      <c r="G352" s="243">
        <v>1226700</v>
      </c>
      <c r="H352" s="243">
        <v>1170</v>
      </c>
      <c r="I352" s="243">
        <v>4073</v>
      </c>
      <c r="J352" s="242">
        <v>27.85</v>
      </c>
      <c r="K352" s="242">
        <v>0.68</v>
      </c>
      <c r="L352" s="242">
        <v>2.95</v>
      </c>
      <c r="M352" s="242">
        <v>0.02</v>
      </c>
      <c r="N352" s="242">
        <v>0.03</v>
      </c>
      <c r="O352" s="242">
        <v>3.46</v>
      </c>
      <c r="P352" s="242">
        <v>2.48</v>
      </c>
      <c r="Q352" s="242">
        <v>0.64</v>
      </c>
      <c r="R352" s="242">
        <v>2.2200000000000002</v>
      </c>
      <c r="S352" s="242">
        <v>29.38</v>
      </c>
      <c r="T352" s="242"/>
      <c r="U352" s="242">
        <v>775</v>
      </c>
      <c r="V352" s="242">
        <v>720</v>
      </c>
      <c r="W352" s="245">
        <v>-0.19</v>
      </c>
      <c r="X352" s="242"/>
      <c r="Y352" s="1"/>
      <c r="Z352" s="1"/>
    </row>
    <row r="353" spans="1:26" ht="15.75" customHeight="1" thickTop="1" thickBot="1" x14ac:dyDescent="0.35">
      <c r="A353" s="241" t="s">
        <v>346</v>
      </c>
      <c r="B353" s="241">
        <v>352</v>
      </c>
      <c r="C353" s="242" t="s">
        <v>1294</v>
      </c>
      <c r="D353" s="242"/>
      <c r="E353" s="249">
        <v>25</v>
      </c>
      <c r="F353" s="245">
        <v>-1.96</v>
      </c>
      <c r="G353" s="243">
        <v>26030100</v>
      </c>
      <c r="H353" s="243">
        <v>655885</v>
      </c>
      <c r="I353" s="243">
        <v>129558</v>
      </c>
      <c r="J353" s="242"/>
      <c r="K353" s="242">
        <v>1.77</v>
      </c>
      <c r="L353" s="242">
        <v>4.03</v>
      </c>
      <c r="M353" s="242"/>
      <c r="N353" s="242">
        <v>0</v>
      </c>
      <c r="O353" s="242">
        <v>-2.2599999999999998</v>
      </c>
      <c r="P353" s="242">
        <v>-16.54</v>
      </c>
      <c r="Q353" s="242">
        <v>-35.229999999999997</v>
      </c>
      <c r="R353" s="242"/>
      <c r="S353" s="242">
        <v>61.55</v>
      </c>
      <c r="T353" s="242"/>
      <c r="U353" s="242"/>
      <c r="V353" s="242"/>
      <c r="W353" s="244"/>
      <c r="X353" s="242"/>
      <c r="Y353" s="1"/>
      <c r="Z353" s="1"/>
    </row>
    <row r="354" spans="1:26" ht="15.75" customHeight="1" thickTop="1" thickBot="1" x14ac:dyDescent="0.35">
      <c r="A354" s="241" t="s">
        <v>347</v>
      </c>
      <c r="B354" s="241">
        <v>353</v>
      </c>
      <c r="C354" s="242" t="s">
        <v>1296</v>
      </c>
      <c r="D354" s="242"/>
      <c r="E354" s="249">
        <v>0.98</v>
      </c>
      <c r="F354" s="245">
        <v>-1.01</v>
      </c>
      <c r="G354" s="243">
        <v>704100</v>
      </c>
      <c r="H354" s="242">
        <v>692</v>
      </c>
      <c r="I354" s="242">
        <v>700</v>
      </c>
      <c r="J354" s="242">
        <v>37.049999999999997</v>
      </c>
      <c r="K354" s="242">
        <v>0.98</v>
      </c>
      <c r="L354" s="242">
        <v>1.02</v>
      </c>
      <c r="M354" s="242"/>
      <c r="N354" s="242">
        <v>0.03</v>
      </c>
      <c r="O354" s="242">
        <v>2.17</v>
      </c>
      <c r="P354" s="242">
        <v>2.67</v>
      </c>
      <c r="Q354" s="242">
        <v>2.21</v>
      </c>
      <c r="R354" s="242">
        <v>0.38</v>
      </c>
      <c r="S354" s="242">
        <v>81.93</v>
      </c>
      <c r="T354" s="242"/>
      <c r="U354" s="242">
        <v>814</v>
      </c>
      <c r="V354" s="242">
        <v>816</v>
      </c>
      <c r="W354" s="246">
        <v>2.2400000000000002</v>
      </c>
      <c r="X354" s="242"/>
      <c r="Y354" s="1"/>
      <c r="Z354" s="1"/>
    </row>
    <row r="355" spans="1:26" ht="15.75" customHeight="1" thickTop="1" thickBot="1" x14ac:dyDescent="0.35">
      <c r="A355" s="241" t="s">
        <v>348</v>
      </c>
      <c r="B355" s="241">
        <v>354</v>
      </c>
      <c r="C355" s="242" t="s">
        <v>1294</v>
      </c>
      <c r="D355" s="242"/>
      <c r="E355" s="249">
        <v>1.6</v>
      </c>
      <c r="F355" s="245">
        <v>-1.23</v>
      </c>
      <c r="G355" s="243">
        <v>359300</v>
      </c>
      <c r="H355" s="242">
        <v>577</v>
      </c>
      <c r="I355" s="243">
        <v>1377</v>
      </c>
      <c r="J355" s="242">
        <v>14.64</v>
      </c>
      <c r="K355" s="242">
        <v>0.25</v>
      </c>
      <c r="L355" s="242">
        <v>2.21</v>
      </c>
      <c r="M355" s="242"/>
      <c r="N355" s="242">
        <v>0.11</v>
      </c>
      <c r="O355" s="242">
        <v>3.4</v>
      </c>
      <c r="P355" s="242">
        <v>1.71</v>
      </c>
      <c r="Q355" s="242">
        <v>2.0499999999999998</v>
      </c>
      <c r="R355" s="242"/>
      <c r="S355" s="242">
        <v>32.54</v>
      </c>
      <c r="T355" s="242"/>
      <c r="U355" s="242">
        <v>655</v>
      </c>
      <c r="V355" s="242">
        <v>579</v>
      </c>
      <c r="W355" s="245">
        <v>-0.13</v>
      </c>
      <c r="X355" s="242"/>
      <c r="Y355" s="1"/>
      <c r="Z355" s="1"/>
    </row>
    <row r="356" spans="1:26" ht="15.75" customHeight="1" thickTop="1" thickBot="1" x14ac:dyDescent="0.35">
      <c r="A356" s="241" t="s">
        <v>349</v>
      </c>
      <c r="B356" s="241">
        <v>355</v>
      </c>
      <c r="C356" s="242" t="s">
        <v>1294</v>
      </c>
      <c r="D356" s="242"/>
      <c r="E356" s="249">
        <v>3.08</v>
      </c>
      <c r="F356" s="245">
        <v>-0.65</v>
      </c>
      <c r="G356" s="243">
        <v>172900</v>
      </c>
      <c r="H356" s="242">
        <v>534</v>
      </c>
      <c r="I356" s="243">
        <v>3361</v>
      </c>
      <c r="J356" s="242"/>
      <c r="K356" s="242">
        <v>0.49</v>
      </c>
      <c r="L356" s="242">
        <v>1.51</v>
      </c>
      <c r="M356" s="242">
        <v>0.11</v>
      </c>
      <c r="N356" s="242">
        <v>0</v>
      </c>
      <c r="O356" s="242">
        <v>2.46</v>
      </c>
      <c r="P356" s="242">
        <v>-0.37</v>
      </c>
      <c r="Q356" s="242">
        <v>1.17</v>
      </c>
      <c r="R356" s="242"/>
      <c r="S356" s="242">
        <v>57.75</v>
      </c>
      <c r="T356" s="242"/>
      <c r="U356" s="242"/>
      <c r="V356" s="242"/>
      <c r="W356" s="244"/>
      <c r="X356" s="242"/>
      <c r="Y356" s="1"/>
      <c r="Z356" s="1"/>
    </row>
    <row r="357" spans="1:26" ht="15.75" customHeight="1" thickTop="1" thickBot="1" x14ac:dyDescent="0.35">
      <c r="A357" s="241" t="s">
        <v>350</v>
      </c>
      <c r="B357" s="241">
        <v>356</v>
      </c>
      <c r="C357" s="242" t="s">
        <v>1294</v>
      </c>
      <c r="D357" s="242"/>
      <c r="E357" s="249">
        <v>0.92</v>
      </c>
      <c r="F357" s="245">
        <v>-1.08</v>
      </c>
      <c r="G357" s="243">
        <v>236200</v>
      </c>
      <c r="H357" s="242">
        <v>218</v>
      </c>
      <c r="I357" s="242">
        <v>980</v>
      </c>
      <c r="J357" s="242">
        <v>8.58</v>
      </c>
      <c r="K357" s="242">
        <v>0.5</v>
      </c>
      <c r="L357" s="242">
        <v>0.95</v>
      </c>
      <c r="M357" s="242">
        <v>0.03</v>
      </c>
      <c r="N357" s="242">
        <v>0.11</v>
      </c>
      <c r="O357" s="242">
        <v>3.87</v>
      </c>
      <c r="P357" s="242">
        <v>5.98</v>
      </c>
      <c r="Q357" s="242">
        <v>18.350000000000001</v>
      </c>
      <c r="R357" s="242">
        <v>3.26</v>
      </c>
      <c r="S357" s="242">
        <v>44.64</v>
      </c>
      <c r="T357" s="242"/>
      <c r="U357" s="242">
        <v>378</v>
      </c>
      <c r="V357" s="242">
        <v>403</v>
      </c>
      <c r="W357" s="245">
        <v>-21.06</v>
      </c>
      <c r="X357" s="242"/>
      <c r="Y357" s="1"/>
      <c r="Z357" s="1"/>
    </row>
    <row r="358" spans="1:26" ht="15.75" customHeight="1" thickTop="1" thickBot="1" x14ac:dyDescent="0.35">
      <c r="A358" s="241" t="s">
        <v>351</v>
      </c>
      <c r="B358" s="241">
        <v>357</v>
      </c>
      <c r="C358" s="242" t="s">
        <v>1296</v>
      </c>
      <c r="D358" s="242"/>
      <c r="E358" s="249">
        <v>1.85</v>
      </c>
      <c r="F358" s="242">
        <v>0</v>
      </c>
      <c r="G358" s="242">
        <v>0</v>
      </c>
      <c r="H358" s="242">
        <v>0</v>
      </c>
      <c r="I358" s="243">
        <v>1949</v>
      </c>
      <c r="J358" s="242"/>
      <c r="K358" s="242">
        <v>0.77</v>
      </c>
      <c r="L358" s="242">
        <v>1.04</v>
      </c>
      <c r="M358" s="242">
        <v>0.06</v>
      </c>
      <c r="N358" s="242">
        <v>0</v>
      </c>
      <c r="O358" s="242">
        <v>-1.1499999999999999</v>
      </c>
      <c r="P358" s="242">
        <v>-3.98</v>
      </c>
      <c r="Q358" s="242">
        <v>-6.97</v>
      </c>
      <c r="R358" s="242">
        <v>3.14</v>
      </c>
      <c r="S358" s="242">
        <v>19.84</v>
      </c>
      <c r="T358" s="242"/>
      <c r="U358" s="242"/>
      <c r="V358" s="242"/>
      <c r="W358" s="244"/>
      <c r="X358" s="242"/>
      <c r="Y358" s="1"/>
      <c r="Z358" s="1"/>
    </row>
    <row r="359" spans="1:26" ht="15.75" customHeight="1" thickTop="1" thickBot="1" x14ac:dyDescent="0.35">
      <c r="A359" s="241" t="s">
        <v>352</v>
      </c>
      <c r="B359" s="241">
        <v>358</v>
      </c>
      <c r="C359" s="242" t="s">
        <v>1294</v>
      </c>
      <c r="D359" s="242"/>
      <c r="E359" s="249">
        <v>3.02</v>
      </c>
      <c r="F359" s="245">
        <v>-0.66</v>
      </c>
      <c r="G359" s="243">
        <v>137300</v>
      </c>
      <c r="H359" s="242">
        <v>415</v>
      </c>
      <c r="I359" s="243">
        <v>2265</v>
      </c>
      <c r="J359" s="242">
        <v>17.22</v>
      </c>
      <c r="K359" s="242">
        <v>1</v>
      </c>
      <c r="L359" s="242">
        <v>0.51</v>
      </c>
      <c r="M359" s="242">
        <v>0.05</v>
      </c>
      <c r="N359" s="242">
        <v>0.18</v>
      </c>
      <c r="O359" s="242">
        <v>5.19</v>
      </c>
      <c r="P359" s="242">
        <v>5.76</v>
      </c>
      <c r="Q359" s="242">
        <v>4.1900000000000004</v>
      </c>
      <c r="R359" s="242">
        <v>5.63</v>
      </c>
      <c r="S359" s="242">
        <v>70.7</v>
      </c>
      <c r="T359" s="242"/>
      <c r="U359" s="242">
        <v>584</v>
      </c>
      <c r="V359" s="242">
        <v>541</v>
      </c>
      <c r="W359" s="245">
        <v>-0.73</v>
      </c>
      <c r="X359" s="242"/>
      <c r="Y359" s="1"/>
      <c r="Z359" s="1"/>
    </row>
    <row r="360" spans="1:26" ht="15.75" customHeight="1" thickTop="1" thickBot="1" x14ac:dyDescent="0.35">
      <c r="A360" s="241" t="s">
        <v>353</v>
      </c>
      <c r="B360" s="241">
        <v>359</v>
      </c>
      <c r="C360" s="242" t="s">
        <v>1294</v>
      </c>
      <c r="D360" s="242"/>
      <c r="E360" s="249">
        <v>2.2400000000000002</v>
      </c>
      <c r="F360" s="245">
        <v>-2.61</v>
      </c>
      <c r="G360" s="243">
        <v>874100</v>
      </c>
      <c r="H360" s="243">
        <v>1982</v>
      </c>
      <c r="I360" s="243">
        <v>7775</v>
      </c>
      <c r="J360" s="242"/>
      <c r="K360" s="242">
        <v>5.54</v>
      </c>
      <c r="L360" s="242">
        <v>2.2200000000000002</v>
      </c>
      <c r="M360" s="242"/>
      <c r="N360" s="242">
        <v>0</v>
      </c>
      <c r="O360" s="242">
        <v>-18.53</v>
      </c>
      <c r="P360" s="242">
        <v>-50.28</v>
      </c>
      <c r="Q360" s="242">
        <v>-58.34</v>
      </c>
      <c r="R360" s="242"/>
      <c r="S360" s="242">
        <v>27.3</v>
      </c>
      <c r="T360" s="242"/>
      <c r="U360" s="242"/>
      <c r="V360" s="242"/>
      <c r="W360" s="244"/>
      <c r="X360" s="242"/>
      <c r="Y360" s="1"/>
      <c r="Z360" s="1"/>
    </row>
    <row r="361" spans="1:26" ht="15.75" customHeight="1" thickTop="1" thickBot="1" x14ac:dyDescent="0.35">
      <c r="A361" s="241" t="s">
        <v>354</v>
      </c>
      <c r="B361" s="241">
        <v>360</v>
      </c>
      <c r="C361" s="242" t="s">
        <v>1294</v>
      </c>
      <c r="D361" s="242"/>
      <c r="E361" s="249">
        <v>4.0999999999999996</v>
      </c>
      <c r="F361" s="245">
        <v>-0.49</v>
      </c>
      <c r="G361" s="243">
        <v>65900</v>
      </c>
      <c r="H361" s="242">
        <v>271</v>
      </c>
      <c r="I361" s="242">
        <v>692</v>
      </c>
      <c r="J361" s="242">
        <v>10.16</v>
      </c>
      <c r="K361" s="242">
        <v>0.89</v>
      </c>
      <c r="L361" s="242">
        <v>0.3</v>
      </c>
      <c r="M361" s="242">
        <v>0.26</v>
      </c>
      <c r="N361" s="242">
        <v>0.4</v>
      </c>
      <c r="O361" s="242">
        <v>7.24</v>
      </c>
      <c r="P361" s="242">
        <v>8.8800000000000008</v>
      </c>
      <c r="Q361" s="242">
        <v>6.78</v>
      </c>
      <c r="R361" s="242">
        <v>6.34</v>
      </c>
      <c r="S361" s="242">
        <v>31.47</v>
      </c>
      <c r="T361" s="242"/>
      <c r="U361" s="242">
        <v>325</v>
      </c>
      <c r="V361" s="242">
        <v>302</v>
      </c>
      <c r="W361" s="246">
        <v>1.07</v>
      </c>
      <c r="X361" s="242"/>
      <c r="Y361" s="1"/>
      <c r="Z361" s="1"/>
    </row>
    <row r="362" spans="1:26" ht="15.75" customHeight="1" thickTop="1" thickBot="1" x14ac:dyDescent="0.35">
      <c r="A362" s="241" t="s">
        <v>355</v>
      </c>
      <c r="B362" s="241">
        <v>361</v>
      </c>
      <c r="C362" s="242" t="s">
        <v>1294</v>
      </c>
      <c r="D362" s="242"/>
      <c r="E362" s="249">
        <v>0.83</v>
      </c>
      <c r="F362" s="242">
        <v>0</v>
      </c>
      <c r="G362" s="243">
        <v>35277000</v>
      </c>
      <c r="H362" s="243">
        <v>28906</v>
      </c>
      <c r="I362" s="243">
        <v>5421</v>
      </c>
      <c r="J362" s="242"/>
      <c r="K362" s="242">
        <v>20.5</v>
      </c>
      <c r="L362" s="242">
        <v>0.64</v>
      </c>
      <c r="M362" s="242"/>
      <c r="N362" s="242">
        <v>0</v>
      </c>
      <c r="O362" s="242">
        <v>-7.39</v>
      </c>
      <c r="P362" s="242">
        <v>-11.91</v>
      </c>
      <c r="Q362" s="242">
        <v>-125.39</v>
      </c>
      <c r="R362" s="242"/>
      <c r="S362" s="242">
        <v>50.74</v>
      </c>
      <c r="T362" s="242"/>
      <c r="U362" s="242"/>
      <c r="V362" s="242"/>
      <c r="W362" s="244"/>
      <c r="X362" s="242"/>
      <c r="Y362" s="1"/>
      <c r="Z362" s="1"/>
    </row>
    <row r="363" spans="1:26" ht="15.75" customHeight="1" thickTop="1" thickBot="1" x14ac:dyDescent="0.35">
      <c r="A363" s="241" t="s">
        <v>356</v>
      </c>
      <c r="B363" s="241">
        <v>362</v>
      </c>
      <c r="C363" s="242" t="s">
        <v>1294</v>
      </c>
      <c r="D363" s="242" t="s">
        <v>15</v>
      </c>
      <c r="E363" s="249">
        <v>0.28999999999999998</v>
      </c>
      <c r="F363" s="245">
        <v>-3.33</v>
      </c>
      <c r="G363" s="243">
        <v>3929900</v>
      </c>
      <c r="H363" s="243">
        <v>1117</v>
      </c>
      <c r="I363" s="242">
        <v>284</v>
      </c>
      <c r="J363" s="242"/>
      <c r="K363" s="242"/>
      <c r="L363" s="242">
        <v>-5.0599999999999996</v>
      </c>
      <c r="M363" s="242"/>
      <c r="N363" s="242">
        <v>0</v>
      </c>
      <c r="O363" s="242">
        <v>-26.16</v>
      </c>
      <c r="P363" s="242"/>
      <c r="Q363" s="242">
        <v>-29.93</v>
      </c>
      <c r="R363" s="242"/>
      <c r="S363" s="242">
        <v>53.79</v>
      </c>
      <c r="T363" s="242"/>
      <c r="U363" s="242"/>
      <c r="V363" s="242"/>
      <c r="W363" s="244"/>
      <c r="X363" s="242"/>
      <c r="Y363" s="1"/>
      <c r="Z363" s="1"/>
    </row>
    <row r="364" spans="1:26" ht="15.75" customHeight="1" thickTop="1" thickBot="1" x14ac:dyDescent="0.35">
      <c r="A364" s="241" t="s">
        <v>357</v>
      </c>
      <c r="B364" s="241">
        <v>363</v>
      </c>
      <c r="C364" s="242" t="s">
        <v>1294</v>
      </c>
      <c r="D364" s="242"/>
      <c r="E364" s="249">
        <v>1.78</v>
      </c>
      <c r="F364" s="245">
        <v>-0.56000000000000005</v>
      </c>
      <c r="G364" s="243">
        <v>1100</v>
      </c>
      <c r="H364" s="242">
        <v>2</v>
      </c>
      <c r="I364" s="243">
        <v>2314</v>
      </c>
      <c r="J364" s="242"/>
      <c r="K364" s="242">
        <v>5.56</v>
      </c>
      <c r="L364" s="242">
        <v>0.43</v>
      </c>
      <c r="M364" s="242"/>
      <c r="N364" s="242">
        <v>0</v>
      </c>
      <c r="O364" s="242">
        <v>-13.28</v>
      </c>
      <c r="P364" s="242">
        <v>-20.54</v>
      </c>
      <c r="Q364" s="242">
        <v>-76.14</v>
      </c>
      <c r="R364" s="242"/>
      <c r="S364" s="242">
        <v>7.54</v>
      </c>
      <c r="T364" s="242"/>
      <c r="U364" s="242"/>
      <c r="V364" s="242"/>
      <c r="W364" s="244"/>
      <c r="X364" s="242"/>
      <c r="Y364" s="1"/>
      <c r="Z364" s="1"/>
    </row>
    <row r="365" spans="1:26" ht="15.75" customHeight="1" thickTop="1" thickBot="1" x14ac:dyDescent="0.35">
      <c r="A365" s="241" t="s">
        <v>358</v>
      </c>
      <c r="B365" s="241">
        <v>364</v>
      </c>
      <c r="C365" s="242" t="s">
        <v>1296</v>
      </c>
      <c r="D365" s="242"/>
      <c r="E365" s="249">
        <v>6.7</v>
      </c>
      <c r="F365" s="244">
        <v>1.52</v>
      </c>
      <c r="G365" s="243">
        <v>136100</v>
      </c>
      <c r="H365" s="242">
        <v>899</v>
      </c>
      <c r="I365" s="243">
        <v>2412</v>
      </c>
      <c r="J365" s="242">
        <v>11.49</v>
      </c>
      <c r="K365" s="242">
        <v>1.28</v>
      </c>
      <c r="L365" s="242">
        <v>0.69</v>
      </c>
      <c r="M365" s="242">
        <v>0.45</v>
      </c>
      <c r="N365" s="242">
        <v>0.57999999999999996</v>
      </c>
      <c r="O365" s="242">
        <v>8.4499999999999993</v>
      </c>
      <c r="P365" s="242">
        <v>11.26</v>
      </c>
      <c r="Q365" s="242">
        <v>2.3199999999999998</v>
      </c>
      <c r="R365" s="242">
        <v>6.72</v>
      </c>
      <c r="S365" s="242">
        <v>35.590000000000003</v>
      </c>
      <c r="T365" s="242"/>
      <c r="U365" s="242">
        <v>316</v>
      </c>
      <c r="V365" s="242">
        <v>296</v>
      </c>
      <c r="W365" s="246">
        <v>3.19</v>
      </c>
      <c r="X365" s="242"/>
      <c r="Y365" s="1"/>
      <c r="Z365" s="1"/>
    </row>
    <row r="366" spans="1:26" ht="15.75" customHeight="1" thickTop="1" thickBot="1" x14ac:dyDescent="0.35">
      <c r="A366" s="241" t="s">
        <v>359</v>
      </c>
      <c r="B366" s="241">
        <v>365</v>
      </c>
      <c r="C366" s="242" t="s">
        <v>1294</v>
      </c>
      <c r="D366" s="242"/>
      <c r="E366" s="249">
        <v>64</v>
      </c>
      <c r="F366" s="245">
        <v>-5.19</v>
      </c>
      <c r="G366" s="243">
        <v>25320300</v>
      </c>
      <c r="H366" s="243">
        <v>1653763</v>
      </c>
      <c r="I366" s="243">
        <v>135680</v>
      </c>
      <c r="J366" s="242">
        <v>28.23</v>
      </c>
      <c r="K366" s="242">
        <v>7.27</v>
      </c>
      <c r="L366" s="242">
        <v>2.77</v>
      </c>
      <c r="M366" s="242">
        <v>0.3</v>
      </c>
      <c r="N366" s="242">
        <v>2.35</v>
      </c>
      <c r="O366" s="242">
        <v>9.4</v>
      </c>
      <c r="P366" s="242">
        <v>29.12</v>
      </c>
      <c r="Q366" s="242">
        <v>35.450000000000003</v>
      </c>
      <c r="R366" s="242">
        <v>0.47</v>
      </c>
      <c r="S366" s="242">
        <v>32.11</v>
      </c>
      <c r="T366" s="242"/>
      <c r="U366" s="242">
        <v>370</v>
      </c>
      <c r="V366" s="242">
        <v>495</v>
      </c>
      <c r="W366" s="244">
        <v>0.52</v>
      </c>
      <c r="X366" s="242"/>
      <c r="Y366" s="1"/>
      <c r="Z366" s="1"/>
    </row>
    <row r="367" spans="1:26" ht="15.75" customHeight="1" thickTop="1" thickBot="1" x14ac:dyDescent="0.35">
      <c r="A367" s="241" t="s">
        <v>360</v>
      </c>
      <c r="B367" s="241">
        <v>366</v>
      </c>
      <c r="C367" s="242" t="s">
        <v>1294</v>
      </c>
      <c r="D367" s="242"/>
      <c r="E367" s="249">
        <v>84.75</v>
      </c>
      <c r="F367" s="245">
        <v>-1.45</v>
      </c>
      <c r="G367" s="243">
        <v>7400</v>
      </c>
      <c r="H367" s="242">
        <v>631</v>
      </c>
      <c r="I367" s="243">
        <v>5000</v>
      </c>
      <c r="J367" s="242">
        <v>7.84</v>
      </c>
      <c r="K367" s="242">
        <v>1</v>
      </c>
      <c r="L367" s="242">
        <v>3.91</v>
      </c>
      <c r="M367" s="242">
        <v>2.9</v>
      </c>
      <c r="N367" s="242">
        <v>10.81</v>
      </c>
      <c r="O367" s="242">
        <v>3.42</v>
      </c>
      <c r="P367" s="242">
        <v>12.14</v>
      </c>
      <c r="Q367" s="242">
        <v>8.3800000000000008</v>
      </c>
      <c r="R367" s="242">
        <v>3.42</v>
      </c>
      <c r="S367" s="242">
        <v>47.5</v>
      </c>
      <c r="T367" s="242"/>
      <c r="U367" s="242">
        <v>208</v>
      </c>
      <c r="V367" s="242">
        <v>406</v>
      </c>
      <c r="W367" s="245">
        <v>-0.49</v>
      </c>
      <c r="X367" s="242"/>
      <c r="Y367" s="1"/>
      <c r="Z367" s="1"/>
    </row>
    <row r="368" spans="1:26" ht="15.75" customHeight="1" thickTop="1" thickBot="1" x14ac:dyDescent="0.35">
      <c r="A368" s="241" t="s">
        <v>361</v>
      </c>
      <c r="B368" s="241">
        <v>367</v>
      </c>
      <c r="C368" s="242" t="s">
        <v>1294</v>
      </c>
      <c r="D368" s="242"/>
      <c r="E368" s="249">
        <v>1.18</v>
      </c>
      <c r="F368" s="245">
        <v>-3.28</v>
      </c>
      <c r="G368" s="243">
        <v>83700</v>
      </c>
      <c r="H368" s="242">
        <v>100</v>
      </c>
      <c r="I368" s="242">
        <v>236</v>
      </c>
      <c r="J368" s="242"/>
      <c r="K368" s="242">
        <v>1.64</v>
      </c>
      <c r="L368" s="242">
        <v>1.1200000000000001</v>
      </c>
      <c r="M368" s="242"/>
      <c r="N368" s="242">
        <v>0</v>
      </c>
      <c r="O368" s="242">
        <v>-1.37</v>
      </c>
      <c r="P368" s="242">
        <v>-7.45</v>
      </c>
      <c r="Q368" s="242">
        <v>-12.37</v>
      </c>
      <c r="R368" s="242"/>
      <c r="S368" s="242">
        <v>30.07</v>
      </c>
      <c r="T368" s="242"/>
      <c r="U368" s="242"/>
      <c r="V368" s="242"/>
      <c r="W368" s="244"/>
      <c r="X368" s="242"/>
      <c r="Y368" s="1"/>
      <c r="Z368" s="1"/>
    </row>
    <row r="369" spans="1:26" ht="15.75" customHeight="1" thickTop="1" thickBot="1" x14ac:dyDescent="0.35">
      <c r="A369" s="241" t="s">
        <v>362</v>
      </c>
      <c r="B369" s="241">
        <v>368</v>
      </c>
      <c r="C369" s="242" t="s">
        <v>1294</v>
      </c>
      <c r="D369" s="242"/>
      <c r="E369" s="249">
        <v>0.59</v>
      </c>
      <c r="F369" s="245">
        <v>-1.67</v>
      </c>
      <c r="G369" s="243">
        <v>65600</v>
      </c>
      <c r="H369" s="242">
        <v>39</v>
      </c>
      <c r="I369" s="242">
        <v>663</v>
      </c>
      <c r="J369" s="242"/>
      <c r="K369" s="242">
        <v>0.83</v>
      </c>
      <c r="L369" s="242">
        <v>0.77</v>
      </c>
      <c r="M369" s="242"/>
      <c r="N369" s="242">
        <v>0</v>
      </c>
      <c r="O369" s="242">
        <v>-3.24</v>
      </c>
      <c r="P369" s="242">
        <v>-6.39</v>
      </c>
      <c r="Q369" s="242">
        <v>-0.83</v>
      </c>
      <c r="R369" s="242"/>
      <c r="S369" s="242">
        <v>20.94</v>
      </c>
      <c r="T369" s="242"/>
      <c r="U369" s="242"/>
      <c r="V369" s="242"/>
      <c r="W369" s="244"/>
      <c r="X369" s="242"/>
      <c r="Y369" s="1"/>
      <c r="Z369" s="1"/>
    </row>
    <row r="370" spans="1:26" ht="15.75" customHeight="1" thickTop="1" thickBot="1" x14ac:dyDescent="0.35">
      <c r="A370" s="241" t="s">
        <v>363</v>
      </c>
      <c r="B370" s="241">
        <v>369</v>
      </c>
      <c r="C370" s="242" t="s">
        <v>1294</v>
      </c>
      <c r="D370" s="242"/>
      <c r="E370" s="249">
        <v>9.9</v>
      </c>
      <c r="F370" s="242">
        <v>0</v>
      </c>
      <c r="G370" s="242">
        <v>0</v>
      </c>
      <c r="H370" s="242">
        <v>0</v>
      </c>
      <c r="I370" s="242">
        <v>148</v>
      </c>
      <c r="J370" s="242"/>
      <c r="K370" s="242">
        <v>0.3</v>
      </c>
      <c r="L370" s="242">
        <v>0.89</v>
      </c>
      <c r="M370" s="242">
        <v>0.1</v>
      </c>
      <c r="N370" s="242">
        <v>0</v>
      </c>
      <c r="O370" s="242">
        <v>0.82</v>
      </c>
      <c r="P370" s="242">
        <v>-0.9</v>
      </c>
      <c r="Q370" s="242">
        <v>-2.91</v>
      </c>
      <c r="R370" s="242">
        <v>1.01</v>
      </c>
      <c r="S370" s="242">
        <v>28.07</v>
      </c>
      <c r="T370" s="242"/>
      <c r="U370" s="242"/>
      <c r="V370" s="242"/>
      <c r="W370" s="244"/>
      <c r="X370" s="242"/>
      <c r="Y370" s="1"/>
      <c r="Z370" s="1"/>
    </row>
    <row r="371" spans="1:26" ht="15.75" customHeight="1" thickTop="1" thickBot="1" x14ac:dyDescent="0.35">
      <c r="A371" s="241" t="s">
        <v>1306</v>
      </c>
      <c r="B371" s="241">
        <v>370</v>
      </c>
      <c r="C371" s="241" t="s">
        <v>178</v>
      </c>
      <c r="D371" s="242"/>
      <c r="E371" s="249">
        <v>6.9</v>
      </c>
      <c r="F371" s="245">
        <v>-2.82</v>
      </c>
      <c r="G371" s="243">
        <v>14230400</v>
      </c>
      <c r="H371" s="243">
        <v>99374</v>
      </c>
      <c r="I371" s="243">
        <v>6210</v>
      </c>
      <c r="J371" s="242">
        <v>35.43</v>
      </c>
      <c r="K371" s="242"/>
      <c r="L371" s="242">
        <v>3.01</v>
      </c>
      <c r="M371" s="242"/>
      <c r="N371" s="242">
        <v>0.2</v>
      </c>
      <c r="O371" s="242"/>
      <c r="P371" s="242"/>
      <c r="Q371" s="242"/>
      <c r="R371" s="242"/>
      <c r="S371" s="242">
        <v>33.57</v>
      </c>
      <c r="T371" s="242"/>
      <c r="U371" s="242"/>
      <c r="V371" s="242"/>
      <c r="W371" s="244"/>
      <c r="X371" s="242"/>
      <c r="Y371" s="1"/>
      <c r="Z371" s="1"/>
    </row>
    <row r="372" spans="1:26" ht="15.75" customHeight="1" thickTop="1" thickBot="1" x14ac:dyDescent="0.35">
      <c r="A372" s="241" t="s">
        <v>364</v>
      </c>
      <c r="B372" s="241">
        <v>371</v>
      </c>
      <c r="C372" s="242" t="s">
        <v>1296</v>
      </c>
      <c r="D372" s="242"/>
      <c r="E372" s="249">
        <v>0.85</v>
      </c>
      <c r="F372" s="242">
        <v>0</v>
      </c>
      <c r="G372" s="243">
        <v>38200</v>
      </c>
      <c r="H372" s="242">
        <v>32</v>
      </c>
      <c r="I372" s="243">
        <v>1058</v>
      </c>
      <c r="J372" s="242">
        <v>20.92</v>
      </c>
      <c r="K372" s="242">
        <v>0.41</v>
      </c>
      <c r="L372" s="242">
        <v>0.48</v>
      </c>
      <c r="M372" s="242"/>
      <c r="N372" s="242">
        <v>0.04</v>
      </c>
      <c r="O372" s="242">
        <v>2.41</v>
      </c>
      <c r="P372" s="242">
        <v>1.98</v>
      </c>
      <c r="Q372" s="242">
        <v>5.68</v>
      </c>
      <c r="R372" s="242"/>
      <c r="S372" s="242">
        <v>37.99</v>
      </c>
      <c r="T372" s="242"/>
      <c r="U372" s="242">
        <v>723</v>
      </c>
      <c r="V372" s="242">
        <v>700</v>
      </c>
      <c r="W372" s="244">
        <v>0.34</v>
      </c>
      <c r="X372" s="242"/>
      <c r="Y372" s="1"/>
      <c r="Z372" s="1"/>
    </row>
    <row r="373" spans="1:26" ht="15.75" customHeight="1" thickTop="1" thickBot="1" x14ac:dyDescent="0.35">
      <c r="A373" s="241" t="s">
        <v>365</v>
      </c>
      <c r="B373" s="241">
        <v>372</v>
      </c>
      <c r="C373" s="242" t="s">
        <v>1294</v>
      </c>
      <c r="D373" s="242"/>
      <c r="E373" s="249">
        <v>0.75</v>
      </c>
      <c r="F373" s="245">
        <v>-6.25</v>
      </c>
      <c r="G373" s="243">
        <v>122200</v>
      </c>
      <c r="H373" s="242">
        <v>95</v>
      </c>
      <c r="I373" s="242">
        <v>341</v>
      </c>
      <c r="J373" s="242"/>
      <c r="K373" s="242">
        <v>1.31</v>
      </c>
      <c r="L373" s="242">
        <v>2.11</v>
      </c>
      <c r="M373" s="242"/>
      <c r="N373" s="242">
        <v>0</v>
      </c>
      <c r="O373" s="242">
        <v>0.15</v>
      </c>
      <c r="P373" s="242">
        <v>-5.76</v>
      </c>
      <c r="Q373" s="242">
        <v>-2.76</v>
      </c>
      <c r="R373" s="242"/>
      <c r="S373" s="242">
        <v>34.909999999999997</v>
      </c>
      <c r="T373" s="242"/>
      <c r="U373" s="242"/>
      <c r="V373" s="242"/>
      <c r="W373" s="244"/>
      <c r="X373" s="242"/>
      <c r="Y373" s="1"/>
      <c r="Z373" s="1"/>
    </row>
    <row r="374" spans="1:26" ht="15.75" customHeight="1" thickTop="1" thickBot="1" x14ac:dyDescent="0.35">
      <c r="A374" s="241" t="s">
        <v>366</v>
      </c>
      <c r="B374" s="241">
        <v>373</v>
      </c>
      <c r="C374" s="242" t="s">
        <v>1294</v>
      </c>
      <c r="D374" s="242"/>
      <c r="E374" s="249">
        <v>1.52</v>
      </c>
      <c r="F374" s="245">
        <v>-1.3</v>
      </c>
      <c r="G374" s="243">
        <v>405100</v>
      </c>
      <c r="H374" s="242">
        <v>611</v>
      </c>
      <c r="I374" s="242">
        <v>479</v>
      </c>
      <c r="J374" s="242">
        <v>40.5</v>
      </c>
      <c r="K374" s="242">
        <v>0.69</v>
      </c>
      <c r="L374" s="242">
        <v>0.44</v>
      </c>
      <c r="M374" s="242"/>
      <c r="N374" s="242">
        <v>0.04</v>
      </c>
      <c r="O374" s="242">
        <v>2.06</v>
      </c>
      <c r="P374" s="242">
        <v>1.74</v>
      </c>
      <c r="Q374" s="242">
        <v>4.4000000000000004</v>
      </c>
      <c r="R374" s="242"/>
      <c r="S374" s="242">
        <v>23.1</v>
      </c>
      <c r="T374" s="242"/>
      <c r="U374" s="242">
        <v>846</v>
      </c>
      <c r="V374" s="242">
        <v>830</v>
      </c>
      <c r="W374" s="245">
        <v>-1.44</v>
      </c>
      <c r="X374" s="242"/>
      <c r="Y374" s="1"/>
      <c r="Z374" s="1"/>
    </row>
    <row r="375" spans="1:26" ht="15.75" customHeight="1" thickTop="1" thickBot="1" x14ac:dyDescent="0.35">
      <c r="A375" s="241" t="s">
        <v>367</v>
      </c>
      <c r="B375" s="241">
        <v>374</v>
      </c>
      <c r="C375" s="242" t="s">
        <v>1294</v>
      </c>
      <c r="D375" s="242" t="s">
        <v>15</v>
      </c>
      <c r="E375" s="249">
        <v>0.24</v>
      </c>
      <c r="F375" s="245">
        <v>-4</v>
      </c>
      <c r="G375" s="243">
        <v>79400</v>
      </c>
      <c r="H375" s="242">
        <v>19</v>
      </c>
      <c r="I375" s="242">
        <v>558</v>
      </c>
      <c r="J375" s="242"/>
      <c r="K375" s="242">
        <v>0.77</v>
      </c>
      <c r="L375" s="242">
        <v>0.12</v>
      </c>
      <c r="M375" s="242"/>
      <c r="N375" s="242">
        <v>0</v>
      </c>
      <c r="O375" s="242">
        <v>-3.71</v>
      </c>
      <c r="P375" s="242">
        <v>-4.25</v>
      </c>
      <c r="Q375" s="242">
        <v>-4.63</v>
      </c>
      <c r="R375" s="242"/>
      <c r="S375" s="242">
        <v>41.49</v>
      </c>
      <c r="T375" s="242"/>
      <c r="U375" s="242"/>
      <c r="V375" s="242"/>
      <c r="W375" s="244"/>
      <c r="X375" s="242"/>
      <c r="Y375" s="1"/>
      <c r="Z375" s="1"/>
    </row>
    <row r="376" spans="1:26" ht="15.75" customHeight="1" thickTop="1" thickBot="1" x14ac:dyDescent="0.35">
      <c r="A376" s="241" t="s">
        <v>368</v>
      </c>
      <c r="B376" s="241">
        <v>375</v>
      </c>
      <c r="C376" s="242" t="s">
        <v>1296</v>
      </c>
      <c r="D376" s="242"/>
      <c r="E376" s="249">
        <v>4.62</v>
      </c>
      <c r="F376" s="245">
        <v>-2.5299999999999998</v>
      </c>
      <c r="G376" s="243">
        <v>49425100</v>
      </c>
      <c r="H376" s="243">
        <v>229959</v>
      </c>
      <c r="I376" s="243">
        <v>7460</v>
      </c>
      <c r="J376" s="242">
        <v>13.23</v>
      </c>
      <c r="K376" s="242">
        <v>2.19</v>
      </c>
      <c r="L376" s="242">
        <v>1.79</v>
      </c>
      <c r="M376" s="242">
        <v>0.06</v>
      </c>
      <c r="N376" s="242">
        <v>0.35</v>
      </c>
      <c r="O376" s="242">
        <v>9.58</v>
      </c>
      <c r="P376" s="242">
        <v>18.34</v>
      </c>
      <c r="Q376" s="242">
        <v>4.37</v>
      </c>
      <c r="R376" s="242">
        <v>2.89</v>
      </c>
      <c r="S376" s="242">
        <v>38.19</v>
      </c>
      <c r="T376" s="242"/>
      <c r="U376" s="242">
        <v>256</v>
      </c>
      <c r="V376" s="242">
        <v>305</v>
      </c>
      <c r="W376" s="246">
        <v>1.23</v>
      </c>
      <c r="X376" s="242"/>
      <c r="Y376" s="1"/>
      <c r="Z376" s="1"/>
    </row>
    <row r="377" spans="1:26" ht="15.75" customHeight="1" thickTop="1" thickBot="1" x14ac:dyDescent="0.35">
      <c r="A377" s="241" t="s">
        <v>369</v>
      </c>
      <c r="B377" s="241">
        <v>376</v>
      </c>
      <c r="C377" s="242" t="s">
        <v>1294</v>
      </c>
      <c r="D377" s="242"/>
      <c r="E377" s="249">
        <v>24.8</v>
      </c>
      <c r="F377" s="245">
        <v>-0.4</v>
      </c>
      <c r="G377" s="243">
        <v>440200</v>
      </c>
      <c r="H377" s="243">
        <v>10917</v>
      </c>
      <c r="I377" s="243">
        <v>4960</v>
      </c>
      <c r="J377" s="242">
        <v>31.64</v>
      </c>
      <c r="K377" s="242">
        <v>11.99</v>
      </c>
      <c r="L377" s="242">
        <v>0.36</v>
      </c>
      <c r="M377" s="242"/>
      <c r="N377" s="242">
        <v>0.78</v>
      </c>
      <c r="O377" s="242">
        <v>27.17</v>
      </c>
      <c r="P377" s="242">
        <v>35.85</v>
      </c>
      <c r="Q377" s="242">
        <v>38.299999999999997</v>
      </c>
      <c r="R377" s="242">
        <v>3.93</v>
      </c>
      <c r="S377" s="242">
        <v>49</v>
      </c>
      <c r="T377" s="242"/>
      <c r="U377" s="242">
        <v>381</v>
      </c>
      <c r="V377" s="242">
        <v>376</v>
      </c>
      <c r="W377" s="246">
        <v>1.1000000000000001</v>
      </c>
      <c r="X377" s="242"/>
      <c r="Y377" s="1"/>
      <c r="Z377" s="1"/>
    </row>
    <row r="378" spans="1:26" ht="15.75" customHeight="1" thickTop="1" thickBot="1" x14ac:dyDescent="0.35">
      <c r="A378" s="241" t="s">
        <v>370</v>
      </c>
      <c r="B378" s="241">
        <v>377</v>
      </c>
      <c r="C378" s="242" t="s">
        <v>1296</v>
      </c>
      <c r="D378" s="242"/>
      <c r="E378" s="249">
        <v>49</v>
      </c>
      <c r="F378" s="242">
        <v>0</v>
      </c>
      <c r="G378" s="242">
        <v>100</v>
      </c>
      <c r="H378" s="242">
        <v>5</v>
      </c>
      <c r="I378" s="242">
        <v>490</v>
      </c>
      <c r="J378" s="242">
        <v>81.47</v>
      </c>
      <c r="K378" s="242">
        <v>1.39</v>
      </c>
      <c r="L378" s="242">
        <v>0.54</v>
      </c>
      <c r="M378" s="242">
        <v>0.2</v>
      </c>
      <c r="N378" s="242">
        <v>0.6</v>
      </c>
      <c r="O378" s="242">
        <v>2.15</v>
      </c>
      <c r="P378" s="242">
        <v>1.71</v>
      </c>
      <c r="Q378" s="242">
        <v>-0.28000000000000003</v>
      </c>
      <c r="R378" s="242">
        <v>0.41</v>
      </c>
      <c r="S378" s="242">
        <v>18.309999999999999</v>
      </c>
      <c r="T378" s="242"/>
      <c r="U378" s="242">
        <v>912</v>
      </c>
      <c r="V378" s="242">
        <v>889</v>
      </c>
      <c r="W378" s="246">
        <v>6.97</v>
      </c>
      <c r="X378" s="242"/>
      <c r="Y378" s="1"/>
      <c r="Z378" s="1"/>
    </row>
    <row r="379" spans="1:26" ht="15.75" customHeight="1" thickTop="1" thickBot="1" x14ac:dyDescent="0.35">
      <c r="A379" s="241" t="s">
        <v>371</v>
      </c>
      <c r="B379" s="241">
        <v>378</v>
      </c>
      <c r="C379" s="242" t="s">
        <v>1294</v>
      </c>
      <c r="D379" s="242" t="s">
        <v>15</v>
      </c>
      <c r="E379" s="249">
        <v>0.01</v>
      </c>
      <c r="F379" s="242">
        <v>0</v>
      </c>
      <c r="G379" s="243">
        <v>6606900</v>
      </c>
      <c r="H379" s="242">
        <v>66</v>
      </c>
      <c r="I379" s="242">
        <v>746</v>
      </c>
      <c r="J379" s="242"/>
      <c r="K379" s="242">
        <v>1</v>
      </c>
      <c r="L379" s="242">
        <v>0.17</v>
      </c>
      <c r="M379" s="242"/>
      <c r="N379" s="242">
        <v>0</v>
      </c>
      <c r="O379" s="242">
        <v>-12.76</v>
      </c>
      <c r="P379" s="242">
        <v>-15.89</v>
      </c>
      <c r="Q379" s="242">
        <v>-35.44</v>
      </c>
      <c r="R379" s="242"/>
      <c r="S379" s="242">
        <v>53.81</v>
      </c>
      <c r="T379" s="242"/>
      <c r="U379" s="242"/>
      <c r="V379" s="242"/>
      <c r="W379" s="244"/>
      <c r="X379" s="242"/>
      <c r="Y379" s="1"/>
      <c r="Z379" s="1"/>
    </row>
    <row r="380" spans="1:26" ht="15.75" customHeight="1" thickTop="1" thickBot="1" x14ac:dyDescent="0.35">
      <c r="A380" s="241" t="s">
        <v>372</v>
      </c>
      <c r="B380" s="241">
        <v>379</v>
      </c>
      <c r="C380" s="242" t="s">
        <v>1294</v>
      </c>
      <c r="D380" s="242"/>
      <c r="E380" s="249">
        <v>5</v>
      </c>
      <c r="F380" s="245">
        <v>-5.66</v>
      </c>
      <c r="G380" s="243">
        <v>22802200</v>
      </c>
      <c r="H380" s="243">
        <v>115859</v>
      </c>
      <c r="I380" s="243">
        <v>8372</v>
      </c>
      <c r="J380" s="242"/>
      <c r="K380" s="242">
        <v>2.84</v>
      </c>
      <c r="L380" s="242">
        <v>0.14000000000000001</v>
      </c>
      <c r="M380" s="242"/>
      <c r="N380" s="242">
        <v>0</v>
      </c>
      <c r="O380" s="242">
        <v>-5</v>
      </c>
      <c r="P380" s="242">
        <v>-8.5399999999999991</v>
      </c>
      <c r="Q380" s="242">
        <v>-5.43</v>
      </c>
      <c r="R380" s="242"/>
      <c r="S380" s="242">
        <v>71.459999999999994</v>
      </c>
      <c r="T380" s="242"/>
      <c r="U380" s="242"/>
      <c r="V380" s="242"/>
      <c r="W380" s="244"/>
      <c r="X380" s="242"/>
      <c r="Y380" s="1"/>
      <c r="Z380" s="1"/>
    </row>
    <row r="381" spans="1:26" ht="15.75" customHeight="1" thickTop="1" thickBot="1" x14ac:dyDescent="0.35">
      <c r="A381" s="241" t="s">
        <v>373</v>
      </c>
      <c r="B381" s="241">
        <v>380</v>
      </c>
      <c r="C381" s="242" t="s">
        <v>1294</v>
      </c>
      <c r="D381" s="242"/>
      <c r="E381" s="249">
        <v>3.02</v>
      </c>
      <c r="F381" s="245">
        <v>-8.48</v>
      </c>
      <c r="G381" s="243">
        <v>32800</v>
      </c>
      <c r="H381" s="242">
        <v>100</v>
      </c>
      <c r="I381" s="243">
        <v>3285</v>
      </c>
      <c r="J381" s="242"/>
      <c r="K381" s="242">
        <v>3.55</v>
      </c>
      <c r="L381" s="242">
        <v>1.1299999999999999</v>
      </c>
      <c r="M381" s="242"/>
      <c r="N381" s="242">
        <v>0</v>
      </c>
      <c r="O381" s="242">
        <v>-0.6</v>
      </c>
      <c r="P381" s="242">
        <v>-1.56</v>
      </c>
      <c r="Q381" s="242">
        <v>-2.97</v>
      </c>
      <c r="R381" s="242"/>
      <c r="S381" s="242">
        <v>11.92</v>
      </c>
      <c r="T381" s="242"/>
      <c r="U381" s="242"/>
      <c r="V381" s="242"/>
      <c r="W381" s="244"/>
      <c r="X381" s="242"/>
      <c r="Y381" s="1"/>
      <c r="Z381" s="1"/>
    </row>
    <row r="382" spans="1:26" ht="15.75" customHeight="1" thickTop="1" thickBot="1" x14ac:dyDescent="0.35">
      <c r="A382" s="241" t="s">
        <v>374</v>
      </c>
      <c r="B382" s="241">
        <v>381</v>
      </c>
      <c r="C382" s="242" t="s">
        <v>1294</v>
      </c>
      <c r="D382" s="242"/>
      <c r="E382" s="249">
        <v>2.76</v>
      </c>
      <c r="F382" s="242">
        <v>0</v>
      </c>
      <c r="G382" s="243">
        <v>146500</v>
      </c>
      <c r="H382" s="242">
        <v>409</v>
      </c>
      <c r="I382" s="243">
        <v>1009</v>
      </c>
      <c r="J382" s="242"/>
      <c r="K382" s="242">
        <v>3.75</v>
      </c>
      <c r="L382" s="242">
        <v>0.25</v>
      </c>
      <c r="M382" s="242"/>
      <c r="N382" s="242">
        <v>0</v>
      </c>
      <c r="O382" s="242">
        <v>12.41</v>
      </c>
      <c r="P382" s="242">
        <v>-21.11</v>
      </c>
      <c r="Q382" s="242">
        <v>-45.9</v>
      </c>
      <c r="R382" s="242"/>
      <c r="S382" s="242">
        <v>19.079999999999998</v>
      </c>
      <c r="T382" s="242"/>
      <c r="U382" s="242"/>
      <c r="V382" s="242"/>
      <c r="W382" s="244"/>
      <c r="X382" s="242"/>
      <c r="Y382" s="1"/>
      <c r="Z382" s="1"/>
    </row>
    <row r="383" spans="1:26" ht="15.75" customHeight="1" thickTop="1" thickBot="1" x14ac:dyDescent="0.35">
      <c r="A383" s="241" t="s">
        <v>375</v>
      </c>
      <c r="B383" s="241">
        <v>382</v>
      </c>
      <c r="C383" s="242" t="s">
        <v>1294</v>
      </c>
      <c r="D383" s="242"/>
      <c r="E383" s="249">
        <v>46.75</v>
      </c>
      <c r="F383" s="244">
        <v>1.63</v>
      </c>
      <c r="G383" s="242">
        <v>400</v>
      </c>
      <c r="H383" s="242">
        <v>19</v>
      </c>
      <c r="I383" s="243">
        <v>1636</v>
      </c>
      <c r="J383" s="242">
        <v>32.86</v>
      </c>
      <c r="K383" s="242">
        <v>0.81</v>
      </c>
      <c r="L383" s="242">
        <v>1.89</v>
      </c>
      <c r="M383" s="242">
        <v>1.29</v>
      </c>
      <c r="N383" s="242">
        <v>1.44</v>
      </c>
      <c r="O383" s="242">
        <v>1.01</v>
      </c>
      <c r="P383" s="242">
        <v>2.42</v>
      </c>
      <c r="Q383" s="242">
        <v>1.78</v>
      </c>
      <c r="R383" s="242">
        <v>2.75</v>
      </c>
      <c r="S383" s="242">
        <v>56.9</v>
      </c>
      <c r="T383" s="242"/>
      <c r="U383" s="242">
        <v>803</v>
      </c>
      <c r="V383" s="242">
        <v>845</v>
      </c>
      <c r="W383" s="246">
        <v>1.22</v>
      </c>
      <c r="X383" s="242"/>
      <c r="Y383" s="1"/>
      <c r="Z383" s="1"/>
    </row>
    <row r="384" spans="1:26" ht="15.75" customHeight="1" thickTop="1" thickBot="1" x14ac:dyDescent="0.35">
      <c r="A384" s="241" t="s">
        <v>376</v>
      </c>
      <c r="B384" s="241">
        <v>383</v>
      </c>
      <c r="C384" s="242" t="s">
        <v>1294</v>
      </c>
      <c r="D384" s="242" t="s">
        <v>377</v>
      </c>
      <c r="E384" s="249">
        <v>0.17</v>
      </c>
      <c r="F384" s="242">
        <v>0</v>
      </c>
      <c r="G384" s="242">
        <v>0</v>
      </c>
      <c r="H384" s="242">
        <v>0</v>
      </c>
      <c r="I384" s="242">
        <v>692</v>
      </c>
      <c r="J384" s="242"/>
      <c r="K384" s="242"/>
      <c r="L384" s="242">
        <v>9.85</v>
      </c>
      <c r="M384" s="242"/>
      <c r="N384" s="242">
        <v>0</v>
      </c>
      <c r="O384" s="242">
        <v>-7.12</v>
      </c>
      <c r="P384" s="242">
        <v>-72.94</v>
      </c>
      <c r="Q384" s="242">
        <v>-16.61</v>
      </c>
      <c r="R384" s="242"/>
      <c r="S384" s="242">
        <v>52.97</v>
      </c>
      <c r="T384" s="242"/>
      <c r="U384" s="242"/>
      <c r="V384" s="242"/>
      <c r="W384" s="244"/>
      <c r="X384" s="242"/>
      <c r="Y384" s="1"/>
      <c r="Z384" s="1"/>
    </row>
    <row r="385" spans="1:26" ht="15.75" customHeight="1" thickTop="1" thickBot="1" x14ac:dyDescent="0.35">
      <c r="A385" s="241" t="s">
        <v>378</v>
      </c>
      <c r="B385" s="241">
        <v>384</v>
      </c>
      <c r="C385" s="242" t="s">
        <v>1294</v>
      </c>
      <c r="D385" s="242"/>
      <c r="E385" s="249">
        <v>2.38</v>
      </c>
      <c r="F385" s="245">
        <v>-2.46</v>
      </c>
      <c r="G385" s="243">
        <v>248800</v>
      </c>
      <c r="H385" s="242">
        <v>594</v>
      </c>
      <c r="I385" s="243">
        <v>4875</v>
      </c>
      <c r="J385" s="242">
        <v>13.45</v>
      </c>
      <c r="K385" s="242">
        <v>1.51</v>
      </c>
      <c r="L385" s="242">
        <v>0.37</v>
      </c>
      <c r="M385" s="242"/>
      <c r="N385" s="242">
        <v>0.18</v>
      </c>
      <c r="O385" s="242">
        <v>8.5</v>
      </c>
      <c r="P385" s="242">
        <v>11.3</v>
      </c>
      <c r="Q385" s="242">
        <v>29.91</v>
      </c>
      <c r="R385" s="242">
        <v>3.36</v>
      </c>
      <c r="S385" s="242">
        <v>27.55</v>
      </c>
      <c r="T385" s="242"/>
      <c r="U385" s="242">
        <v>360</v>
      </c>
      <c r="V385" s="242">
        <v>338</v>
      </c>
      <c r="W385" s="245">
        <v>-0.4</v>
      </c>
      <c r="X385" s="242"/>
      <c r="Y385" s="1"/>
      <c r="Z385" s="1"/>
    </row>
    <row r="386" spans="1:26" ht="15.75" customHeight="1" thickTop="1" thickBot="1" x14ac:dyDescent="0.35">
      <c r="A386" s="241" t="s">
        <v>379</v>
      </c>
      <c r="B386" s="241">
        <v>385</v>
      </c>
      <c r="C386" s="242" t="s">
        <v>1294</v>
      </c>
      <c r="D386" s="242"/>
      <c r="E386" s="249">
        <v>7.2</v>
      </c>
      <c r="F386" s="245">
        <v>-4.6399999999999997</v>
      </c>
      <c r="G386" s="243">
        <v>13228000</v>
      </c>
      <c r="H386" s="243">
        <v>97057</v>
      </c>
      <c r="I386" s="243">
        <v>9860</v>
      </c>
      <c r="J386" s="242">
        <v>5.73</v>
      </c>
      <c r="K386" s="242">
        <v>1.85</v>
      </c>
      <c r="L386" s="242">
        <v>2.87</v>
      </c>
      <c r="M386" s="242">
        <v>1.1000000000000001</v>
      </c>
      <c r="N386" s="242">
        <v>1.23</v>
      </c>
      <c r="O386" s="242">
        <v>10.32</v>
      </c>
      <c r="P386" s="242">
        <v>32.81</v>
      </c>
      <c r="Q386" s="242">
        <v>16.5</v>
      </c>
      <c r="R386" s="242">
        <v>34.26</v>
      </c>
      <c r="S386" s="242">
        <v>31.22</v>
      </c>
      <c r="T386" s="242"/>
      <c r="U386" s="242">
        <v>28</v>
      </c>
      <c r="V386" s="242">
        <v>144</v>
      </c>
      <c r="W386" s="244">
        <v>0.21</v>
      </c>
      <c r="X386" s="242"/>
      <c r="Y386" s="1"/>
      <c r="Z386" s="1"/>
    </row>
    <row r="387" spans="1:26" ht="15.75" customHeight="1" thickTop="1" thickBot="1" x14ac:dyDescent="0.35">
      <c r="A387" s="241" t="s">
        <v>380</v>
      </c>
      <c r="B387" s="241">
        <v>386</v>
      </c>
      <c r="C387" s="242" t="s">
        <v>1294</v>
      </c>
      <c r="D387" s="242" t="s">
        <v>381</v>
      </c>
      <c r="E387" s="249">
        <v>1.1200000000000001</v>
      </c>
      <c r="F387" s="245">
        <v>-0.88</v>
      </c>
      <c r="G387" s="243">
        <v>345200</v>
      </c>
      <c r="H387" s="242">
        <v>385</v>
      </c>
      <c r="I387" s="243">
        <v>4177</v>
      </c>
      <c r="J387" s="242"/>
      <c r="K387" s="242"/>
      <c r="L387" s="242">
        <v>-5.81</v>
      </c>
      <c r="M387" s="242"/>
      <c r="N387" s="242">
        <v>0</v>
      </c>
      <c r="O387" s="242">
        <v>-25.68</v>
      </c>
      <c r="P387" s="242"/>
      <c r="Q387" s="242">
        <v>-81.53</v>
      </c>
      <c r="R387" s="242"/>
      <c r="S387" s="242">
        <v>11.75</v>
      </c>
      <c r="T387" s="242"/>
      <c r="U387" s="242"/>
      <c r="V387" s="242"/>
      <c r="W387" s="244"/>
      <c r="X387" s="242"/>
      <c r="Y387" s="1"/>
      <c r="Z387" s="1"/>
    </row>
    <row r="388" spans="1:26" ht="15.75" customHeight="1" thickTop="1" thickBot="1" x14ac:dyDescent="0.35">
      <c r="A388" s="241" t="s">
        <v>382</v>
      </c>
      <c r="B388" s="241">
        <v>387</v>
      </c>
      <c r="C388" s="242" t="s">
        <v>1296</v>
      </c>
      <c r="D388" s="242"/>
      <c r="E388" s="249">
        <v>15.3</v>
      </c>
      <c r="F388" s="245">
        <v>-12.57</v>
      </c>
      <c r="G388" s="242">
        <v>700</v>
      </c>
      <c r="H388" s="242">
        <v>11</v>
      </c>
      <c r="I388" s="242">
        <v>153</v>
      </c>
      <c r="J388" s="242">
        <v>19.3</v>
      </c>
      <c r="K388" s="242">
        <v>0.36</v>
      </c>
      <c r="L388" s="242">
        <v>0.14000000000000001</v>
      </c>
      <c r="M388" s="242">
        <v>0.2</v>
      </c>
      <c r="N388" s="242">
        <v>0.79</v>
      </c>
      <c r="O388" s="242">
        <v>2.12</v>
      </c>
      <c r="P388" s="242">
        <v>1.85</v>
      </c>
      <c r="Q388" s="242">
        <v>2.3199999999999998</v>
      </c>
      <c r="R388" s="242">
        <v>1.1399999999999999</v>
      </c>
      <c r="S388" s="242">
        <v>23.98</v>
      </c>
      <c r="T388" s="242"/>
      <c r="U388" s="242">
        <v>715</v>
      </c>
      <c r="V388" s="242">
        <v>699</v>
      </c>
      <c r="W388" s="245">
        <v>-3.86</v>
      </c>
      <c r="X388" s="242"/>
      <c r="Y388" s="1"/>
      <c r="Z388" s="1"/>
    </row>
    <row r="389" spans="1:26" ht="15.75" customHeight="1" thickTop="1" thickBot="1" x14ac:dyDescent="0.35">
      <c r="A389" s="241" t="s">
        <v>1307</v>
      </c>
      <c r="B389" s="241">
        <v>388</v>
      </c>
      <c r="C389" s="241" t="s">
        <v>178</v>
      </c>
      <c r="D389" s="242"/>
      <c r="E389" s="249">
        <v>7.5</v>
      </c>
      <c r="F389" s="245">
        <v>-5.0599999999999996</v>
      </c>
      <c r="G389" s="243">
        <v>14359400</v>
      </c>
      <c r="H389" s="243">
        <v>110910</v>
      </c>
      <c r="I389" s="243">
        <v>10168</v>
      </c>
      <c r="J389" s="242">
        <v>107.24</v>
      </c>
      <c r="K389" s="242"/>
      <c r="L389" s="242">
        <v>1.28</v>
      </c>
      <c r="M389" s="242"/>
      <c r="N389" s="242">
        <v>7.0000000000000007E-2</v>
      </c>
      <c r="O389" s="242"/>
      <c r="P389" s="242"/>
      <c r="Q389" s="242"/>
      <c r="R389" s="242"/>
      <c r="S389" s="242">
        <v>27.54</v>
      </c>
      <c r="T389" s="242"/>
      <c r="U389" s="242"/>
      <c r="V389" s="242"/>
      <c r="W389" s="244"/>
      <c r="X389" s="242"/>
      <c r="Y389" s="1"/>
      <c r="Z389" s="1"/>
    </row>
    <row r="390" spans="1:26" ht="15.75" customHeight="1" thickTop="1" thickBot="1" x14ac:dyDescent="0.35">
      <c r="A390" s="241" t="s">
        <v>383</v>
      </c>
      <c r="B390" s="241">
        <v>389</v>
      </c>
      <c r="C390" s="242" t="s">
        <v>1294</v>
      </c>
      <c r="D390" s="242"/>
      <c r="E390" s="249">
        <v>77.5</v>
      </c>
      <c r="F390" s="244">
        <v>0.98</v>
      </c>
      <c r="G390" s="243">
        <v>15900</v>
      </c>
      <c r="H390" s="243">
        <v>1220</v>
      </c>
      <c r="I390" s="243">
        <v>1077</v>
      </c>
      <c r="J390" s="242">
        <v>7.37</v>
      </c>
      <c r="K390" s="242">
        <v>0.78</v>
      </c>
      <c r="L390" s="242">
        <v>1.8</v>
      </c>
      <c r="M390" s="242">
        <v>4.5</v>
      </c>
      <c r="N390" s="242">
        <v>10.52</v>
      </c>
      <c r="O390" s="242">
        <v>4.6100000000000003</v>
      </c>
      <c r="P390" s="242">
        <v>10.71</v>
      </c>
      <c r="Q390" s="242">
        <v>8.69</v>
      </c>
      <c r="R390" s="242">
        <v>9.2899999999999991</v>
      </c>
      <c r="S390" s="242">
        <v>37.5</v>
      </c>
      <c r="T390" s="242"/>
      <c r="U390" s="242">
        <v>234</v>
      </c>
      <c r="V390" s="242">
        <v>349</v>
      </c>
      <c r="W390" s="245">
        <v>-0.75</v>
      </c>
      <c r="X390" s="242"/>
      <c r="Y390" s="1"/>
      <c r="Z390" s="1"/>
    </row>
    <row r="391" spans="1:26" ht="15.75" customHeight="1" thickTop="1" thickBot="1" x14ac:dyDescent="0.35">
      <c r="A391" s="241" t="s">
        <v>384</v>
      </c>
      <c r="B391" s="241">
        <v>390</v>
      </c>
      <c r="C391" s="242" t="s">
        <v>1294</v>
      </c>
      <c r="D391" s="242"/>
      <c r="E391" s="249">
        <v>41.5</v>
      </c>
      <c r="F391" s="245">
        <v>-0.6</v>
      </c>
      <c r="G391" s="243">
        <v>62200</v>
      </c>
      <c r="H391" s="243">
        <v>2562</v>
      </c>
      <c r="I391" s="243">
        <v>6640</v>
      </c>
      <c r="J391" s="242">
        <v>25.93</v>
      </c>
      <c r="K391" s="242">
        <v>3.12</v>
      </c>
      <c r="L391" s="242">
        <v>0.12</v>
      </c>
      <c r="M391" s="242">
        <v>1.58</v>
      </c>
      <c r="N391" s="242">
        <v>1.6</v>
      </c>
      <c r="O391" s="242">
        <v>12.85</v>
      </c>
      <c r="P391" s="242">
        <v>12.04</v>
      </c>
      <c r="Q391" s="242">
        <v>11.4</v>
      </c>
      <c r="R391" s="242">
        <v>3.81</v>
      </c>
      <c r="S391" s="242">
        <v>36.08</v>
      </c>
      <c r="T391" s="242"/>
      <c r="U391" s="242">
        <v>513</v>
      </c>
      <c r="V391" s="242">
        <v>411</v>
      </c>
      <c r="W391" s="246">
        <v>2.89</v>
      </c>
      <c r="X391" s="242"/>
      <c r="Y391" s="1"/>
      <c r="Z391" s="1"/>
    </row>
    <row r="392" spans="1:26" ht="15.75" customHeight="1" thickTop="1" thickBot="1" x14ac:dyDescent="0.35">
      <c r="A392" s="241" t="s">
        <v>385</v>
      </c>
      <c r="B392" s="241">
        <v>391</v>
      </c>
      <c r="C392" s="242" t="s">
        <v>1294</v>
      </c>
      <c r="D392" s="242"/>
      <c r="E392" s="249">
        <v>0.28000000000000003</v>
      </c>
      <c r="F392" s="242">
        <v>0</v>
      </c>
      <c r="G392" s="243">
        <v>5051400</v>
      </c>
      <c r="H392" s="243">
        <v>1431</v>
      </c>
      <c r="I392" s="243">
        <v>2140</v>
      </c>
      <c r="J392" s="242"/>
      <c r="K392" s="242">
        <v>0.43</v>
      </c>
      <c r="L392" s="242">
        <v>1.0900000000000001</v>
      </c>
      <c r="M392" s="242"/>
      <c r="N392" s="242">
        <v>0</v>
      </c>
      <c r="O392" s="242">
        <v>-5.6</v>
      </c>
      <c r="P392" s="242">
        <v>-17.2</v>
      </c>
      <c r="Q392" s="242">
        <v>-162.88</v>
      </c>
      <c r="R392" s="242"/>
      <c r="S392" s="242">
        <v>70.239999999999995</v>
      </c>
      <c r="T392" s="242"/>
      <c r="U392" s="242"/>
      <c r="V392" s="242"/>
      <c r="W392" s="244"/>
      <c r="X392" s="242"/>
      <c r="Y392" s="1"/>
      <c r="Z392" s="1"/>
    </row>
    <row r="393" spans="1:26" ht="15.75" customHeight="1" thickTop="1" thickBot="1" x14ac:dyDescent="0.35">
      <c r="A393" s="241" t="s">
        <v>386</v>
      </c>
      <c r="B393" s="241">
        <v>392</v>
      </c>
      <c r="C393" s="242" t="s">
        <v>1294</v>
      </c>
      <c r="D393" s="242"/>
      <c r="E393" s="249">
        <v>2.5</v>
      </c>
      <c r="F393" s="242">
        <v>0</v>
      </c>
      <c r="G393" s="243">
        <v>226000</v>
      </c>
      <c r="H393" s="242">
        <v>562</v>
      </c>
      <c r="I393" s="243">
        <v>3451</v>
      </c>
      <c r="J393" s="242"/>
      <c r="K393" s="242">
        <v>0.76</v>
      </c>
      <c r="L393" s="242">
        <v>1.79</v>
      </c>
      <c r="M393" s="242">
        <v>0.04</v>
      </c>
      <c r="N393" s="242">
        <v>0</v>
      </c>
      <c r="O393" s="242">
        <v>1.1000000000000001</v>
      </c>
      <c r="P393" s="242">
        <v>-0.67</v>
      </c>
      <c r="Q393" s="242">
        <v>1.3</v>
      </c>
      <c r="R393" s="242">
        <v>1.6</v>
      </c>
      <c r="S393" s="242">
        <v>32.840000000000003</v>
      </c>
      <c r="T393" s="242"/>
      <c r="U393" s="242"/>
      <c r="V393" s="242"/>
      <c r="W393" s="244"/>
      <c r="X393" s="242"/>
      <c r="Y393" s="1"/>
      <c r="Z393" s="1"/>
    </row>
    <row r="394" spans="1:26" ht="15.75" customHeight="1" thickTop="1" thickBot="1" x14ac:dyDescent="0.35">
      <c r="A394" s="241" t="s">
        <v>387</v>
      </c>
      <c r="B394" s="241">
        <v>393</v>
      </c>
      <c r="C394" s="242" t="s">
        <v>1294</v>
      </c>
      <c r="D394" s="242"/>
      <c r="E394" s="249">
        <v>0.57999999999999996</v>
      </c>
      <c r="F394" s="245">
        <v>-3.33</v>
      </c>
      <c r="G394" s="243">
        <v>8096000</v>
      </c>
      <c r="H394" s="243">
        <v>4784</v>
      </c>
      <c r="I394" s="243">
        <v>1500</v>
      </c>
      <c r="J394" s="242"/>
      <c r="K394" s="242">
        <v>0.46</v>
      </c>
      <c r="L394" s="242">
        <v>3.38</v>
      </c>
      <c r="M394" s="242"/>
      <c r="N394" s="242">
        <v>0</v>
      </c>
      <c r="O394" s="242">
        <v>0.37</v>
      </c>
      <c r="P394" s="242">
        <v>-6.46</v>
      </c>
      <c r="Q394" s="242">
        <v>0.71</v>
      </c>
      <c r="R394" s="242"/>
      <c r="S394" s="242">
        <v>89.34</v>
      </c>
      <c r="T394" s="242"/>
      <c r="U394" s="242"/>
      <c r="V394" s="242"/>
      <c r="W394" s="244"/>
      <c r="X394" s="242"/>
      <c r="Y394" s="1"/>
      <c r="Z394" s="1"/>
    </row>
    <row r="395" spans="1:26" ht="15.75" customHeight="1" thickTop="1" thickBot="1" x14ac:dyDescent="0.35">
      <c r="A395" s="241" t="s">
        <v>388</v>
      </c>
      <c r="B395" s="241">
        <v>394</v>
      </c>
      <c r="C395" s="242" t="s">
        <v>1294</v>
      </c>
      <c r="D395" s="242"/>
      <c r="E395" s="249">
        <v>3.5</v>
      </c>
      <c r="F395" s="245">
        <v>-1.69</v>
      </c>
      <c r="G395" s="243">
        <v>2215400</v>
      </c>
      <c r="H395" s="243">
        <v>7814</v>
      </c>
      <c r="I395" s="243">
        <v>4340</v>
      </c>
      <c r="J395" s="242">
        <v>20.2</v>
      </c>
      <c r="K395" s="242">
        <v>1.38</v>
      </c>
      <c r="L395" s="242">
        <v>0.72</v>
      </c>
      <c r="M395" s="242">
        <v>0.5</v>
      </c>
      <c r="N395" s="242">
        <v>0.17</v>
      </c>
      <c r="O395" s="242">
        <v>7.12</v>
      </c>
      <c r="P395" s="242">
        <v>6.28</v>
      </c>
      <c r="Q395" s="242">
        <v>15.25</v>
      </c>
      <c r="R395" s="242">
        <v>14.29</v>
      </c>
      <c r="S395" s="242">
        <v>40.67</v>
      </c>
      <c r="T395" s="242"/>
      <c r="U395" s="242">
        <v>600</v>
      </c>
      <c r="V395" s="242">
        <v>503</v>
      </c>
      <c r="W395" s="245">
        <v>-5.2</v>
      </c>
      <c r="X395" s="242"/>
      <c r="Y395" s="1"/>
      <c r="Z395" s="1"/>
    </row>
    <row r="396" spans="1:26" ht="15.75" customHeight="1" thickTop="1" thickBot="1" x14ac:dyDescent="0.35">
      <c r="A396" s="241" t="s">
        <v>389</v>
      </c>
      <c r="B396" s="241">
        <v>395</v>
      </c>
      <c r="C396" s="242" t="s">
        <v>1294</v>
      </c>
      <c r="D396" s="242"/>
      <c r="E396" s="249">
        <v>9.15</v>
      </c>
      <c r="F396" s="245">
        <v>-2.14</v>
      </c>
      <c r="G396" s="242">
        <v>200</v>
      </c>
      <c r="H396" s="242">
        <v>2</v>
      </c>
      <c r="I396" s="242">
        <v>549</v>
      </c>
      <c r="J396" s="242">
        <v>308.81</v>
      </c>
      <c r="K396" s="242">
        <v>0.56999999999999995</v>
      </c>
      <c r="L396" s="242">
        <v>0.24</v>
      </c>
      <c r="M396" s="242">
        <v>0.25</v>
      </c>
      <c r="N396" s="242">
        <v>0.03</v>
      </c>
      <c r="O396" s="242">
        <v>0.2</v>
      </c>
      <c r="P396" s="242">
        <v>0.18</v>
      </c>
      <c r="Q396" s="242">
        <v>-1.55</v>
      </c>
      <c r="R396" s="242">
        <v>2.67</v>
      </c>
      <c r="S396" s="242">
        <v>36.9</v>
      </c>
      <c r="T396" s="242"/>
      <c r="U396" s="242">
        <v>962</v>
      </c>
      <c r="V396" s="242">
        <v>996</v>
      </c>
      <c r="W396" s="246">
        <v>20.329999999999998</v>
      </c>
      <c r="X396" s="242"/>
      <c r="Y396" s="1"/>
      <c r="Z396" s="1"/>
    </row>
    <row r="397" spans="1:26" ht="15.75" customHeight="1" thickTop="1" thickBot="1" x14ac:dyDescent="0.35">
      <c r="A397" s="241" t="s">
        <v>390</v>
      </c>
      <c r="B397" s="241">
        <v>396</v>
      </c>
      <c r="C397" s="242" t="s">
        <v>1294</v>
      </c>
      <c r="D397" s="242"/>
      <c r="E397" s="249">
        <v>1.05</v>
      </c>
      <c r="F397" s="244">
        <v>0.96</v>
      </c>
      <c r="G397" s="243">
        <v>13681700</v>
      </c>
      <c r="H397" s="243">
        <v>14595</v>
      </c>
      <c r="I397" s="243">
        <v>1267</v>
      </c>
      <c r="J397" s="242"/>
      <c r="K397" s="242">
        <v>2.69</v>
      </c>
      <c r="L397" s="242">
        <v>1.45</v>
      </c>
      <c r="M397" s="242"/>
      <c r="N397" s="242">
        <v>0</v>
      </c>
      <c r="O397" s="242">
        <v>-7.52</v>
      </c>
      <c r="P397" s="242">
        <v>-7.09</v>
      </c>
      <c r="Q397" s="242">
        <v>0.28000000000000003</v>
      </c>
      <c r="R397" s="242"/>
      <c r="S397" s="242">
        <v>46.22</v>
      </c>
      <c r="T397" s="242"/>
      <c r="U397" s="242"/>
      <c r="V397" s="242"/>
      <c r="W397" s="244"/>
      <c r="X397" s="242"/>
      <c r="Y397" s="1"/>
      <c r="Z397" s="1"/>
    </row>
    <row r="398" spans="1:26" ht="15.75" customHeight="1" thickTop="1" thickBot="1" x14ac:dyDescent="0.35">
      <c r="A398" s="241" t="s">
        <v>391</v>
      </c>
      <c r="B398" s="241">
        <v>397</v>
      </c>
      <c r="C398" s="242" t="s">
        <v>1294</v>
      </c>
      <c r="D398" s="242"/>
      <c r="E398" s="249">
        <v>22.7</v>
      </c>
      <c r="F398" s="242">
        <v>0</v>
      </c>
      <c r="G398" s="242">
        <v>0</v>
      </c>
      <c r="H398" s="242">
        <v>0</v>
      </c>
      <c r="I398" s="242">
        <v>484</v>
      </c>
      <c r="J398" s="242"/>
      <c r="K398" s="242">
        <v>0.27</v>
      </c>
      <c r="L398" s="242">
        <v>0.96</v>
      </c>
      <c r="M398" s="242"/>
      <c r="N398" s="242">
        <v>0</v>
      </c>
      <c r="O398" s="242">
        <v>-4.8899999999999997</v>
      </c>
      <c r="P398" s="242">
        <v>-8.23</v>
      </c>
      <c r="Q398" s="242">
        <v>-27.79</v>
      </c>
      <c r="R398" s="242">
        <v>2.5099999999999998</v>
      </c>
      <c r="S398" s="242">
        <v>36.51</v>
      </c>
      <c r="T398" s="242"/>
      <c r="U398" s="242"/>
      <c r="V398" s="242"/>
      <c r="W398" s="244"/>
      <c r="X398" s="242"/>
      <c r="Y398" s="1"/>
      <c r="Z398" s="1"/>
    </row>
    <row r="399" spans="1:26" ht="15.75" customHeight="1" thickTop="1" thickBot="1" x14ac:dyDescent="0.35">
      <c r="A399" s="241" t="s">
        <v>392</v>
      </c>
      <c r="B399" s="241">
        <v>398</v>
      </c>
      <c r="C399" s="242" t="s">
        <v>1294</v>
      </c>
      <c r="D399" s="242"/>
      <c r="E399" s="249">
        <v>330</v>
      </c>
      <c r="F399" s="242">
        <v>0</v>
      </c>
      <c r="G399" s="242">
        <v>0</v>
      </c>
      <c r="H399" s="242">
        <v>0</v>
      </c>
      <c r="I399" s="243">
        <v>4982</v>
      </c>
      <c r="J399" s="242"/>
      <c r="K399" s="242">
        <v>2.19</v>
      </c>
      <c r="L399" s="242">
        <v>2.04</v>
      </c>
      <c r="M399" s="242"/>
      <c r="N399" s="242">
        <v>0</v>
      </c>
      <c r="O399" s="242">
        <v>-11.2</v>
      </c>
      <c r="P399" s="242">
        <v>-34.97</v>
      </c>
      <c r="Q399" s="242">
        <v>-60.4</v>
      </c>
      <c r="R399" s="242"/>
      <c r="S399" s="242">
        <v>21.1</v>
      </c>
      <c r="T399" s="242"/>
      <c r="U399" s="242"/>
      <c r="V399" s="242"/>
      <c r="W399" s="244"/>
      <c r="X399" s="242"/>
      <c r="Y399" s="1"/>
      <c r="Z399" s="1"/>
    </row>
    <row r="400" spans="1:26" ht="15.75" customHeight="1" thickTop="1" thickBot="1" x14ac:dyDescent="0.35">
      <c r="A400" s="241" t="s">
        <v>393</v>
      </c>
      <c r="B400" s="241">
        <v>399</v>
      </c>
      <c r="C400" s="242" t="s">
        <v>1296</v>
      </c>
      <c r="D400" s="242"/>
      <c r="E400" s="249">
        <v>40.5</v>
      </c>
      <c r="F400" s="245">
        <v>-1.22</v>
      </c>
      <c r="G400" s="243">
        <v>28400</v>
      </c>
      <c r="H400" s="243">
        <v>1151</v>
      </c>
      <c r="I400" s="243">
        <v>15188</v>
      </c>
      <c r="J400" s="242">
        <v>14.29</v>
      </c>
      <c r="K400" s="242">
        <v>2.2000000000000002</v>
      </c>
      <c r="L400" s="242">
        <v>0.23</v>
      </c>
      <c r="M400" s="242">
        <v>0.94</v>
      </c>
      <c r="N400" s="242">
        <v>2.85</v>
      </c>
      <c r="O400" s="242">
        <v>11.94</v>
      </c>
      <c r="P400" s="242">
        <v>15.73</v>
      </c>
      <c r="Q400" s="242">
        <v>9.41</v>
      </c>
      <c r="R400" s="242">
        <v>3.58</v>
      </c>
      <c r="S400" s="242">
        <v>20.34</v>
      </c>
      <c r="T400" s="242"/>
      <c r="U400" s="242">
        <v>313</v>
      </c>
      <c r="V400" s="242">
        <v>290</v>
      </c>
      <c r="W400" s="244">
        <v>0.71</v>
      </c>
      <c r="X400" s="242"/>
      <c r="Y400" s="1"/>
      <c r="Z400" s="1"/>
    </row>
    <row r="401" spans="1:26" ht="15.75" customHeight="1" thickTop="1" thickBot="1" x14ac:dyDescent="0.35">
      <c r="A401" s="241" t="s">
        <v>394</v>
      </c>
      <c r="B401" s="241">
        <v>400</v>
      </c>
      <c r="C401" s="242" t="s">
        <v>1294</v>
      </c>
      <c r="D401" s="242"/>
      <c r="E401" s="249">
        <v>7.6</v>
      </c>
      <c r="F401" s="245">
        <v>-2.56</v>
      </c>
      <c r="G401" s="243">
        <v>7178200</v>
      </c>
      <c r="H401" s="243">
        <v>55366</v>
      </c>
      <c r="I401" s="243">
        <v>18642</v>
      </c>
      <c r="J401" s="242">
        <v>6.3</v>
      </c>
      <c r="K401" s="242">
        <v>1.67</v>
      </c>
      <c r="L401" s="242">
        <v>2.02</v>
      </c>
      <c r="M401" s="242">
        <v>0.1</v>
      </c>
      <c r="N401" s="242">
        <v>1.18</v>
      </c>
      <c r="O401" s="242">
        <v>12.43</v>
      </c>
      <c r="P401" s="242">
        <v>29.4</v>
      </c>
      <c r="Q401" s="242">
        <v>23.24</v>
      </c>
      <c r="R401" s="242">
        <v>6.51</v>
      </c>
      <c r="S401" s="242">
        <v>30.8</v>
      </c>
      <c r="T401" s="242"/>
      <c r="U401" s="242">
        <v>44</v>
      </c>
      <c r="V401" s="242">
        <v>105</v>
      </c>
      <c r="W401" s="244">
        <v>0.08</v>
      </c>
      <c r="X401" s="242"/>
      <c r="Y401" s="1"/>
      <c r="Z401" s="1"/>
    </row>
    <row r="402" spans="1:26" ht="15.75" customHeight="1" thickTop="1" thickBot="1" x14ac:dyDescent="0.35">
      <c r="A402" s="241" t="s">
        <v>395</v>
      </c>
      <c r="B402" s="241">
        <v>401</v>
      </c>
      <c r="C402" s="242" t="s">
        <v>1296</v>
      </c>
      <c r="D402" s="242"/>
      <c r="E402" s="249">
        <v>36.5</v>
      </c>
      <c r="F402" s="245">
        <v>-1.35</v>
      </c>
      <c r="G402" s="243">
        <v>17760700</v>
      </c>
      <c r="H402" s="243">
        <v>652594</v>
      </c>
      <c r="I402" s="243">
        <v>109637</v>
      </c>
      <c r="J402" s="242">
        <v>30.89</v>
      </c>
      <c r="K402" s="242">
        <v>5.8</v>
      </c>
      <c r="L402" s="242">
        <v>0.37</v>
      </c>
      <c r="M402" s="242">
        <v>0.45</v>
      </c>
      <c r="N402" s="242">
        <v>1.1599999999999999</v>
      </c>
      <c r="O402" s="242">
        <v>17.04</v>
      </c>
      <c r="P402" s="242">
        <v>19.39</v>
      </c>
      <c r="Q402" s="242">
        <v>13.31</v>
      </c>
      <c r="R402" s="242">
        <v>2.74</v>
      </c>
      <c r="S402" s="242">
        <v>45.1</v>
      </c>
      <c r="T402" s="242"/>
      <c r="U402" s="242">
        <v>450</v>
      </c>
      <c r="V402" s="242">
        <v>407</v>
      </c>
      <c r="W402" s="246">
        <v>3.74</v>
      </c>
      <c r="X402" s="242"/>
      <c r="Y402" s="1"/>
      <c r="Z402" s="1"/>
    </row>
    <row r="403" spans="1:26" ht="15.75" customHeight="1" thickTop="1" thickBot="1" x14ac:dyDescent="0.35">
      <c r="A403" s="241" t="s">
        <v>396</v>
      </c>
      <c r="B403" s="241">
        <v>402</v>
      </c>
      <c r="C403" s="242" t="s">
        <v>1294</v>
      </c>
      <c r="D403" s="242"/>
      <c r="E403" s="249">
        <v>5.3</v>
      </c>
      <c r="F403" s="244">
        <v>0.95</v>
      </c>
      <c r="G403" s="243">
        <v>1881500</v>
      </c>
      <c r="H403" s="243">
        <v>10007</v>
      </c>
      <c r="I403" s="243">
        <v>1484</v>
      </c>
      <c r="J403" s="247">
        <v>2535.1</v>
      </c>
      <c r="K403" s="242">
        <v>1.76</v>
      </c>
      <c r="L403" s="242">
        <v>0.18</v>
      </c>
      <c r="M403" s="242">
        <v>0.8</v>
      </c>
      <c r="N403" s="242">
        <v>0</v>
      </c>
      <c r="O403" s="242">
        <v>0.32</v>
      </c>
      <c r="P403" s="242">
        <v>7.0000000000000007E-2</v>
      </c>
      <c r="Q403" s="242">
        <v>0.38</v>
      </c>
      <c r="R403" s="242">
        <v>2.4500000000000002</v>
      </c>
      <c r="S403" s="242">
        <v>30.37</v>
      </c>
      <c r="T403" s="242"/>
      <c r="U403" s="242">
        <v>970</v>
      </c>
      <c r="V403" s="242">
        <v>998</v>
      </c>
      <c r="W403" s="245">
        <v>-813.1</v>
      </c>
      <c r="X403" s="242"/>
      <c r="Y403" s="1"/>
      <c r="Z403" s="1"/>
    </row>
    <row r="404" spans="1:26" ht="15.75" customHeight="1" thickTop="1" thickBot="1" x14ac:dyDescent="0.35">
      <c r="A404" s="241" t="s">
        <v>397</v>
      </c>
      <c r="B404" s="241">
        <v>403</v>
      </c>
      <c r="C404" s="242" t="s">
        <v>1294</v>
      </c>
      <c r="D404" s="242" t="s">
        <v>98</v>
      </c>
      <c r="E404" s="249">
        <v>0.03</v>
      </c>
      <c r="F404" s="242">
        <v>0</v>
      </c>
      <c r="G404" s="242">
        <v>0</v>
      </c>
      <c r="H404" s="242">
        <v>0</v>
      </c>
      <c r="I404" s="242">
        <v>431</v>
      </c>
      <c r="J404" s="242"/>
      <c r="K404" s="242">
        <v>1.5</v>
      </c>
      <c r="L404" s="242">
        <v>-15.97</v>
      </c>
      <c r="M404" s="242"/>
      <c r="N404" s="242">
        <v>0</v>
      </c>
      <c r="O404" s="242">
        <v>-8.6</v>
      </c>
      <c r="P404" s="242"/>
      <c r="Q404" s="242">
        <v>-330.27</v>
      </c>
      <c r="R404" s="242"/>
      <c r="S404" s="242">
        <v>51.31</v>
      </c>
      <c r="T404" s="242"/>
      <c r="U404" s="242"/>
      <c r="V404" s="242"/>
      <c r="W404" s="244"/>
      <c r="X404" s="242"/>
      <c r="Y404" s="1"/>
      <c r="Z404" s="1"/>
    </row>
    <row r="405" spans="1:26" ht="15.75" customHeight="1" thickTop="1" thickBot="1" x14ac:dyDescent="0.35">
      <c r="A405" s="241" t="s">
        <v>398</v>
      </c>
      <c r="B405" s="241">
        <v>404</v>
      </c>
      <c r="C405" s="242" t="s">
        <v>1294</v>
      </c>
      <c r="D405" s="242" t="s">
        <v>98</v>
      </c>
      <c r="E405" s="249">
        <v>7.0000000000000007E-2</v>
      </c>
      <c r="F405" s="242">
        <v>0</v>
      </c>
      <c r="G405" s="242">
        <v>0</v>
      </c>
      <c r="H405" s="242">
        <v>0</v>
      </c>
      <c r="I405" s="242">
        <v>194</v>
      </c>
      <c r="J405" s="242"/>
      <c r="K405" s="242"/>
      <c r="L405" s="242">
        <v>-1.73</v>
      </c>
      <c r="M405" s="242"/>
      <c r="N405" s="242">
        <v>0</v>
      </c>
      <c r="O405" s="242">
        <v>-2.7</v>
      </c>
      <c r="P405" s="242"/>
      <c r="Q405" s="242">
        <v>-14.11</v>
      </c>
      <c r="R405" s="242"/>
      <c r="S405" s="242">
        <v>100</v>
      </c>
      <c r="T405" s="242"/>
      <c r="U405" s="242"/>
      <c r="V405" s="242"/>
      <c r="W405" s="244"/>
      <c r="X405" s="242"/>
      <c r="Y405" s="1"/>
      <c r="Z405" s="1"/>
    </row>
    <row r="406" spans="1:26" ht="15.75" customHeight="1" thickTop="1" thickBot="1" x14ac:dyDescent="0.35">
      <c r="A406" s="241" t="s">
        <v>399</v>
      </c>
      <c r="B406" s="241">
        <v>405</v>
      </c>
      <c r="C406" s="242" t="s">
        <v>1294</v>
      </c>
      <c r="D406" s="242"/>
      <c r="E406" s="249">
        <v>0.57999999999999996</v>
      </c>
      <c r="F406" s="245">
        <v>-1.69</v>
      </c>
      <c r="G406" s="243">
        <v>260900</v>
      </c>
      <c r="H406" s="242">
        <v>152</v>
      </c>
      <c r="I406" s="242">
        <v>313</v>
      </c>
      <c r="J406" s="242"/>
      <c r="K406" s="242">
        <v>0.65</v>
      </c>
      <c r="L406" s="242">
        <v>0.51</v>
      </c>
      <c r="M406" s="242">
        <v>0.01</v>
      </c>
      <c r="N406" s="242">
        <v>0</v>
      </c>
      <c r="O406" s="242">
        <v>0.11</v>
      </c>
      <c r="P406" s="242">
        <v>-1.87</v>
      </c>
      <c r="Q406" s="242">
        <v>-1.1499999999999999</v>
      </c>
      <c r="R406" s="242">
        <v>1.76</v>
      </c>
      <c r="S406" s="242">
        <v>57.25</v>
      </c>
      <c r="T406" s="242"/>
      <c r="U406" s="242"/>
      <c r="V406" s="242"/>
      <c r="W406" s="244"/>
      <c r="X406" s="242"/>
      <c r="Y406" s="1"/>
      <c r="Z406" s="1"/>
    </row>
    <row r="407" spans="1:26" ht="15.75" customHeight="1" thickTop="1" thickBot="1" x14ac:dyDescent="0.35">
      <c r="A407" s="241" t="s">
        <v>400</v>
      </c>
      <c r="B407" s="241">
        <v>406</v>
      </c>
      <c r="C407" s="242" t="s">
        <v>1294</v>
      </c>
      <c r="D407" s="242"/>
      <c r="E407" s="249">
        <v>3.62</v>
      </c>
      <c r="F407" s="242">
        <v>0</v>
      </c>
      <c r="G407" s="243">
        <v>117900</v>
      </c>
      <c r="H407" s="242">
        <v>427</v>
      </c>
      <c r="I407" s="243">
        <v>2389</v>
      </c>
      <c r="J407" s="242">
        <v>15.34</v>
      </c>
      <c r="K407" s="242">
        <v>0.99</v>
      </c>
      <c r="L407" s="242">
        <v>0.81</v>
      </c>
      <c r="M407" s="242">
        <v>0.27</v>
      </c>
      <c r="N407" s="242">
        <v>0.24</v>
      </c>
      <c r="O407" s="242">
        <v>5.21</v>
      </c>
      <c r="P407" s="242">
        <v>6.46</v>
      </c>
      <c r="Q407" s="242">
        <v>2.27</v>
      </c>
      <c r="R407" s="242">
        <v>7.46</v>
      </c>
      <c r="S407" s="242">
        <v>25.57</v>
      </c>
      <c r="T407" s="242"/>
      <c r="U407" s="242">
        <v>532</v>
      </c>
      <c r="V407" s="242">
        <v>512</v>
      </c>
      <c r="W407" s="245">
        <v>-0.04</v>
      </c>
      <c r="X407" s="242"/>
      <c r="Y407" s="1"/>
      <c r="Z407" s="1"/>
    </row>
    <row r="408" spans="1:26" ht="15.75" customHeight="1" thickTop="1" thickBot="1" x14ac:dyDescent="0.35">
      <c r="A408" s="241" t="s">
        <v>401</v>
      </c>
      <c r="B408" s="241">
        <v>407</v>
      </c>
      <c r="C408" s="242" t="s">
        <v>1294</v>
      </c>
      <c r="D408" s="242"/>
      <c r="E408" s="249">
        <v>10.1</v>
      </c>
      <c r="F408" s="242">
        <v>0</v>
      </c>
      <c r="G408" s="243">
        <v>26400</v>
      </c>
      <c r="H408" s="242">
        <v>264</v>
      </c>
      <c r="I408" s="243">
        <v>1438</v>
      </c>
      <c r="J408" s="242">
        <v>17.96</v>
      </c>
      <c r="K408" s="242">
        <v>2.84</v>
      </c>
      <c r="L408" s="242">
        <v>0.24</v>
      </c>
      <c r="M408" s="242">
        <v>0.6</v>
      </c>
      <c r="N408" s="242">
        <v>0.56000000000000005</v>
      </c>
      <c r="O408" s="242">
        <v>15.96</v>
      </c>
      <c r="P408" s="242">
        <v>15.54</v>
      </c>
      <c r="Q408" s="242">
        <v>14.56</v>
      </c>
      <c r="R408" s="242">
        <v>5.94</v>
      </c>
      <c r="S408" s="242">
        <v>47.46</v>
      </c>
      <c r="T408" s="242"/>
      <c r="U408" s="242">
        <v>381</v>
      </c>
      <c r="V408" s="242">
        <v>303</v>
      </c>
      <c r="W408" s="246">
        <v>4.71</v>
      </c>
      <c r="X408" s="242"/>
      <c r="Y408" s="1"/>
      <c r="Z408" s="1"/>
    </row>
    <row r="409" spans="1:26" ht="15.75" customHeight="1" thickTop="1" thickBot="1" x14ac:dyDescent="0.35">
      <c r="A409" s="241" t="s">
        <v>402</v>
      </c>
      <c r="B409" s="241">
        <v>408</v>
      </c>
      <c r="C409" s="242" t="s">
        <v>1294</v>
      </c>
      <c r="D409" s="242"/>
      <c r="E409" s="249">
        <v>70.5</v>
      </c>
      <c r="F409" s="242">
        <v>0</v>
      </c>
      <c r="G409" s="243">
        <v>8800</v>
      </c>
      <c r="H409" s="242">
        <v>615</v>
      </c>
      <c r="I409" s="243">
        <v>31725</v>
      </c>
      <c r="J409" s="242">
        <v>18.13</v>
      </c>
      <c r="K409" s="242">
        <v>3.59</v>
      </c>
      <c r="L409" s="242">
        <v>0.11</v>
      </c>
      <c r="M409" s="242">
        <v>0.96</v>
      </c>
      <c r="N409" s="242">
        <v>3.89</v>
      </c>
      <c r="O409" s="242">
        <v>20.83</v>
      </c>
      <c r="P409" s="242">
        <v>20.89</v>
      </c>
      <c r="Q409" s="242">
        <v>23.46</v>
      </c>
      <c r="R409" s="242">
        <v>2.7</v>
      </c>
      <c r="S409" s="242">
        <v>18.37</v>
      </c>
      <c r="T409" s="242"/>
      <c r="U409" s="242">
        <v>320</v>
      </c>
      <c r="V409" s="242">
        <v>277</v>
      </c>
      <c r="W409" s="246">
        <v>2.4700000000000002</v>
      </c>
      <c r="X409" s="242"/>
      <c r="Y409" s="1"/>
      <c r="Z409" s="1"/>
    </row>
    <row r="410" spans="1:26" ht="15.75" customHeight="1" thickTop="1" thickBot="1" x14ac:dyDescent="0.35">
      <c r="A410" s="241" t="s">
        <v>403</v>
      </c>
      <c r="B410" s="241">
        <v>409</v>
      </c>
      <c r="C410" s="242" t="s">
        <v>1294</v>
      </c>
      <c r="D410" s="242"/>
      <c r="E410" s="249">
        <v>4.5999999999999996</v>
      </c>
      <c r="F410" s="244">
        <v>0.88</v>
      </c>
      <c r="G410" s="243">
        <v>12600</v>
      </c>
      <c r="H410" s="242">
        <v>58</v>
      </c>
      <c r="I410" s="243">
        <v>7015</v>
      </c>
      <c r="J410" s="242">
        <v>63.49</v>
      </c>
      <c r="K410" s="242">
        <v>1.53</v>
      </c>
      <c r="L410" s="242">
        <v>0.21</v>
      </c>
      <c r="M410" s="242"/>
      <c r="N410" s="242">
        <v>7.0000000000000007E-2</v>
      </c>
      <c r="O410" s="242">
        <v>2.35</v>
      </c>
      <c r="P410" s="242">
        <v>2.37</v>
      </c>
      <c r="Q410" s="242">
        <v>3.38</v>
      </c>
      <c r="R410" s="242">
        <v>8.6999999999999993</v>
      </c>
      <c r="S410" s="242">
        <v>20.14</v>
      </c>
      <c r="T410" s="242"/>
      <c r="U410" s="242">
        <v>880</v>
      </c>
      <c r="V410" s="242">
        <v>866</v>
      </c>
      <c r="W410" s="245">
        <v>-2.95</v>
      </c>
      <c r="X410" s="242"/>
      <c r="Y410" s="1"/>
      <c r="Z410" s="1"/>
    </row>
    <row r="411" spans="1:26" ht="15.75" customHeight="1" thickTop="1" thickBot="1" x14ac:dyDescent="0.35">
      <c r="A411" s="241" t="s">
        <v>404</v>
      </c>
      <c r="B411" s="241">
        <v>410</v>
      </c>
      <c r="C411" s="242" t="s">
        <v>1296</v>
      </c>
      <c r="D411" s="242"/>
      <c r="E411" s="249">
        <v>3.48</v>
      </c>
      <c r="F411" s="244">
        <v>0.57999999999999996</v>
      </c>
      <c r="G411" s="243">
        <v>163400</v>
      </c>
      <c r="H411" s="242">
        <v>565</v>
      </c>
      <c r="I411" s="242">
        <v>940</v>
      </c>
      <c r="J411" s="242">
        <v>10.86</v>
      </c>
      <c r="K411" s="242">
        <v>1.57</v>
      </c>
      <c r="L411" s="242">
        <v>0.13</v>
      </c>
      <c r="M411" s="242">
        <v>0.1</v>
      </c>
      <c r="N411" s="242">
        <v>0.32</v>
      </c>
      <c r="O411" s="242">
        <v>15.88</v>
      </c>
      <c r="P411" s="242">
        <v>14.8</v>
      </c>
      <c r="Q411" s="242">
        <v>15.99</v>
      </c>
      <c r="R411" s="242">
        <v>5.75</v>
      </c>
      <c r="S411" s="242">
        <v>45.68</v>
      </c>
      <c r="T411" s="242"/>
      <c r="U411" s="242">
        <v>240</v>
      </c>
      <c r="V411" s="242">
        <v>155</v>
      </c>
      <c r="W411" s="245">
        <v>-2.89</v>
      </c>
      <c r="X411" s="242"/>
      <c r="Y411" s="1"/>
      <c r="Z411" s="1"/>
    </row>
    <row r="412" spans="1:26" ht="15.75" customHeight="1" thickTop="1" thickBot="1" x14ac:dyDescent="0.35">
      <c r="A412" s="241" t="s">
        <v>405</v>
      </c>
      <c r="B412" s="241">
        <v>411</v>
      </c>
      <c r="C412" s="242" t="s">
        <v>1296</v>
      </c>
      <c r="D412" s="242"/>
      <c r="E412" s="249">
        <v>7.85</v>
      </c>
      <c r="F412" s="245">
        <v>-3.68</v>
      </c>
      <c r="G412" s="243">
        <v>582000</v>
      </c>
      <c r="H412" s="243">
        <v>4655</v>
      </c>
      <c r="I412" s="243">
        <v>1774</v>
      </c>
      <c r="J412" s="242">
        <v>15.2</v>
      </c>
      <c r="K412" s="242">
        <v>0.38</v>
      </c>
      <c r="L412" s="242">
        <v>0.54</v>
      </c>
      <c r="M412" s="242"/>
      <c r="N412" s="242">
        <v>0.52</v>
      </c>
      <c r="O412" s="242">
        <v>1.71</v>
      </c>
      <c r="P412" s="242">
        <v>2.5099999999999998</v>
      </c>
      <c r="Q412" s="242">
        <v>22.11</v>
      </c>
      <c r="R412" s="242"/>
      <c r="S412" s="242">
        <v>61.19</v>
      </c>
      <c r="T412" s="242"/>
      <c r="U412" s="242">
        <v>637</v>
      </c>
      <c r="V412" s="242">
        <v>657</v>
      </c>
      <c r="W412" s="244">
        <v>0.52</v>
      </c>
      <c r="X412" s="242"/>
      <c r="Y412" s="1"/>
      <c r="Z412" s="1"/>
    </row>
    <row r="413" spans="1:26" ht="15.75" customHeight="1" thickTop="1" thickBot="1" x14ac:dyDescent="0.35">
      <c r="A413" s="241" t="s">
        <v>406</v>
      </c>
      <c r="B413" s="241">
        <v>412</v>
      </c>
      <c r="C413" s="242" t="s">
        <v>1294</v>
      </c>
      <c r="D413" s="242"/>
      <c r="E413" s="249">
        <v>1.42</v>
      </c>
      <c r="F413" s="245">
        <v>-2.74</v>
      </c>
      <c r="G413" s="243">
        <v>42800</v>
      </c>
      <c r="H413" s="242">
        <v>61</v>
      </c>
      <c r="I413" s="242">
        <v>697</v>
      </c>
      <c r="J413" s="242"/>
      <c r="K413" s="242">
        <v>0.32</v>
      </c>
      <c r="L413" s="242">
        <v>1.03</v>
      </c>
      <c r="M413" s="242"/>
      <c r="N413" s="242">
        <v>0</v>
      </c>
      <c r="O413" s="242">
        <v>0.65</v>
      </c>
      <c r="P413" s="242">
        <v>-2.3199999999999998</v>
      </c>
      <c r="Q413" s="242">
        <v>-5.5</v>
      </c>
      <c r="R413" s="242"/>
      <c r="S413" s="242">
        <v>58.92</v>
      </c>
      <c r="T413" s="242"/>
      <c r="U413" s="242"/>
      <c r="V413" s="242"/>
      <c r="W413" s="244"/>
      <c r="X413" s="242"/>
      <c r="Y413" s="1"/>
      <c r="Z413" s="1"/>
    </row>
    <row r="414" spans="1:26" ht="15.75" customHeight="1" thickTop="1" thickBot="1" x14ac:dyDescent="0.35">
      <c r="A414" s="241" t="s">
        <v>407</v>
      </c>
      <c r="B414" s="241">
        <v>413</v>
      </c>
      <c r="C414" s="242" t="s">
        <v>1294</v>
      </c>
      <c r="D414" s="242" t="s">
        <v>98</v>
      </c>
      <c r="E414" s="249">
        <v>0.03</v>
      </c>
      <c r="F414" s="242">
        <v>0</v>
      </c>
      <c r="G414" s="242">
        <v>0</v>
      </c>
      <c r="H414" s="242">
        <v>0</v>
      </c>
      <c r="I414" s="242">
        <v>24</v>
      </c>
      <c r="J414" s="242">
        <v>0.86</v>
      </c>
      <c r="K414" s="242">
        <v>0.18</v>
      </c>
      <c r="L414" s="242">
        <v>8.51</v>
      </c>
      <c r="M414" s="242"/>
      <c r="N414" s="242">
        <v>0.04</v>
      </c>
      <c r="O414" s="242">
        <v>1.32</v>
      </c>
      <c r="P414" s="242">
        <v>14.29</v>
      </c>
      <c r="Q414" s="242">
        <v>1.85</v>
      </c>
      <c r="R414" s="242"/>
      <c r="S414" s="242">
        <v>40.06</v>
      </c>
      <c r="T414" s="242"/>
      <c r="U414" s="242">
        <v>143</v>
      </c>
      <c r="V414" s="242">
        <v>455</v>
      </c>
      <c r="W414" s="245">
        <v>-0.02</v>
      </c>
      <c r="X414" s="242"/>
      <c r="Y414" s="1"/>
      <c r="Z414" s="1"/>
    </row>
    <row r="415" spans="1:26" ht="15.75" customHeight="1" thickTop="1" thickBot="1" x14ac:dyDescent="0.35">
      <c r="A415" s="241" t="s">
        <v>408</v>
      </c>
      <c r="B415" s="241">
        <v>414</v>
      </c>
      <c r="C415" s="242" t="s">
        <v>1294</v>
      </c>
      <c r="D415" s="242"/>
      <c r="E415" s="249">
        <v>1.25</v>
      </c>
      <c r="F415" s="245">
        <v>-6.72</v>
      </c>
      <c r="G415" s="243">
        <v>3848900</v>
      </c>
      <c r="H415" s="243">
        <v>4988</v>
      </c>
      <c r="I415" s="242">
        <v>938</v>
      </c>
      <c r="J415" s="242"/>
      <c r="K415" s="242">
        <v>0.87</v>
      </c>
      <c r="L415" s="242">
        <v>2.12</v>
      </c>
      <c r="M415" s="242"/>
      <c r="N415" s="242">
        <v>0</v>
      </c>
      <c r="O415" s="242">
        <v>1.04</v>
      </c>
      <c r="P415" s="242">
        <v>-6.89</v>
      </c>
      <c r="Q415" s="242">
        <v>-1.1399999999999999</v>
      </c>
      <c r="R415" s="242"/>
      <c r="S415" s="242">
        <v>48.21</v>
      </c>
      <c r="T415" s="242"/>
      <c r="U415" s="242"/>
      <c r="V415" s="242"/>
      <c r="W415" s="244"/>
      <c r="X415" s="242"/>
      <c r="Y415" s="1"/>
      <c r="Z415" s="1"/>
    </row>
    <row r="416" spans="1:26" ht="15.75" customHeight="1" thickTop="1" thickBot="1" x14ac:dyDescent="0.35">
      <c r="A416" s="241" t="s">
        <v>409</v>
      </c>
      <c r="B416" s="241">
        <v>415</v>
      </c>
      <c r="C416" s="242" t="s">
        <v>1294</v>
      </c>
      <c r="D416" s="242"/>
      <c r="E416" s="249">
        <v>0.4</v>
      </c>
      <c r="F416" s="242">
        <v>0</v>
      </c>
      <c r="G416" s="243">
        <v>7078000</v>
      </c>
      <c r="H416" s="243">
        <v>2801</v>
      </c>
      <c r="I416" s="243">
        <v>3814</v>
      </c>
      <c r="J416" s="242"/>
      <c r="K416" s="242">
        <v>0.3</v>
      </c>
      <c r="L416" s="242">
        <v>3.17</v>
      </c>
      <c r="M416" s="242">
        <v>0.01</v>
      </c>
      <c r="N416" s="242">
        <v>0</v>
      </c>
      <c r="O416" s="242">
        <v>-0.12</v>
      </c>
      <c r="P416" s="242">
        <v>-6</v>
      </c>
      <c r="Q416" s="242">
        <v>-4.5599999999999996</v>
      </c>
      <c r="R416" s="242">
        <v>2.5299999999999998</v>
      </c>
      <c r="S416" s="242">
        <v>74.88</v>
      </c>
      <c r="T416" s="242"/>
      <c r="U416" s="242"/>
      <c r="V416" s="242"/>
      <c r="W416" s="244"/>
      <c r="X416" s="242"/>
      <c r="Y416" s="1"/>
      <c r="Z416" s="1"/>
    </row>
    <row r="417" spans="1:26" ht="15.75" customHeight="1" thickTop="1" thickBot="1" x14ac:dyDescent="0.35">
      <c r="A417" s="241" t="s">
        <v>410</v>
      </c>
      <c r="B417" s="241">
        <v>416</v>
      </c>
      <c r="C417" s="242" t="s">
        <v>1294</v>
      </c>
      <c r="D417" s="242"/>
      <c r="E417" s="249">
        <v>4.72</v>
      </c>
      <c r="F417" s="242">
        <v>0</v>
      </c>
      <c r="G417" s="242">
        <v>0</v>
      </c>
      <c r="H417" s="242">
        <v>0</v>
      </c>
      <c r="I417" s="242">
        <v>453</v>
      </c>
      <c r="J417" s="242"/>
      <c r="K417" s="242">
        <v>0.33</v>
      </c>
      <c r="L417" s="242">
        <v>0.15</v>
      </c>
      <c r="M417" s="242"/>
      <c r="N417" s="242">
        <v>0</v>
      </c>
      <c r="O417" s="242">
        <v>-2.79</v>
      </c>
      <c r="P417" s="242">
        <v>-3.46</v>
      </c>
      <c r="Q417" s="242">
        <v>-11.19</v>
      </c>
      <c r="R417" s="242">
        <v>4.13</v>
      </c>
      <c r="S417" s="242">
        <v>33.72</v>
      </c>
      <c r="T417" s="242"/>
      <c r="U417" s="242"/>
      <c r="V417" s="242"/>
      <c r="W417" s="244"/>
      <c r="X417" s="242"/>
      <c r="Y417" s="1"/>
      <c r="Z417" s="1"/>
    </row>
    <row r="418" spans="1:26" ht="15.75" customHeight="1" thickTop="1" thickBot="1" x14ac:dyDescent="0.35">
      <c r="A418" s="241" t="s">
        <v>411</v>
      </c>
      <c r="B418" s="241">
        <v>417</v>
      </c>
      <c r="C418" s="242" t="s">
        <v>1294</v>
      </c>
      <c r="D418" s="242"/>
      <c r="E418" s="249">
        <v>2.6</v>
      </c>
      <c r="F418" s="245">
        <v>-2.2599999999999998</v>
      </c>
      <c r="G418" s="243">
        <v>853800</v>
      </c>
      <c r="H418" s="243">
        <v>2240</v>
      </c>
      <c r="I418" s="242">
        <v>527</v>
      </c>
      <c r="J418" s="242">
        <v>6.78</v>
      </c>
      <c r="K418" s="242">
        <v>1.63</v>
      </c>
      <c r="L418" s="242">
        <v>0.91</v>
      </c>
      <c r="M418" s="242">
        <v>0.15</v>
      </c>
      <c r="N418" s="242">
        <v>0.37</v>
      </c>
      <c r="O418" s="242">
        <v>16.22</v>
      </c>
      <c r="P418" s="242">
        <v>25.05</v>
      </c>
      <c r="Q418" s="242">
        <v>7.66</v>
      </c>
      <c r="R418" s="242">
        <v>5.77</v>
      </c>
      <c r="S418" s="242">
        <v>44.88</v>
      </c>
      <c r="T418" s="242"/>
      <c r="U418" s="242">
        <v>63</v>
      </c>
      <c r="V418" s="242">
        <v>68</v>
      </c>
      <c r="W418" s="244">
        <v>7.0000000000000007E-2</v>
      </c>
      <c r="X418" s="242"/>
      <c r="Y418" s="1"/>
      <c r="Z418" s="1"/>
    </row>
    <row r="419" spans="1:26" ht="15.75" customHeight="1" thickTop="1" thickBot="1" x14ac:dyDescent="0.35">
      <c r="A419" s="241" t="s">
        <v>412</v>
      </c>
      <c r="B419" s="241">
        <v>418</v>
      </c>
      <c r="C419" s="242" t="s">
        <v>1294</v>
      </c>
      <c r="D419" s="242"/>
      <c r="E419" s="249">
        <v>3.5</v>
      </c>
      <c r="F419" s="242">
        <v>0</v>
      </c>
      <c r="G419" s="243">
        <v>13600</v>
      </c>
      <c r="H419" s="242">
        <v>45</v>
      </c>
      <c r="I419" s="242">
        <v>754</v>
      </c>
      <c r="J419" s="242"/>
      <c r="K419" s="242">
        <v>2.09</v>
      </c>
      <c r="L419" s="242">
        <v>0.79</v>
      </c>
      <c r="M419" s="242"/>
      <c r="N419" s="242">
        <v>0</v>
      </c>
      <c r="O419" s="242">
        <v>-9.14</v>
      </c>
      <c r="P419" s="242">
        <v>-14.14</v>
      </c>
      <c r="Q419" s="242">
        <v>-8.15</v>
      </c>
      <c r="R419" s="242"/>
      <c r="S419" s="242">
        <v>13.81</v>
      </c>
      <c r="T419" s="242"/>
      <c r="U419" s="242"/>
      <c r="V419" s="242"/>
      <c r="W419" s="244"/>
      <c r="X419" s="242"/>
      <c r="Y419" s="1"/>
      <c r="Z419" s="1"/>
    </row>
    <row r="420" spans="1:26" ht="15.75" customHeight="1" thickTop="1" thickBot="1" x14ac:dyDescent="0.35">
      <c r="A420" s="241" t="s">
        <v>413</v>
      </c>
      <c r="B420" s="241">
        <v>419</v>
      </c>
      <c r="C420" s="242" t="s">
        <v>1294</v>
      </c>
      <c r="D420" s="242"/>
      <c r="E420" s="249">
        <v>2.4</v>
      </c>
      <c r="F420" s="245">
        <v>-1.64</v>
      </c>
      <c r="G420" s="243">
        <v>3630900</v>
      </c>
      <c r="H420" s="243">
        <v>8700</v>
      </c>
      <c r="I420" s="243">
        <v>1480</v>
      </c>
      <c r="J420" s="242">
        <v>21.43</v>
      </c>
      <c r="K420" s="242">
        <v>2.98</v>
      </c>
      <c r="L420" s="242">
        <v>0.5</v>
      </c>
      <c r="M420" s="242">
        <v>0.02</v>
      </c>
      <c r="N420" s="242">
        <v>0.11</v>
      </c>
      <c r="O420" s="242">
        <v>9.86</v>
      </c>
      <c r="P420" s="242">
        <v>14.46</v>
      </c>
      <c r="Q420" s="242">
        <v>10.67</v>
      </c>
      <c r="R420" s="242">
        <v>0.75</v>
      </c>
      <c r="S420" s="242">
        <v>27.66</v>
      </c>
      <c r="T420" s="242"/>
      <c r="U420" s="242">
        <v>432</v>
      </c>
      <c r="V420" s="242">
        <v>431</v>
      </c>
      <c r="W420" s="246">
        <v>1.27</v>
      </c>
      <c r="X420" s="242"/>
      <c r="Y420" s="1"/>
      <c r="Z420" s="1"/>
    </row>
    <row r="421" spans="1:26" ht="15.75" customHeight="1" thickTop="1" thickBot="1" x14ac:dyDescent="0.35">
      <c r="A421" s="241" t="s">
        <v>414</v>
      </c>
      <c r="B421" s="241">
        <v>420</v>
      </c>
      <c r="C421" s="242" t="s">
        <v>1294</v>
      </c>
      <c r="D421" s="242"/>
      <c r="E421" s="249">
        <v>2.1</v>
      </c>
      <c r="F421" s="244">
        <v>0.96</v>
      </c>
      <c r="G421" s="243">
        <v>2600200</v>
      </c>
      <c r="H421" s="243">
        <v>5348</v>
      </c>
      <c r="I421" s="243">
        <v>1206</v>
      </c>
      <c r="J421" s="242">
        <v>11.91</v>
      </c>
      <c r="K421" s="242">
        <v>1.1599999999999999</v>
      </c>
      <c r="L421" s="242">
        <v>1.77</v>
      </c>
      <c r="M421" s="242">
        <v>7.0000000000000007E-2</v>
      </c>
      <c r="N421" s="242">
        <v>0.18</v>
      </c>
      <c r="O421" s="242">
        <v>5.72</v>
      </c>
      <c r="P421" s="242">
        <v>10.14</v>
      </c>
      <c r="Q421" s="242">
        <v>2.7</v>
      </c>
      <c r="R421" s="242">
        <v>3.33</v>
      </c>
      <c r="S421" s="242">
        <v>41.14</v>
      </c>
      <c r="T421" s="242"/>
      <c r="U421" s="242">
        <v>346</v>
      </c>
      <c r="V421" s="242">
        <v>399</v>
      </c>
      <c r="W421" s="245">
        <v>-0.06</v>
      </c>
      <c r="X421" s="242"/>
      <c r="Y421" s="1"/>
      <c r="Z421" s="1"/>
    </row>
    <row r="422" spans="1:26" ht="15.75" customHeight="1" thickTop="1" thickBot="1" x14ac:dyDescent="0.35">
      <c r="A422" s="241" t="s">
        <v>415</v>
      </c>
      <c r="B422" s="241">
        <v>421</v>
      </c>
      <c r="C422" s="242" t="s">
        <v>1294</v>
      </c>
      <c r="D422" s="242"/>
      <c r="E422" s="249">
        <v>1.54</v>
      </c>
      <c r="F422" s="245">
        <v>-0.65</v>
      </c>
      <c r="G422" s="243">
        <v>28000</v>
      </c>
      <c r="H422" s="242">
        <v>43</v>
      </c>
      <c r="I422" s="242">
        <v>638</v>
      </c>
      <c r="J422" s="242">
        <v>202.23</v>
      </c>
      <c r="K422" s="242">
        <v>0.53</v>
      </c>
      <c r="L422" s="242">
        <v>1.42</v>
      </c>
      <c r="M422" s="242"/>
      <c r="N422" s="242">
        <v>0.01</v>
      </c>
      <c r="O422" s="242">
        <v>1.41</v>
      </c>
      <c r="P422" s="242">
        <v>0.28000000000000003</v>
      </c>
      <c r="Q422" s="242">
        <v>0.48</v>
      </c>
      <c r="R422" s="242"/>
      <c r="S422" s="242">
        <v>34.17</v>
      </c>
      <c r="T422" s="242"/>
      <c r="U422" s="242">
        <v>954</v>
      </c>
      <c r="V422" s="242">
        <v>932</v>
      </c>
      <c r="W422" s="244">
        <v>0.78</v>
      </c>
      <c r="X422" s="242"/>
      <c r="Y422" s="1"/>
      <c r="Z422" s="1"/>
    </row>
    <row r="423" spans="1:26" ht="15.75" customHeight="1" thickTop="1" thickBot="1" x14ac:dyDescent="0.35">
      <c r="A423" s="241" t="s">
        <v>416</v>
      </c>
      <c r="B423" s="241">
        <v>422</v>
      </c>
      <c r="C423" s="242" t="s">
        <v>1294</v>
      </c>
      <c r="D423" s="242"/>
      <c r="E423" s="249">
        <v>2.1800000000000002</v>
      </c>
      <c r="F423" s="245">
        <v>-0.91</v>
      </c>
      <c r="G423" s="243">
        <v>156200</v>
      </c>
      <c r="H423" s="242">
        <v>344</v>
      </c>
      <c r="I423" s="243">
        <v>1300</v>
      </c>
      <c r="J423" s="242">
        <v>13.84</v>
      </c>
      <c r="K423" s="242">
        <v>0.43</v>
      </c>
      <c r="L423" s="242">
        <v>3.24</v>
      </c>
      <c r="M423" s="242">
        <v>0.15</v>
      </c>
      <c r="N423" s="242">
        <v>0.16</v>
      </c>
      <c r="O423" s="242">
        <v>0.42</v>
      </c>
      <c r="P423" s="242">
        <v>3.11</v>
      </c>
      <c r="Q423" s="242">
        <v>1.93</v>
      </c>
      <c r="R423" s="242">
        <v>6.88</v>
      </c>
      <c r="S423" s="242">
        <v>62.45</v>
      </c>
      <c r="T423" s="242"/>
      <c r="U423" s="242">
        <v>595</v>
      </c>
      <c r="V423" s="242">
        <v>686</v>
      </c>
      <c r="W423" s="246">
        <v>8.57</v>
      </c>
      <c r="X423" s="242"/>
      <c r="Y423" s="1"/>
      <c r="Z423" s="1"/>
    </row>
    <row r="424" spans="1:26" ht="15.75" customHeight="1" thickTop="1" thickBot="1" x14ac:dyDescent="0.35">
      <c r="A424" s="241" t="s">
        <v>417</v>
      </c>
      <c r="B424" s="241">
        <v>423</v>
      </c>
      <c r="C424" s="242" t="s">
        <v>1294</v>
      </c>
      <c r="D424" s="242"/>
      <c r="E424" s="249">
        <v>6.4</v>
      </c>
      <c r="F424" s="245">
        <v>-0.78</v>
      </c>
      <c r="G424" s="243">
        <v>3966400</v>
      </c>
      <c r="H424" s="243">
        <v>25352</v>
      </c>
      <c r="I424" s="243">
        <v>24848</v>
      </c>
      <c r="J424" s="242">
        <v>110.51</v>
      </c>
      <c r="K424" s="242">
        <v>4.54</v>
      </c>
      <c r="L424" s="242">
        <v>1.21</v>
      </c>
      <c r="M424" s="242">
        <v>0.08</v>
      </c>
      <c r="N424" s="242">
        <v>0.06</v>
      </c>
      <c r="O424" s="242">
        <v>3.59</v>
      </c>
      <c r="P424" s="242">
        <v>3.85</v>
      </c>
      <c r="Q424" s="242"/>
      <c r="R424" s="242">
        <v>2.39</v>
      </c>
      <c r="S424" s="242">
        <v>48.29</v>
      </c>
      <c r="T424" s="242"/>
      <c r="U424" s="242">
        <v>862</v>
      </c>
      <c r="V424" s="242">
        <v>840</v>
      </c>
      <c r="W424" s="246">
        <v>6.02</v>
      </c>
      <c r="X424" s="242"/>
      <c r="Y424" s="1"/>
      <c r="Z424" s="1"/>
    </row>
    <row r="425" spans="1:26" ht="15.75" customHeight="1" thickTop="1" thickBot="1" x14ac:dyDescent="0.35">
      <c r="A425" s="241" t="s">
        <v>418</v>
      </c>
      <c r="B425" s="241">
        <v>424</v>
      </c>
      <c r="C425" s="242" t="s">
        <v>1294</v>
      </c>
      <c r="D425" s="242"/>
      <c r="E425" s="249">
        <v>1.1599999999999999</v>
      </c>
      <c r="F425" s="245">
        <v>-4.13</v>
      </c>
      <c r="G425" s="243">
        <v>879000</v>
      </c>
      <c r="H425" s="243">
        <v>1032</v>
      </c>
      <c r="I425" s="242">
        <v>290</v>
      </c>
      <c r="J425" s="242"/>
      <c r="K425" s="242">
        <v>0.7</v>
      </c>
      <c r="L425" s="242">
        <v>1.27</v>
      </c>
      <c r="M425" s="242"/>
      <c r="N425" s="242">
        <v>0</v>
      </c>
      <c r="O425" s="242">
        <v>1.79</v>
      </c>
      <c r="P425" s="242">
        <v>-2.33</v>
      </c>
      <c r="Q425" s="242">
        <v>0.15</v>
      </c>
      <c r="R425" s="242"/>
      <c r="S425" s="242">
        <v>34.69</v>
      </c>
      <c r="T425" s="242"/>
      <c r="U425" s="242"/>
      <c r="V425" s="242"/>
      <c r="W425" s="244"/>
      <c r="X425" s="242"/>
      <c r="Y425" s="1"/>
      <c r="Z425" s="1"/>
    </row>
    <row r="426" spans="1:26" ht="15.75" customHeight="1" thickTop="1" thickBot="1" x14ac:dyDescent="0.35">
      <c r="A426" s="241" t="s">
        <v>419</v>
      </c>
      <c r="B426" s="241">
        <v>425</v>
      </c>
      <c r="C426" s="242" t="s">
        <v>1294</v>
      </c>
      <c r="D426" s="242"/>
      <c r="E426" s="249">
        <v>2.56</v>
      </c>
      <c r="F426" s="245">
        <v>-2.29</v>
      </c>
      <c r="G426" s="243">
        <v>1543200</v>
      </c>
      <c r="H426" s="243">
        <v>3983</v>
      </c>
      <c r="I426" s="243">
        <v>7168</v>
      </c>
      <c r="J426" s="242">
        <v>147.72</v>
      </c>
      <c r="K426" s="242">
        <v>0.85</v>
      </c>
      <c r="L426" s="242">
        <v>0.4</v>
      </c>
      <c r="M426" s="242"/>
      <c r="N426" s="242">
        <v>0.02</v>
      </c>
      <c r="O426" s="242">
        <v>1.75</v>
      </c>
      <c r="P426" s="242">
        <v>0.56000000000000005</v>
      </c>
      <c r="Q426" s="242">
        <v>-16.3</v>
      </c>
      <c r="R426" s="242">
        <v>7.81</v>
      </c>
      <c r="S426" s="242">
        <v>33.049999999999997</v>
      </c>
      <c r="T426" s="242"/>
      <c r="U426" s="242">
        <v>944</v>
      </c>
      <c r="V426" s="242">
        <v>923</v>
      </c>
      <c r="W426" s="246">
        <v>41.44</v>
      </c>
      <c r="X426" s="242"/>
      <c r="Y426" s="1"/>
      <c r="Z426" s="1"/>
    </row>
    <row r="427" spans="1:26" ht="15.75" customHeight="1" thickTop="1" thickBot="1" x14ac:dyDescent="0.35">
      <c r="A427" s="241" t="s">
        <v>420</v>
      </c>
      <c r="B427" s="241">
        <v>426</v>
      </c>
      <c r="C427" s="242" t="s">
        <v>1294</v>
      </c>
      <c r="D427" s="242"/>
      <c r="E427" s="249">
        <v>0.71</v>
      </c>
      <c r="F427" s="245">
        <v>-1.39</v>
      </c>
      <c r="G427" s="243">
        <v>1617000</v>
      </c>
      <c r="H427" s="243">
        <v>1151</v>
      </c>
      <c r="I427" s="242">
        <v>967</v>
      </c>
      <c r="J427" s="242"/>
      <c r="K427" s="242">
        <v>0.35</v>
      </c>
      <c r="L427" s="242">
        <v>3.16</v>
      </c>
      <c r="M427" s="242">
        <v>7.0000000000000007E-2</v>
      </c>
      <c r="N427" s="242">
        <v>0</v>
      </c>
      <c r="O427" s="242">
        <v>0.36</v>
      </c>
      <c r="P427" s="242">
        <v>-5.31</v>
      </c>
      <c r="Q427" s="242">
        <v>-3.29</v>
      </c>
      <c r="R427" s="242">
        <v>9.86</v>
      </c>
      <c r="S427" s="242">
        <v>66.53</v>
      </c>
      <c r="T427" s="242"/>
      <c r="U427" s="242"/>
      <c r="V427" s="242"/>
      <c r="W427" s="244"/>
      <c r="X427" s="242"/>
      <c r="Y427" s="1"/>
      <c r="Z427" s="1"/>
    </row>
    <row r="428" spans="1:26" ht="15.75" customHeight="1" thickTop="1" thickBot="1" x14ac:dyDescent="0.35">
      <c r="A428" s="241" t="s">
        <v>421</v>
      </c>
      <c r="B428" s="241">
        <v>427</v>
      </c>
      <c r="C428" s="242" t="s">
        <v>1294</v>
      </c>
      <c r="D428" s="242"/>
      <c r="E428" s="249">
        <v>8.6</v>
      </c>
      <c r="F428" s="245">
        <v>-1.71</v>
      </c>
      <c r="G428" s="243">
        <v>296400</v>
      </c>
      <c r="H428" s="243">
        <v>2560</v>
      </c>
      <c r="I428" s="243">
        <v>5145</v>
      </c>
      <c r="J428" s="242">
        <v>12.68</v>
      </c>
      <c r="K428" s="242">
        <v>3.61</v>
      </c>
      <c r="L428" s="242">
        <v>0.73</v>
      </c>
      <c r="M428" s="242">
        <v>0.1</v>
      </c>
      <c r="N428" s="242">
        <v>0.68</v>
      </c>
      <c r="O428" s="242">
        <v>19.510000000000002</v>
      </c>
      <c r="P428" s="242">
        <v>25.92</v>
      </c>
      <c r="Q428" s="242">
        <v>9.92</v>
      </c>
      <c r="R428" s="242">
        <v>9.1</v>
      </c>
      <c r="S428" s="242">
        <v>38.83</v>
      </c>
      <c r="T428" s="242"/>
      <c r="U428" s="242">
        <v>180</v>
      </c>
      <c r="V428" s="242">
        <v>173</v>
      </c>
      <c r="W428" s="245">
        <v>-1.97</v>
      </c>
      <c r="X428" s="242"/>
      <c r="Y428" s="1"/>
      <c r="Z428" s="1"/>
    </row>
    <row r="429" spans="1:26" ht="15.75" customHeight="1" thickTop="1" thickBot="1" x14ac:dyDescent="0.35">
      <c r="A429" s="241" t="s">
        <v>422</v>
      </c>
      <c r="B429" s="241">
        <v>428</v>
      </c>
      <c r="C429" s="242" t="s">
        <v>1294</v>
      </c>
      <c r="D429" s="242"/>
      <c r="E429" s="249">
        <v>10</v>
      </c>
      <c r="F429" s="242">
        <v>0</v>
      </c>
      <c r="G429" s="242">
        <v>0</v>
      </c>
      <c r="H429" s="242">
        <v>0</v>
      </c>
      <c r="I429" s="243">
        <v>1012</v>
      </c>
      <c r="J429" s="242">
        <v>9.25</v>
      </c>
      <c r="K429" s="242">
        <v>0.68</v>
      </c>
      <c r="L429" s="242">
        <v>0.45</v>
      </c>
      <c r="M429" s="242"/>
      <c r="N429" s="242">
        <v>1.08</v>
      </c>
      <c r="O429" s="242">
        <v>7.75</v>
      </c>
      <c r="P429" s="242">
        <v>7.66</v>
      </c>
      <c r="Q429" s="242">
        <v>2.56</v>
      </c>
      <c r="R429" s="242">
        <v>4.9000000000000004</v>
      </c>
      <c r="S429" s="242">
        <v>20.72</v>
      </c>
      <c r="T429" s="242"/>
      <c r="U429" s="242">
        <v>342</v>
      </c>
      <c r="V429" s="242">
        <v>254</v>
      </c>
      <c r="W429" s="245">
        <v>-0.49</v>
      </c>
      <c r="X429" s="242"/>
      <c r="Y429" s="1"/>
      <c r="Z429" s="1"/>
    </row>
    <row r="430" spans="1:26" ht="15.75" customHeight="1" thickTop="1" thickBot="1" x14ac:dyDescent="0.35">
      <c r="A430" s="241" t="s">
        <v>423</v>
      </c>
      <c r="B430" s="241">
        <v>429</v>
      </c>
      <c r="C430" s="242" t="s">
        <v>1294</v>
      </c>
      <c r="D430" s="242" t="s">
        <v>98</v>
      </c>
      <c r="E430" s="249">
        <v>0.09</v>
      </c>
      <c r="F430" s="242">
        <v>0</v>
      </c>
      <c r="G430" s="242">
        <v>0</v>
      </c>
      <c r="H430" s="242">
        <v>0</v>
      </c>
      <c r="I430" s="242">
        <v>766</v>
      </c>
      <c r="J430" s="242"/>
      <c r="K430" s="242">
        <v>0.17</v>
      </c>
      <c r="L430" s="242">
        <v>0.1</v>
      </c>
      <c r="M430" s="242"/>
      <c r="N430" s="242">
        <v>0</v>
      </c>
      <c r="O430" s="242"/>
      <c r="P430" s="242"/>
      <c r="Q430" s="242"/>
      <c r="R430" s="242"/>
      <c r="S430" s="242">
        <v>99.77</v>
      </c>
      <c r="T430" s="242"/>
      <c r="U430" s="242"/>
      <c r="V430" s="242"/>
      <c r="W430" s="244"/>
      <c r="X430" s="242"/>
      <c r="Y430" s="1"/>
      <c r="Z430" s="1"/>
    </row>
    <row r="431" spans="1:26" ht="15.75" customHeight="1" thickTop="1" thickBot="1" x14ac:dyDescent="0.35">
      <c r="A431" s="241" t="s">
        <v>424</v>
      </c>
      <c r="B431" s="241">
        <v>430</v>
      </c>
      <c r="C431" s="242" t="s">
        <v>1296</v>
      </c>
      <c r="D431" s="242"/>
      <c r="E431" s="249">
        <v>3.22</v>
      </c>
      <c r="F431" s="244">
        <v>0.63</v>
      </c>
      <c r="G431" s="243">
        <v>1275600</v>
      </c>
      <c r="H431" s="243">
        <v>4068</v>
      </c>
      <c r="I431" s="243">
        <v>1955</v>
      </c>
      <c r="J431" s="242">
        <v>34.17</v>
      </c>
      <c r="K431" s="242">
        <v>1.39</v>
      </c>
      <c r="L431" s="242">
        <v>1.68</v>
      </c>
      <c r="M431" s="242"/>
      <c r="N431" s="242">
        <v>0.09</v>
      </c>
      <c r="O431" s="242">
        <v>3.84</v>
      </c>
      <c r="P431" s="242">
        <v>4.08</v>
      </c>
      <c r="Q431" s="242">
        <v>3.69</v>
      </c>
      <c r="R431" s="242">
        <v>2.3199999999999998</v>
      </c>
      <c r="S431" s="242">
        <v>42.84</v>
      </c>
      <c r="T431" s="242"/>
      <c r="U431" s="242">
        <v>760</v>
      </c>
      <c r="V431" s="242">
        <v>737</v>
      </c>
      <c r="W431" s="244">
        <v>0.72</v>
      </c>
      <c r="X431" s="242"/>
      <c r="Y431" s="1"/>
      <c r="Z431" s="1"/>
    </row>
    <row r="432" spans="1:26" ht="15.75" customHeight="1" thickTop="1" thickBot="1" x14ac:dyDescent="0.35">
      <c r="A432" s="241" t="s">
        <v>425</v>
      </c>
      <c r="B432" s="241">
        <v>431</v>
      </c>
      <c r="C432" s="242" t="s">
        <v>1294</v>
      </c>
      <c r="D432" s="242" t="s">
        <v>15</v>
      </c>
      <c r="E432" s="249">
        <v>0.98</v>
      </c>
      <c r="F432" s="242">
        <v>0</v>
      </c>
      <c r="G432" s="242">
        <v>500</v>
      </c>
      <c r="H432" s="242">
        <v>0</v>
      </c>
      <c r="I432" s="242">
        <v>490</v>
      </c>
      <c r="J432" s="242"/>
      <c r="K432" s="242">
        <v>9.8000000000000007</v>
      </c>
      <c r="L432" s="242">
        <v>42.92</v>
      </c>
      <c r="M432" s="242"/>
      <c r="N432" s="242">
        <v>0</v>
      </c>
      <c r="O432" s="242">
        <v>-17.21</v>
      </c>
      <c r="P432" s="242">
        <v>-596.91</v>
      </c>
      <c r="Q432" s="242">
        <v>-74.39</v>
      </c>
      <c r="R432" s="242"/>
      <c r="S432" s="242">
        <v>30.5</v>
      </c>
      <c r="T432" s="242"/>
      <c r="U432" s="242"/>
      <c r="V432" s="242"/>
      <c r="W432" s="244"/>
      <c r="X432" s="242"/>
      <c r="Y432" s="1"/>
      <c r="Z432" s="1"/>
    </row>
    <row r="433" spans="1:26" ht="15.75" customHeight="1" thickTop="1" thickBot="1" x14ac:dyDescent="0.35">
      <c r="A433" s="241" t="s">
        <v>426</v>
      </c>
      <c r="B433" s="241">
        <v>432</v>
      </c>
      <c r="C433" s="242" t="s">
        <v>1294</v>
      </c>
      <c r="D433" s="242"/>
      <c r="E433" s="249">
        <v>0.86</v>
      </c>
      <c r="F433" s="245">
        <v>-2.27</v>
      </c>
      <c r="G433" s="243">
        <v>112800</v>
      </c>
      <c r="H433" s="242">
        <v>99</v>
      </c>
      <c r="I433" s="242">
        <v>363</v>
      </c>
      <c r="J433" s="242"/>
      <c r="K433" s="242">
        <v>0.42</v>
      </c>
      <c r="L433" s="242">
        <v>0.7</v>
      </c>
      <c r="M433" s="242">
        <v>0.02</v>
      </c>
      <c r="N433" s="242">
        <v>0</v>
      </c>
      <c r="O433" s="242">
        <v>-0.21</v>
      </c>
      <c r="P433" s="242">
        <v>-1.19</v>
      </c>
      <c r="Q433" s="242">
        <v>-0.31</v>
      </c>
      <c r="R433" s="242">
        <v>2.09</v>
      </c>
      <c r="S433" s="242">
        <v>32.78</v>
      </c>
      <c r="T433" s="242"/>
      <c r="U433" s="242"/>
      <c r="V433" s="242"/>
      <c r="W433" s="244"/>
      <c r="X433" s="242"/>
      <c r="Y433" s="1"/>
      <c r="Z433" s="1"/>
    </row>
    <row r="434" spans="1:26" ht="15.75" customHeight="1" thickTop="1" thickBot="1" x14ac:dyDescent="0.35">
      <c r="A434" s="241" t="s">
        <v>427</v>
      </c>
      <c r="B434" s="241">
        <v>433</v>
      </c>
      <c r="C434" s="242" t="s">
        <v>1296</v>
      </c>
      <c r="D434" s="242"/>
      <c r="E434" s="249">
        <v>2.2400000000000002</v>
      </c>
      <c r="F434" s="244">
        <v>1.82</v>
      </c>
      <c r="G434" s="243">
        <v>441300</v>
      </c>
      <c r="H434" s="242">
        <v>976</v>
      </c>
      <c r="I434" s="242">
        <v>672</v>
      </c>
      <c r="J434" s="242">
        <v>8.82</v>
      </c>
      <c r="K434" s="242">
        <v>0.69</v>
      </c>
      <c r="L434" s="242">
        <v>0.5</v>
      </c>
      <c r="M434" s="242"/>
      <c r="N434" s="242">
        <v>0.25</v>
      </c>
      <c r="O434" s="242">
        <v>7.77</v>
      </c>
      <c r="P434" s="242">
        <v>7.92</v>
      </c>
      <c r="Q434" s="242">
        <v>0.92</v>
      </c>
      <c r="R434" s="242">
        <v>8.93</v>
      </c>
      <c r="S434" s="242">
        <v>39.64</v>
      </c>
      <c r="T434" s="242"/>
      <c r="U434" s="242">
        <v>324</v>
      </c>
      <c r="V434" s="242">
        <v>241</v>
      </c>
      <c r="W434" s="244">
        <v>0.68</v>
      </c>
      <c r="X434" s="242"/>
      <c r="Y434" s="1"/>
      <c r="Z434" s="1"/>
    </row>
    <row r="435" spans="1:26" ht="15.75" customHeight="1" thickTop="1" thickBot="1" x14ac:dyDescent="0.35">
      <c r="A435" s="241" t="s">
        <v>428</v>
      </c>
      <c r="B435" s="241">
        <v>434</v>
      </c>
      <c r="C435" s="242" t="s">
        <v>1294</v>
      </c>
      <c r="D435" s="242" t="s">
        <v>429</v>
      </c>
      <c r="E435" s="249">
        <v>0.39</v>
      </c>
      <c r="F435" s="242">
        <v>0</v>
      </c>
      <c r="G435" s="243">
        <v>434000</v>
      </c>
      <c r="H435" s="242">
        <v>169</v>
      </c>
      <c r="I435" s="242">
        <v>268</v>
      </c>
      <c r="J435" s="242"/>
      <c r="K435" s="242">
        <v>0.76</v>
      </c>
      <c r="L435" s="242">
        <v>5.68</v>
      </c>
      <c r="M435" s="242"/>
      <c r="N435" s="242">
        <v>0</v>
      </c>
      <c r="O435" s="242">
        <v>-25.03</v>
      </c>
      <c r="P435" s="242">
        <v>-129.36000000000001</v>
      </c>
      <c r="Q435" s="242">
        <v>-4.5199999999999996</v>
      </c>
      <c r="R435" s="242"/>
      <c r="S435" s="242">
        <v>69.489999999999995</v>
      </c>
      <c r="T435" s="242"/>
      <c r="U435" s="242"/>
      <c r="V435" s="242"/>
      <c r="W435" s="244"/>
      <c r="X435" s="242"/>
      <c r="Y435" s="1"/>
      <c r="Z435" s="1"/>
    </row>
    <row r="436" spans="1:26" ht="15.75" customHeight="1" thickTop="1" thickBot="1" x14ac:dyDescent="0.35">
      <c r="A436" s="241" t="s">
        <v>430</v>
      </c>
      <c r="B436" s="241">
        <v>435</v>
      </c>
      <c r="C436" s="242" t="s">
        <v>1294</v>
      </c>
      <c r="D436" s="242"/>
      <c r="E436" s="249">
        <v>0.39</v>
      </c>
      <c r="F436" s="245">
        <v>-2.5</v>
      </c>
      <c r="G436" s="243">
        <v>114300</v>
      </c>
      <c r="H436" s="242">
        <v>45</v>
      </c>
      <c r="I436" s="242">
        <v>335</v>
      </c>
      <c r="J436" s="242"/>
      <c r="K436" s="242">
        <v>1.18</v>
      </c>
      <c r="L436" s="242">
        <v>1.1000000000000001</v>
      </c>
      <c r="M436" s="242"/>
      <c r="N436" s="242">
        <v>0</v>
      </c>
      <c r="O436" s="242">
        <v>-4.3899999999999997</v>
      </c>
      <c r="P436" s="242">
        <v>-9.9499999999999993</v>
      </c>
      <c r="Q436" s="242">
        <v>-7.22</v>
      </c>
      <c r="R436" s="242"/>
      <c r="S436" s="242">
        <v>57.55</v>
      </c>
      <c r="T436" s="242"/>
      <c r="U436" s="242"/>
      <c r="V436" s="242"/>
      <c r="W436" s="244"/>
      <c r="X436" s="242"/>
      <c r="Y436" s="1"/>
      <c r="Z436" s="1"/>
    </row>
    <row r="437" spans="1:26" ht="15.75" customHeight="1" thickTop="1" thickBot="1" x14ac:dyDescent="0.35">
      <c r="A437" s="241" t="s">
        <v>431</v>
      </c>
      <c r="B437" s="241">
        <v>436</v>
      </c>
      <c r="C437" s="242" t="s">
        <v>1296</v>
      </c>
      <c r="D437" s="242"/>
      <c r="E437" s="249">
        <v>9.25</v>
      </c>
      <c r="F437" s="245">
        <v>-1.6</v>
      </c>
      <c r="G437" s="243">
        <v>841600</v>
      </c>
      <c r="H437" s="243">
        <v>7821</v>
      </c>
      <c r="I437" s="243">
        <v>7273</v>
      </c>
      <c r="J437" s="242">
        <v>39.96</v>
      </c>
      <c r="K437" s="242">
        <v>1.92</v>
      </c>
      <c r="L437" s="242">
        <v>0.16</v>
      </c>
      <c r="M437" s="242"/>
      <c r="N437" s="242">
        <v>0.25</v>
      </c>
      <c r="O437" s="242">
        <v>4.83</v>
      </c>
      <c r="P437" s="242">
        <v>4.8499999999999996</v>
      </c>
      <c r="Q437" s="242">
        <v>6.39</v>
      </c>
      <c r="R437" s="242">
        <v>1.51</v>
      </c>
      <c r="S437" s="242">
        <v>58.66</v>
      </c>
      <c r="T437" s="242"/>
      <c r="U437" s="242">
        <v>758</v>
      </c>
      <c r="V437" s="242">
        <v>709</v>
      </c>
      <c r="W437" s="244">
        <v>0.46</v>
      </c>
      <c r="X437" s="242"/>
      <c r="Y437" s="1"/>
      <c r="Z437" s="1"/>
    </row>
    <row r="438" spans="1:26" ht="15.75" customHeight="1" thickTop="1" thickBot="1" x14ac:dyDescent="0.35">
      <c r="A438" s="241" t="s">
        <v>432</v>
      </c>
      <c r="B438" s="241">
        <v>437</v>
      </c>
      <c r="C438" s="242" t="s">
        <v>1294</v>
      </c>
      <c r="D438" s="242"/>
      <c r="E438" s="249">
        <v>7.9</v>
      </c>
      <c r="F438" s="242">
        <v>0</v>
      </c>
      <c r="G438" s="243">
        <v>1400</v>
      </c>
      <c r="H438" s="242">
        <v>11</v>
      </c>
      <c r="I438" s="242">
        <v>478</v>
      </c>
      <c r="J438" s="242">
        <v>17.329999999999998</v>
      </c>
      <c r="K438" s="242">
        <v>0.56000000000000005</v>
      </c>
      <c r="L438" s="242">
        <v>0.43</v>
      </c>
      <c r="M438" s="242">
        <v>0.6</v>
      </c>
      <c r="N438" s="242">
        <v>0.46</v>
      </c>
      <c r="O438" s="242">
        <v>2.8</v>
      </c>
      <c r="P438" s="242">
        <v>3.15</v>
      </c>
      <c r="Q438" s="242">
        <v>2.74</v>
      </c>
      <c r="R438" s="242">
        <v>7.59</v>
      </c>
      <c r="S438" s="242">
        <v>58.38</v>
      </c>
      <c r="T438" s="242"/>
      <c r="U438" s="242">
        <v>655</v>
      </c>
      <c r="V438" s="242">
        <v>645</v>
      </c>
      <c r="W438" s="245">
        <v>-1.49</v>
      </c>
      <c r="X438" s="242"/>
      <c r="Y438" s="1"/>
      <c r="Z438" s="1"/>
    </row>
    <row r="439" spans="1:26" ht="15.75" customHeight="1" thickTop="1" thickBot="1" x14ac:dyDescent="0.35">
      <c r="A439" s="241" t="s">
        <v>1308</v>
      </c>
      <c r="B439" s="241">
        <v>438</v>
      </c>
      <c r="C439" s="241" t="s">
        <v>178</v>
      </c>
      <c r="D439" s="242"/>
      <c r="E439" s="249">
        <v>1.23</v>
      </c>
      <c r="F439" s="245">
        <v>-1.6</v>
      </c>
      <c r="G439" s="243">
        <v>2098100</v>
      </c>
      <c r="H439" s="243">
        <v>2615</v>
      </c>
      <c r="I439" s="242">
        <v>418</v>
      </c>
      <c r="J439" s="242">
        <v>21.4</v>
      </c>
      <c r="K439" s="242"/>
      <c r="L439" s="242">
        <v>1.83</v>
      </c>
      <c r="M439" s="242"/>
      <c r="N439" s="242">
        <v>0.06</v>
      </c>
      <c r="O439" s="242"/>
      <c r="P439" s="242"/>
      <c r="Q439" s="242"/>
      <c r="R439" s="242"/>
      <c r="S439" s="242">
        <v>54.2</v>
      </c>
      <c r="T439" s="242"/>
      <c r="U439" s="242"/>
      <c r="V439" s="242"/>
      <c r="W439" s="244"/>
      <c r="X439" s="242"/>
      <c r="Y439" s="1"/>
      <c r="Z439" s="1"/>
    </row>
    <row r="440" spans="1:26" ht="15.75" customHeight="1" thickTop="1" thickBot="1" x14ac:dyDescent="0.35">
      <c r="A440" s="241" t="s">
        <v>433</v>
      </c>
      <c r="B440" s="241">
        <v>439</v>
      </c>
      <c r="C440" s="242" t="s">
        <v>1294</v>
      </c>
      <c r="D440" s="242"/>
      <c r="E440" s="249">
        <v>7.65</v>
      </c>
      <c r="F440" s="245">
        <v>-0.65</v>
      </c>
      <c r="G440" s="243">
        <v>91700</v>
      </c>
      <c r="H440" s="242">
        <v>702</v>
      </c>
      <c r="I440" s="243">
        <v>2361</v>
      </c>
      <c r="J440" s="242">
        <v>14.03</v>
      </c>
      <c r="K440" s="242">
        <v>1.1200000000000001</v>
      </c>
      <c r="L440" s="242">
        <v>1.78</v>
      </c>
      <c r="M440" s="242">
        <v>0.6</v>
      </c>
      <c r="N440" s="242">
        <v>0.55000000000000004</v>
      </c>
      <c r="O440" s="242">
        <v>4.2</v>
      </c>
      <c r="P440" s="242">
        <v>7.85</v>
      </c>
      <c r="Q440" s="242">
        <v>3.57</v>
      </c>
      <c r="R440" s="242">
        <v>10.46</v>
      </c>
      <c r="S440" s="242">
        <v>68.52</v>
      </c>
      <c r="T440" s="242"/>
      <c r="U440" s="242">
        <v>451</v>
      </c>
      <c r="V440" s="242">
        <v>517</v>
      </c>
      <c r="W440" s="244">
        <v>0.74</v>
      </c>
      <c r="X440" s="242"/>
      <c r="Y440" s="1"/>
      <c r="Z440" s="1"/>
    </row>
    <row r="441" spans="1:26" ht="15.75" customHeight="1" thickTop="1" thickBot="1" x14ac:dyDescent="0.35">
      <c r="A441" s="241" t="s">
        <v>434</v>
      </c>
      <c r="B441" s="241">
        <v>440</v>
      </c>
      <c r="C441" s="242" t="s">
        <v>1296</v>
      </c>
      <c r="D441" s="242"/>
      <c r="E441" s="249">
        <v>0.82</v>
      </c>
      <c r="F441" s="245">
        <v>-1.2</v>
      </c>
      <c r="G441" s="243">
        <v>13800</v>
      </c>
      <c r="H441" s="242">
        <v>11</v>
      </c>
      <c r="I441" s="242">
        <v>276</v>
      </c>
      <c r="J441" s="242"/>
      <c r="K441" s="242">
        <v>0.65</v>
      </c>
      <c r="L441" s="242">
        <v>0.23</v>
      </c>
      <c r="M441" s="242"/>
      <c r="N441" s="242">
        <v>0</v>
      </c>
      <c r="O441" s="242">
        <v>-3.76</v>
      </c>
      <c r="P441" s="242">
        <v>-5.15</v>
      </c>
      <c r="Q441" s="242">
        <v>-38.14</v>
      </c>
      <c r="R441" s="242"/>
      <c r="S441" s="242">
        <v>57.05</v>
      </c>
      <c r="T441" s="242"/>
      <c r="U441" s="242"/>
      <c r="V441" s="242"/>
      <c r="W441" s="244"/>
      <c r="X441" s="242"/>
      <c r="Y441" s="1"/>
      <c r="Z441" s="1"/>
    </row>
    <row r="442" spans="1:26" ht="15.75" customHeight="1" thickTop="1" thickBot="1" x14ac:dyDescent="0.35">
      <c r="A442" s="241" t="s">
        <v>435</v>
      </c>
      <c r="B442" s="241">
        <v>441</v>
      </c>
      <c r="C442" s="242" t="s">
        <v>1294</v>
      </c>
      <c r="D442" s="242"/>
      <c r="E442" s="249">
        <v>10.8</v>
      </c>
      <c r="F442" s="244">
        <v>0.93</v>
      </c>
      <c r="G442" s="242">
        <v>100</v>
      </c>
      <c r="H442" s="242">
        <v>1</v>
      </c>
      <c r="I442" s="243">
        <v>6480</v>
      </c>
      <c r="J442" s="242">
        <v>29.34</v>
      </c>
      <c r="K442" s="242">
        <v>1.19</v>
      </c>
      <c r="L442" s="242">
        <v>0.33</v>
      </c>
      <c r="M442" s="242">
        <v>0.25</v>
      </c>
      <c r="N442" s="242">
        <v>0.36</v>
      </c>
      <c r="O442" s="242">
        <v>2.29</v>
      </c>
      <c r="P442" s="242">
        <v>2.9</v>
      </c>
      <c r="Q442" s="242">
        <v>13.62</v>
      </c>
      <c r="R442" s="242">
        <v>6.02</v>
      </c>
      <c r="S442" s="242">
        <v>5.74</v>
      </c>
      <c r="T442" s="242"/>
      <c r="U442" s="242">
        <v>776</v>
      </c>
      <c r="V442" s="242">
        <v>780</v>
      </c>
      <c r="W442" s="246">
        <v>5.82</v>
      </c>
      <c r="X442" s="242"/>
      <c r="Y442" s="1"/>
      <c r="Z442" s="1"/>
    </row>
    <row r="443" spans="1:26" ht="15.75" customHeight="1" thickTop="1" thickBot="1" x14ac:dyDescent="0.35">
      <c r="A443" s="241" t="s">
        <v>436</v>
      </c>
      <c r="B443" s="241">
        <v>442</v>
      </c>
      <c r="C443" s="242" t="s">
        <v>1294</v>
      </c>
      <c r="D443" s="242"/>
      <c r="E443" s="249">
        <v>0.51</v>
      </c>
      <c r="F443" s="245">
        <v>-1.92</v>
      </c>
      <c r="G443" s="243">
        <v>22668100</v>
      </c>
      <c r="H443" s="243">
        <v>11554</v>
      </c>
      <c r="I443" s="243">
        <v>8679</v>
      </c>
      <c r="J443" s="242">
        <v>27.78</v>
      </c>
      <c r="K443" s="242">
        <v>3.13</v>
      </c>
      <c r="L443" s="242">
        <v>1.08</v>
      </c>
      <c r="M443" s="242"/>
      <c r="N443" s="242">
        <v>0.02</v>
      </c>
      <c r="O443" s="242">
        <v>7.45</v>
      </c>
      <c r="P443" s="242">
        <v>12.51</v>
      </c>
      <c r="Q443" s="242">
        <v>43.58</v>
      </c>
      <c r="R443" s="242"/>
      <c r="S443" s="242">
        <v>15.29</v>
      </c>
      <c r="T443" s="242"/>
      <c r="U443" s="242">
        <v>521</v>
      </c>
      <c r="V443" s="242">
        <v>558</v>
      </c>
      <c r="W443" s="245">
        <v>-4.5599999999999996</v>
      </c>
      <c r="X443" s="242"/>
      <c r="Y443" s="1"/>
      <c r="Z443" s="1"/>
    </row>
    <row r="444" spans="1:26" ht="15.75" customHeight="1" thickTop="1" thickBot="1" x14ac:dyDescent="0.35">
      <c r="A444" s="241" t="s">
        <v>437</v>
      </c>
      <c r="B444" s="241">
        <v>443</v>
      </c>
      <c r="C444" s="242" t="s">
        <v>1296</v>
      </c>
      <c r="D444" s="242"/>
      <c r="E444" s="249">
        <v>1.81</v>
      </c>
      <c r="F444" s="245">
        <v>-0.55000000000000004</v>
      </c>
      <c r="G444" s="243">
        <v>82600</v>
      </c>
      <c r="H444" s="242">
        <v>149</v>
      </c>
      <c r="I444" s="243">
        <v>2208</v>
      </c>
      <c r="J444" s="242">
        <v>8.85</v>
      </c>
      <c r="K444" s="242">
        <v>0.49</v>
      </c>
      <c r="L444" s="242">
        <v>1.07</v>
      </c>
      <c r="M444" s="242">
        <v>0.03</v>
      </c>
      <c r="N444" s="242">
        <v>0.21</v>
      </c>
      <c r="O444" s="242">
        <v>4.08</v>
      </c>
      <c r="P444" s="242">
        <v>5.66</v>
      </c>
      <c r="Q444" s="242">
        <v>11.53</v>
      </c>
      <c r="R444" s="242">
        <v>1.66</v>
      </c>
      <c r="S444" s="242">
        <v>46.6</v>
      </c>
      <c r="T444" s="242"/>
      <c r="U444" s="242">
        <v>392</v>
      </c>
      <c r="V444" s="242">
        <v>397</v>
      </c>
      <c r="W444" s="244">
        <v>0.18</v>
      </c>
      <c r="X444" s="242"/>
      <c r="Y444" s="1"/>
      <c r="Z444" s="1"/>
    </row>
    <row r="445" spans="1:26" ht="15.75" customHeight="1" thickTop="1" thickBot="1" x14ac:dyDescent="0.35">
      <c r="A445" s="241" t="s">
        <v>438</v>
      </c>
      <c r="B445" s="241">
        <v>444</v>
      </c>
      <c r="C445" s="242" t="s">
        <v>1294</v>
      </c>
      <c r="D445" s="242"/>
      <c r="E445" s="249">
        <v>4</v>
      </c>
      <c r="F445" s="245">
        <v>-3.85</v>
      </c>
      <c r="G445" s="243">
        <v>3063300</v>
      </c>
      <c r="H445" s="243">
        <v>12427</v>
      </c>
      <c r="I445" s="243">
        <v>13849</v>
      </c>
      <c r="J445" s="242"/>
      <c r="K445" s="242">
        <v>1.64</v>
      </c>
      <c r="L445" s="242">
        <v>0.68</v>
      </c>
      <c r="M445" s="242"/>
      <c r="N445" s="242">
        <v>0</v>
      </c>
      <c r="O445" s="242">
        <v>-3.13</v>
      </c>
      <c r="P445" s="242">
        <v>-7.24</v>
      </c>
      <c r="Q445" s="242">
        <v>-21.72</v>
      </c>
      <c r="R445" s="242"/>
      <c r="S445" s="242">
        <v>11.7</v>
      </c>
      <c r="T445" s="242"/>
      <c r="U445" s="242"/>
      <c r="V445" s="242"/>
      <c r="W445" s="244"/>
      <c r="X445" s="242"/>
      <c r="Y445" s="1"/>
      <c r="Z445" s="1"/>
    </row>
    <row r="446" spans="1:26" ht="15.75" customHeight="1" thickTop="1" thickBot="1" x14ac:dyDescent="0.35">
      <c r="A446" s="241" t="s">
        <v>439</v>
      </c>
      <c r="B446" s="241">
        <v>445</v>
      </c>
      <c r="C446" s="242" t="s">
        <v>1296</v>
      </c>
      <c r="D446" s="242"/>
      <c r="E446" s="249">
        <v>7.55</v>
      </c>
      <c r="F446" s="245">
        <v>-4.43</v>
      </c>
      <c r="G446" s="243">
        <v>32692900</v>
      </c>
      <c r="H446" s="243">
        <v>251166</v>
      </c>
      <c r="I446" s="243">
        <v>18875</v>
      </c>
      <c r="J446" s="242">
        <v>13.62</v>
      </c>
      <c r="K446" s="242">
        <v>2.4300000000000002</v>
      </c>
      <c r="L446" s="242">
        <v>0.73</v>
      </c>
      <c r="M446" s="242">
        <v>7.0000000000000007E-2</v>
      </c>
      <c r="N446" s="242">
        <v>0.55000000000000004</v>
      </c>
      <c r="O446" s="242">
        <v>14.72</v>
      </c>
      <c r="P446" s="242">
        <v>19.02</v>
      </c>
      <c r="Q446" s="242">
        <v>24.16</v>
      </c>
      <c r="R446" s="242">
        <v>2.65</v>
      </c>
      <c r="S446" s="242">
        <v>29.39</v>
      </c>
      <c r="T446" s="242"/>
      <c r="U446" s="242">
        <v>255</v>
      </c>
      <c r="V446" s="242">
        <v>228</v>
      </c>
      <c r="W446" s="246">
        <v>2.34</v>
      </c>
      <c r="X446" s="242"/>
      <c r="Y446" s="1"/>
      <c r="Z446" s="1"/>
    </row>
    <row r="447" spans="1:26" ht="15.75" customHeight="1" thickTop="1" thickBot="1" x14ac:dyDescent="0.35">
      <c r="A447" s="241" t="s">
        <v>440</v>
      </c>
      <c r="B447" s="241">
        <v>446</v>
      </c>
      <c r="C447" s="242" t="s">
        <v>1294</v>
      </c>
      <c r="D447" s="242" t="s">
        <v>4</v>
      </c>
      <c r="E447" s="249">
        <v>0.35</v>
      </c>
      <c r="F447" s="242">
        <v>0</v>
      </c>
      <c r="G447" s="242">
        <v>0</v>
      </c>
      <c r="H447" s="242">
        <v>0</v>
      </c>
      <c r="I447" s="242">
        <v>709</v>
      </c>
      <c r="J447" s="242"/>
      <c r="K447" s="242">
        <v>2.06</v>
      </c>
      <c r="L447" s="242">
        <v>0.41</v>
      </c>
      <c r="M447" s="242"/>
      <c r="N447" s="242">
        <v>0</v>
      </c>
      <c r="O447" s="242">
        <v>13.31</v>
      </c>
      <c r="P447" s="242">
        <v>18.3</v>
      </c>
      <c r="Q447" s="242">
        <v>-7.99</v>
      </c>
      <c r="R447" s="242"/>
      <c r="S447" s="242">
        <v>64.790000000000006</v>
      </c>
      <c r="T447" s="242"/>
      <c r="U447" s="242"/>
      <c r="V447" s="242"/>
      <c r="W447" s="244"/>
      <c r="X447" s="242"/>
      <c r="Y447" s="1"/>
      <c r="Z447" s="1"/>
    </row>
    <row r="448" spans="1:26" ht="15.75" customHeight="1" thickTop="1" thickBot="1" x14ac:dyDescent="0.35">
      <c r="A448" s="241" t="s">
        <v>441</v>
      </c>
      <c r="B448" s="241">
        <v>447</v>
      </c>
      <c r="C448" s="242" t="s">
        <v>1296</v>
      </c>
      <c r="D448" s="242"/>
      <c r="E448" s="249">
        <v>0.9</v>
      </c>
      <c r="F448" s="244">
        <v>2.27</v>
      </c>
      <c r="G448" s="243">
        <v>66200</v>
      </c>
      <c r="H448" s="242">
        <v>60</v>
      </c>
      <c r="I448" s="242">
        <v>577</v>
      </c>
      <c r="J448" s="242"/>
      <c r="K448" s="242">
        <v>0.81</v>
      </c>
      <c r="L448" s="242">
        <v>1.7</v>
      </c>
      <c r="M448" s="242"/>
      <c r="N448" s="242">
        <v>0</v>
      </c>
      <c r="O448" s="242">
        <v>-2.5299999999999998</v>
      </c>
      <c r="P448" s="242">
        <v>-6.18</v>
      </c>
      <c r="Q448" s="242">
        <v>-16.170000000000002</v>
      </c>
      <c r="R448" s="242"/>
      <c r="S448" s="242">
        <v>19.84</v>
      </c>
      <c r="T448" s="242"/>
      <c r="U448" s="242"/>
      <c r="V448" s="242"/>
      <c r="W448" s="244"/>
      <c r="X448" s="242"/>
      <c r="Y448" s="1"/>
      <c r="Z448" s="1"/>
    </row>
    <row r="449" spans="1:26" ht="15.75" customHeight="1" thickTop="1" thickBot="1" x14ac:dyDescent="0.35">
      <c r="A449" s="241" t="s">
        <v>442</v>
      </c>
      <c r="B449" s="241">
        <v>448</v>
      </c>
      <c r="C449" s="242" t="s">
        <v>1294</v>
      </c>
      <c r="D449" s="242"/>
      <c r="E449" s="249">
        <v>12.5</v>
      </c>
      <c r="F449" s="245">
        <v>-0.79</v>
      </c>
      <c r="G449" s="243">
        <v>801900</v>
      </c>
      <c r="H449" s="243">
        <v>10029</v>
      </c>
      <c r="I449" s="243">
        <v>27356</v>
      </c>
      <c r="J449" s="242">
        <v>7.14</v>
      </c>
      <c r="K449" s="242">
        <v>0.64</v>
      </c>
      <c r="L449" s="242">
        <v>0.93</v>
      </c>
      <c r="M449" s="242">
        <v>0.31</v>
      </c>
      <c r="N449" s="242">
        <v>1.72</v>
      </c>
      <c r="O449" s="242">
        <v>6.47</v>
      </c>
      <c r="P449" s="242">
        <v>9.0299999999999994</v>
      </c>
      <c r="Q449" s="242">
        <v>9.81</v>
      </c>
      <c r="R449" s="242">
        <v>12.4</v>
      </c>
      <c r="S449" s="242">
        <v>28.26</v>
      </c>
      <c r="T449" s="242"/>
      <c r="U449" s="242">
        <v>261</v>
      </c>
      <c r="V449" s="242">
        <v>267</v>
      </c>
      <c r="W449" s="245">
        <v>-2.48</v>
      </c>
      <c r="X449" s="242"/>
      <c r="Y449" s="1"/>
      <c r="Z449" s="1"/>
    </row>
    <row r="450" spans="1:26" ht="15.75" customHeight="1" thickTop="1" thickBot="1" x14ac:dyDescent="0.35">
      <c r="A450" s="241" t="s">
        <v>443</v>
      </c>
      <c r="B450" s="241">
        <v>449</v>
      </c>
      <c r="C450" s="242" t="s">
        <v>1294</v>
      </c>
      <c r="D450" s="242"/>
      <c r="E450" s="249">
        <v>7.05</v>
      </c>
      <c r="F450" s="245">
        <v>-5.37</v>
      </c>
      <c r="G450" s="243">
        <v>27873000</v>
      </c>
      <c r="H450" s="243">
        <v>199845</v>
      </c>
      <c r="I450" s="243">
        <v>10993</v>
      </c>
      <c r="J450" s="242"/>
      <c r="K450" s="242">
        <v>1.06</v>
      </c>
      <c r="L450" s="242">
        <v>1.18</v>
      </c>
      <c r="M450" s="242"/>
      <c r="N450" s="242">
        <v>0</v>
      </c>
      <c r="O450" s="242">
        <v>-2.75</v>
      </c>
      <c r="P450" s="242">
        <v>-11.58</v>
      </c>
      <c r="Q450" s="242">
        <v>-48.48</v>
      </c>
      <c r="R450" s="242"/>
      <c r="S450" s="242">
        <v>46.81</v>
      </c>
      <c r="T450" s="242"/>
      <c r="U450" s="242"/>
      <c r="V450" s="242"/>
      <c r="W450" s="244"/>
      <c r="X450" s="242"/>
      <c r="Y450" s="1"/>
      <c r="Z450" s="1"/>
    </row>
    <row r="451" spans="1:26" ht="15.75" customHeight="1" thickTop="1" thickBot="1" x14ac:dyDescent="0.35">
      <c r="A451" s="241" t="s">
        <v>444</v>
      </c>
      <c r="B451" s="241">
        <v>450</v>
      </c>
      <c r="C451" s="242" t="s">
        <v>1294</v>
      </c>
      <c r="D451" s="242"/>
      <c r="E451" s="249">
        <v>1.76</v>
      </c>
      <c r="F451" s="245">
        <v>-2.2200000000000002</v>
      </c>
      <c r="G451" s="243">
        <v>10297200</v>
      </c>
      <c r="H451" s="243">
        <v>18332</v>
      </c>
      <c r="I451" s="243">
        <v>4175</v>
      </c>
      <c r="J451" s="242"/>
      <c r="K451" s="242">
        <v>0.73</v>
      </c>
      <c r="L451" s="242">
        <v>0.51</v>
      </c>
      <c r="M451" s="242">
        <v>0.01</v>
      </c>
      <c r="N451" s="242">
        <v>0</v>
      </c>
      <c r="O451" s="242">
        <v>-9.56</v>
      </c>
      <c r="P451" s="242">
        <v>-16.34</v>
      </c>
      <c r="Q451" s="242">
        <v>-60.5</v>
      </c>
      <c r="R451" s="242">
        <v>2.84</v>
      </c>
      <c r="S451" s="242">
        <v>55.56</v>
      </c>
      <c r="T451" s="242"/>
      <c r="U451" s="242"/>
      <c r="V451" s="242"/>
      <c r="W451" s="244"/>
      <c r="X451" s="242"/>
      <c r="Y451" s="1"/>
      <c r="Z451" s="1"/>
    </row>
    <row r="452" spans="1:26" ht="15.75" customHeight="1" thickTop="1" thickBot="1" x14ac:dyDescent="0.35">
      <c r="A452" s="241" t="s">
        <v>445</v>
      </c>
      <c r="B452" s="241">
        <v>451</v>
      </c>
      <c r="C452" s="242" t="s">
        <v>1294</v>
      </c>
      <c r="D452" s="242"/>
      <c r="E452" s="249">
        <v>6.15</v>
      </c>
      <c r="F452" s="245">
        <v>-0.81</v>
      </c>
      <c r="G452" s="243">
        <v>129400</v>
      </c>
      <c r="H452" s="242">
        <v>799</v>
      </c>
      <c r="I452" s="243">
        <v>1746</v>
      </c>
      <c r="J452" s="242">
        <v>9.6199999999999992</v>
      </c>
      <c r="K452" s="242">
        <v>2.82</v>
      </c>
      <c r="L452" s="242">
        <v>1.5</v>
      </c>
      <c r="M452" s="242">
        <v>0.1</v>
      </c>
      <c r="N452" s="242">
        <v>0.64</v>
      </c>
      <c r="O452" s="242">
        <v>14.64</v>
      </c>
      <c r="P452" s="242">
        <v>30.18</v>
      </c>
      <c r="Q452" s="242">
        <v>5.2</v>
      </c>
      <c r="R452" s="242">
        <v>8.4600000000000009</v>
      </c>
      <c r="S452" s="242">
        <v>41.74</v>
      </c>
      <c r="T452" s="242"/>
      <c r="U452" s="242">
        <v>90</v>
      </c>
      <c r="V452" s="242">
        <v>129</v>
      </c>
      <c r="W452" s="246">
        <v>1.03</v>
      </c>
      <c r="X452" s="242"/>
      <c r="Y452" s="1"/>
      <c r="Z452" s="1"/>
    </row>
    <row r="453" spans="1:26" ht="15.75" customHeight="1" thickTop="1" thickBot="1" x14ac:dyDescent="0.35">
      <c r="A453" s="241" t="s">
        <v>446</v>
      </c>
      <c r="B453" s="241">
        <v>452</v>
      </c>
      <c r="C453" s="242" t="s">
        <v>1294</v>
      </c>
      <c r="D453" s="242"/>
      <c r="E453" s="249">
        <v>17</v>
      </c>
      <c r="F453" s="245">
        <v>-2.2999999999999998</v>
      </c>
      <c r="G453" s="243">
        <v>14742600</v>
      </c>
      <c r="H453" s="243">
        <v>253407</v>
      </c>
      <c r="I453" s="243">
        <v>28390</v>
      </c>
      <c r="J453" s="242">
        <v>18.09</v>
      </c>
      <c r="K453" s="242">
        <v>3.77</v>
      </c>
      <c r="L453" s="242">
        <v>4.3600000000000003</v>
      </c>
      <c r="M453" s="242">
        <v>0.2</v>
      </c>
      <c r="N453" s="242">
        <v>0.95</v>
      </c>
      <c r="O453" s="242">
        <v>9.3000000000000007</v>
      </c>
      <c r="P453" s="242">
        <v>22.78</v>
      </c>
      <c r="Q453" s="242">
        <v>1.59</v>
      </c>
      <c r="R453" s="242">
        <v>2.35</v>
      </c>
      <c r="S453" s="242">
        <v>51.94</v>
      </c>
      <c r="T453" s="242"/>
      <c r="U453" s="242">
        <v>302</v>
      </c>
      <c r="V453" s="242">
        <v>404</v>
      </c>
      <c r="W453" s="244">
        <v>0.43</v>
      </c>
      <c r="X453" s="242"/>
      <c r="Y453" s="1"/>
      <c r="Z453" s="1"/>
    </row>
    <row r="454" spans="1:26" ht="15.75" customHeight="1" thickTop="1" thickBot="1" x14ac:dyDescent="0.35">
      <c r="A454" s="241" t="s">
        <v>447</v>
      </c>
      <c r="B454" s="241">
        <v>453</v>
      </c>
      <c r="C454" s="242" t="s">
        <v>1296</v>
      </c>
      <c r="D454" s="242"/>
      <c r="E454" s="249">
        <v>23.7</v>
      </c>
      <c r="F454" s="245">
        <v>-0.84</v>
      </c>
      <c r="G454" s="243">
        <v>2713300</v>
      </c>
      <c r="H454" s="243">
        <v>65327</v>
      </c>
      <c r="I454" s="243">
        <v>21330</v>
      </c>
      <c r="J454" s="242">
        <v>10.86</v>
      </c>
      <c r="K454" s="242">
        <v>1.46</v>
      </c>
      <c r="L454" s="242">
        <v>0.28999999999999998</v>
      </c>
      <c r="M454" s="242">
        <v>0.54</v>
      </c>
      <c r="N454" s="242">
        <v>2.15</v>
      </c>
      <c r="O454" s="242">
        <v>13.08</v>
      </c>
      <c r="P454" s="242">
        <v>14.67</v>
      </c>
      <c r="Q454" s="242">
        <v>20.059999999999999</v>
      </c>
      <c r="R454" s="242">
        <v>2.74</v>
      </c>
      <c r="S454" s="242">
        <v>48.96</v>
      </c>
      <c r="T454" s="242"/>
      <c r="U454" s="242">
        <v>244</v>
      </c>
      <c r="V454" s="242">
        <v>183</v>
      </c>
      <c r="W454" s="245">
        <v>-0.03</v>
      </c>
      <c r="X454" s="242"/>
      <c r="Y454" s="1"/>
      <c r="Z454" s="1"/>
    </row>
    <row r="455" spans="1:26" ht="15.75" customHeight="1" thickTop="1" thickBot="1" x14ac:dyDescent="0.35">
      <c r="A455" s="241" t="s">
        <v>448</v>
      </c>
      <c r="B455" s="241">
        <v>454</v>
      </c>
      <c r="C455" s="242" t="s">
        <v>1294</v>
      </c>
      <c r="D455" s="242"/>
      <c r="E455" s="249">
        <v>38.5</v>
      </c>
      <c r="F455" s="245">
        <v>-1.91</v>
      </c>
      <c r="G455" s="243">
        <v>78536000</v>
      </c>
      <c r="H455" s="243">
        <v>3038967</v>
      </c>
      <c r="I455" s="243">
        <v>1099675</v>
      </c>
      <c r="J455" s="242">
        <v>25.8</v>
      </c>
      <c r="K455" s="242">
        <v>1.24</v>
      </c>
      <c r="L455" s="242">
        <v>1.45</v>
      </c>
      <c r="M455" s="242">
        <v>0.18</v>
      </c>
      <c r="N455" s="242">
        <v>1.47</v>
      </c>
      <c r="O455" s="242">
        <v>3.81</v>
      </c>
      <c r="P455" s="242">
        <v>4.83</v>
      </c>
      <c r="Q455" s="242">
        <v>2</v>
      </c>
      <c r="R455" s="242">
        <v>5.19</v>
      </c>
      <c r="S455" s="242">
        <v>48.88</v>
      </c>
      <c r="T455" s="242"/>
      <c r="U455" s="242">
        <v>699</v>
      </c>
      <c r="V455" s="242">
        <v>696</v>
      </c>
      <c r="W455" s="244">
        <v>0.27</v>
      </c>
      <c r="X455" s="242"/>
      <c r="Y455" s="1"/>
      <c r="Z455" s="1"/>
    </row>
    <row r="456" spans="1:26" ht="15.75" customHeight="1" thickTop="1" thickBot="1" x14ac:dyDescent="0.35">
      <c r="A456" s="241" t="s">
        <v>449</v>
      </c>
      <c r="B456" s="241">
        <v>455</v>
      </c>
      <c r="C456" s="242" t="s">
        <v>1294</v>
      </c>
      <c r="D456" s="242"/>
      <c r="E456" s="249">
        <v>108</v>
      </c>
      <c r="F456" s="245">
        <v>-1.82</v>
      </c>
      <c r="G456" s="243">
        <v>11044700</v>
      </c>
      <c r="H456" s="243">
        <v>1200067</v>
      </c>
      <c r="I456" s="243">
        <v>428758</v>
      </c>
      <c r="J456" s="242">
        <v>13.06</v>
      </c>
      <c r="K456" s="242">
        <v>1.1200000000000001</v>
      </c>
      <c r="L456" s="242">
        <v>0.87</v>
      </c>
      <c r="M456" s="242">
        <v>1.5</v>
      </c>
      <c r="N456" s="242">
        <v>8</v>
      </c>
      <c r="O456" s="242">
        <v>9.4700000000000006</v>
      </c>
      <c r="P456" s="242">
        <v>8.6300000000000008</v>
      </c>
      <c r="Q456" s="242">
        <v>15.62</v>
      </c>
      <c r="R456" s="242">
        <v>5.56</v>
      </c>
      <c r="S456" s="242">
        <v>35.19</v>
      </c>
      <c r="T456" s="242"/>
      <c r="U456" s="242">
        <v>416</v>
      </c>
      <c r="V456" s="242">
        <v>312</v>
      </c>
      <c r="W456" s="246">
        <v>1.8</v>
      </c>
      <c r="X456" s="242"/>
      <c r="Y456" s="1"/>
      <c r="Z456" s="1"/>
    </row>
    <row r="457" spans="1:26" ht="15.75" customHeight="1" thickTop="1" thickBot="1" x14ac:dyDescent="0.35">
      <c r="A457" s="241" t="s">
        <v>450</v>
      </c>
      <c r="B457" s="241">
        <v>456</v>
      </c>
      <c r="C457" s="242" t="s">
        <v>1294</v>
      </c>
      <c r="D457" s="242"/>
      <c r="E457" s="249">
        <v>60</v>
      </c>
      <c r="F457" s="245">
        <v>-2.44</v>
      </c>
      <c r="G457" s="243">
        <v>15141800</v>
      </c>
      <c r="H457" s="243">
        <v>917129</v>
      </c>
      <c r="I457" s="243">
        <v>270531</v>
      </c>
      <c r="J457" s="242"/>
      <c r="K457" s="242">
        <v>0.97</v>
      </c>
      <c r="L457" s="242">
        <v>0.63</v>
      </c>
      <c r="M457" s="242"/>
      <c r="N457" s="242">
        <v>0</v>
      </c>
      <c r="O457" s="242">
        <v>-0.64</v>
      </c>
      <c r="P457" s="242">
        <v>-2.08</v>
      </c>
      <c r="Q457" s="242">
        <v>-2.5299999999999998</v>
      </c>
      <c r="R457" s="242">
        <v>3.34</v>
      </c>
      <c r="S457" s="242">
        <v>51.81</v>
      </c>
      <c r="T457" s="242"/>
      <c r="U457" s="242"/>
      <c r="V457" s="242"/>
      <c r="W457" s="244"/>
      <c r="X457" s="242"/>
      <c r="Y457" s="1"/>
      <c r="Z457" s="1"/>
    </row>
    <row r="458" spans="1:26" ht="15.75" customHeight="1" thickTop="1" thickBot="1" x14ac:dyDescent="0.35">
      <c r="A458" s="241" t="s">
        <v>451</v>
      </c>
      <c r="B458" s="241">
        <v>457</v>
      </c>
      <c r="C458" s="242" t="s">
        <v>1294</v>
      </c>
      <c r="D458" s="242"/>
      <c r="E458" s="249">
        <v>3.9</v>
      </c>
      <c r="F458" s="245">
        <v>-1.02</v>
      </c>
      <c r="G458" s="243">
        <v>1230600</v>
      </c>
      <c r="H458" s="243">
        <v>4826</v>
      </c>
      <c r="I458" s="243">
        <v>2925</v>
      </c>
      <c r="J458" s="242">
        <v>11.69</v>
      </c>
      <c r="K458" s="242">
        <v>2.84</v>
      </c>
      <c r="L458" s="242">
        <v>0.27</v>
      </c>
      <c r="M458" s="242">
        <v>0.27</v>
      </c>
      <c r="N458" s="242">
        <v>0.33</v>
      </c>
      <c r="O458" s="242">
        <v>23.57</v>
      </c>
      <c r="P458" s="242">
        <v>24.8</v>
      </c>
      <c r="Q458" s="242">
        <v>13.42</v>
      </c>
      <c r="R458" s="242">
        <v>6.92</v>
      </c>
      <c r="S458" s="242">
        <v>40.590000000000003</v>
      </c>
      <c r="T458" s="242"/>
      <c r="U458" s="242">
        <v>170</v>
      </c>
      <c r="V458" s="242">
        <v>138</v>
      </c>
      <c r="W458" s="244">
        <v>0.55000000000000004</v>
      </c>
      <c r="X458" s="242"/>
      <c r="Y458" s="1"/>
      <c r="Z458" s="1"/>
    </row>
    <row r="459" spans="1:26" ht="15.75" customHeight="1" thickTop="1" thickBot="1" x14ac:dyDescent="0.35">
      <c r="A459" s="241" t="s">
        <v>452</v>
      </c>
      <c r="B459" s="241">
        <v>458</v>
      </c>
      <c r="C459" s="242" t="s">
        <v>1296</v>
      </c>
      <c r="D459" s="242"/>
      <c r="E459" s="249">
        <v>4.66</v>
      </c>
      <c r="F459" s="245">
        <v>-0.85</v>
      </c>
      <c r="G459" s="243">
        <v>24000</v>
      </c>
      <c r="H459" s="242">
        <v>112</v>
      </c>
      <c r="I459" s="243">
        <v>1864</v>
      </c>
      <c r="J459" s="242">
        <v>13.82</v>
      </c>
      <c r="K459" s="242">
        <v>0.92</v>
      </c>
      <c r="L459" s="242">
        <v>0.15</v>
      </c>
      <c r="M459" s="242">
        <v>0.18</v>
      </c>
      <c r="N459" s="242">
        <v>0.34</v>
      </c>
      <c r="O459" s="242">
        <v>7.12</v>
      </c>
      <c r="P459" s="242">
        <v>6.78</v>
      </c>
      <c r="Q459" s="242">
        <v>6.43</v>
      </c>
      <c r="R459" s="242">
        <v>3.86</v>
      </c>
      <c r="S459" s="242">
        <v>8.39</v>
      </c>
      <c r="T459" s="242"/>
      <c r="U459" s="242">
        <v>482</v>
      </c>
      <c r="V459" s="242">
        <v>400</v>
      </c>
      <c r="W459" s="245">
        <v>-0.1</v>
      </c>
      <c r="X459" s="242"/>
      <c r="Y459" s="1"/>
      <c r="Z459" s="1"/>
    </row>
    <row r="460" spans="1:26" ht="15.75" customHeight="1" thickTop="1" thickBot="1" x14ac:dyDescent="0.35">
      <c r="A460" s="241" t="s">
        <v>453</v>
      </c>
      <c r="B460" s="241">
        <v>459</v>
      </c>
      <c r="C460" s="242" t="s">
        <v>1294</v>
      </c>
      <c r="D460" s="242"/>
      <c r="E460" s="249">
        <v>2.34</v>
      </c>
      <c r="F460" s="244">
        <v>0.86</v>
      </c>
      <c r="G460" s="243">
        <v>20479700</v>
      </c>
      <c r="H460" s="243">
        <v>47477</v>
      </c>
      <c r="I460" s="243">
        <v>25072</v>
      </c>
      <c r="J460" s="242">
        <v>11.2</v>
      </c>
      <c r="K460" s="242">
        <v>0.95</v>
      </c>
      <c r="L460" s="242">
        <v>0.91</v>
      </c>
      <c r="M460" s="242">
        <v>0.04</v>
      </c>
      <c r="N460" s="242">
        <v>0.21</v>
      </c>
      <c r="O460" s="242">
        <v>5.67</v>
      </c>
      <c r="P460" s="242">
        <v>8.4600000000000009</v>
      </c>
      <c r="Q460" s="242">
        <v>19.190000000000001</v>
      </c>
      <c r="R460" s="242">
        <v>8.5500000000000007</v>
      </c>
      <c r="S460" s="242">
        <v>74.86</v>
      </c>
      <c r="T460" s="242"/>
      <c r="U460" s="242">
        <v>371</v>
      </c>
      <c r="V460" s="242">
        <v>388</v>
      </c>
      <c r="W460" s="245">
        <v>-12.59</v>
      </c>
      <c r="X460" s="242"/>
      <c r="Y460" s="1"/>
      <c r="Z460" s="1"/>
    </row>
    <row r="461" spans="1:26" ht="15.75" customHeight="1" thickTop="1" thickBot="1" x14ac:dyDescent="0.35">
      <c r="A461" s="241" t="s">
        <v>454</v>
      </c>
      <c r="B461" s="241">
        <v>460</v>
      </c>
      <c r="C461" s="242" t="s">
        <v>1294</v>
      </c>
      <c r="D461" s="242"/>
      <c r="E461" s="249">
        <v>4.18</v>
      </c>
      <c r="F461" s="245">
        <v>-0.48</v>
      </c>
      <c r="G461" s="243">
        <v>93900</v>
      </c>
      <c r="H461" s="242">
        <v>393</v>
      </c>
      <c r="I461" s="242">
        <v>412</v>
      </c>
      <c r="J461" s="242">
        <v>13.54</v>
      </c>
      <c r="K461" s="242">
        <v>0.97</v>
      </c>
      <c r="L461" s="242">
        <v>0.19</v>
      </c>
      <c r="M461" s="242">
        <v>0.05</v>
      </c>
      <c r="N461" s="242">
        <v>0.31</v>
      </c>
      <c r="O461" s="242">
        <v>6.11</v>
      </c>
      <c r="P461" s="242">
        <v>7.06</v>
      </c>
      <c r="Q461" s="242">
        <v>2.89</v>
      </c>
      <c r="R461" s="242">
        <v>8.3699999999999992</v>
      </c>
      <c r="S461" s="242">
        <v>41.87</v>
      </c>
      <c r="T461" s="242"/>
      <c r="U461" s="242">
        <v>461</v>
      </c>
      <c r="V461" s="242">
        <v>418</v>
      </c>
      <c r="W461" s="244">
        <v>0.22</v>
      </c>
      <c r="X461" s="242"/>
      <c r="Y461" s="1"/>
      <c r="Z461" s="1"/>
    </row>
    <row r="462" spans="1:26" ht="15.75" customHeight="1" thickTop="1" thickBot="1" x14ac:dyDescent="0.35">
      <c r="A462" s="241" t="s">
        <v>455</v>
      </c>
      <c r="B462" s="241">
        <v>461</v>
      </c>
      <c r="C462" s="242" t="s">
        <v>1294</v>
      </c>
      <c r="D462" s="242"/>
      <c r="E462" s="249">
        <v>4.26</v>
      </c>
      <c r="F462" s="245">
        <v>-0.47</v>
      </c>
      <c r="G462" s="243">
        <v>195100</v>
      </c>
      <c r="H462" s="242">
        <v>826</v>
      </c>
      <c r="I462" s="243">
        <v>1453</v>
      </c>
      <c r="J462" s="242">
        <v>8.15</v>
      </c>
      <c r="K462" s="242">
        <v>0.86</v>
      </c>
      <c r="L462" s="242">
        <v>0.11</v>
      </c>
      <c r="M462" s="242">
        <v>0.15</v>
      </c>
      <c r="N462" s="242">
        <v>0.52</v>
      </c>
      <c r="O462" s="242">
        <v>10.67</v>
      </c>
      <c r="P462" s="242">
        <v>10.8</v>
      </c>
      <c r="Q462" s="242">
        <v>17.2</v>
      </c>
      <c r="R462" s="242">
        <v>3.52</v>
      </c>
      <c r="S462" s="242">
        <v>37.619999999999997</v>
      </c>
      <c r="T462" s="242"/>
      <c r="U462" s="242">
        <v>243</v>
      </c>
      <c r="V462" s="242">
        <v>163</v>
      </c>
      <c r="W462" s="244"/>
      <c r="X462" s="242"/>
      <c r="Y462" s="1"/>
      <c r="Z462" s="1"/>
    </row>
    <row r="463" spans="1:26" ht="15.75" customHeight="1" thickTop="1" thickBot="1" x14ac:dyDescent="0.35">
      <c r="A463" s="241" t="s">
        <v>456</v>
      </c>
      <c r="B463" s="241">
        <v>462</v>
      </c>
      <c r="C463" s="242" t="s">
        <v>1294</v>
      </c>
      <c r="D463" s="242"/>
      <c r="E463" s="249">
        <v>140</v>
      </c>
      <c r="F463" s="245">
        <v>-0.36</v>
      </c>
      <c r="G463" s="242">
        <v>900</v>
      </c>
      <c r="H463" s="242">
        <v>126</v>
      </c>
      <c r="I463" s="243">
        <v>33600</v>
      </c>
      <c r="J463" s="242">
        <v>69.39</v>
      </c>
      <c r="K463" s="242">
        <v>3.2</v>
      </c>
      <c r="L463" s="242">
        <v>0.97</v>
      </c>
      <c r="M463" s="242">
        <v>0.9</v>
      </c>
      <c r="N463" s="242">
        <v>2.0299999999999998</v>
      </c>
      <c r="O463" s="242">
        <v>2.4300000000000002</v>
      </c>
      <c r="P463" s="242">
        <v>4.18</v>
      </c>
      <c r="Q463" s="242">
        <v>6.51</v>
      </c>
      <c r="R463" s="242">
        <v>2.57</v>
      </c>
      <c r="S463" s="242">
        <v>25.76</v>
      </c>
      <c r="T463" s="242"/>
      <c r="U463" s="242">
        <v>832</v>
      </c>
      <c r="V463" s="242">
        <v>869</v>
      </c>
      <c r="W463" s="246">
        <v>5.84</v>
      </c>
      <c r="X463" s="242"/>
      <c r="Y463" s="1"/>
      <c r="Z463" s="1"/>
    </row>
    <row r="464" spans="1:26" ht="15.75" customHeight="1" thickTop="1" thickBot="1" x14ac:dyDescent="0.35">
      <c r="A464" s="241" t="s">
        <v>457</v>
      </c>
      <c r="B464" s="241">
        <v>463</v>
      </c>
      <c r="C464" s="242" t="s">
        <v>1294</v>
      </c>
      <c r="D464" s="242"/>
      <c r="E464" s="249">
        <v>49.5</v>
      </c>
      <c r="F464" s="245">
        <v>-1</v>
      </c>
      <c r="G464" s="243">
        <v>6904600</v>
      </c>
      <c r="H464" s="243">
        <v>343744</v>
      </c>
      <c r="I464" s="243">
        <v>71775</v>
      </c>
      <c r="J464" s="242">
        <v>14.25</v>
      </c>
      <c r="K464" s="242">
        <v>1.2</v>
      </c>
      <c r="L464" s="242">
        <v>0.85</v>
      </c>
      <c r="M464" s="242">
        <v>1.1499999999999999</v>
      </c>
      <c r="N464" s="242">
        <v>3.49</v>
      </c>
      <c r="O464" s="242">
        <v>6.8</v>
      </c>
      <c r="P464" s="242">
        <v>8.5399999999999991</v>
      </c>
      <c r="Q464" s="242">
        <v>13.65</v>
      </c>
      <c r="R464" s="242">
        <v>4.8499999999999996</v>
      </c>
      <c r="S464" s="242">
        <v>54.99</v>
      </c>
      <c r="T464" s="242"/>
      <c r="U464" s="242">
        <v>444</v>
      </c>
      <c r="V464" s="242">
        <v>424</v>
      </c>
      <c r="W464" s="244">
        <v>0.63</v>
      </c>
      <c r="X464" s="242"/>
      <c r="Y464" s="1"/>
      <c r="Z464" s="1"/>
    </row>
    <row r="465" spans="1:26" ht="15.75" customHeight="1" thickTop="1" thickBot="1" x14ac:dyDescent="0.35">
      <c r="A465" s="241" t="s">
        <v>458</v>
      </c>
      <c r="B465" s="241">
        <v>464</v>
      </c>
      <c r="C465" s="242" t="s">
        <v>1296</v>
      </c>
      <c r="D465" s="242"/>
      <c r="E465" s="249">
        <v>11.8</v>
      </c>
      <c r="F465" s="244">
        <v>0.85</v>
      </c>
      <c r="G465" s="243">
        <v>77600000</v>
      </c>
      <c r="H465" s="243">
        <v>933175</v>
      </c>
      <c r="I465" s="243">
        <v>23600</v>
      </c>
      <c r="J465" s="242">
        <v>47.93</v>
      </c>
      <c r="K465" s="242">
        <v>5.98</v>
      </c>
      <c r="L465" s="242">
        <v>0.2</v>
      </c>
      <c r="M465" s="242"/>
      <c r="N465" s="242">
        <v>0.25</v>
      </c>
      <c r="O465" s="242">
        <v>15.47</v>
      </c>
      <c r="P465" s="242">
        <v>16.36</v>
      </c>
      <c r="Q465" s="242">
        <v>16.93</v>
      </c>
      <c r="R465" s="242">
        <v>1.27</v>
      </c>
      <c r="S465" s="242">
        <v>27.56</v>
      </c>
      <c r="T465" s="242"/>
      <c r="U465" s="242">
        <v>544</v>
      </c>
      <c r="V465" s="242">
        <v>481</v>
      </c>
      <c r="W465" s="244"/>
      <c r="X465" s="242"/>
      <c r="Y465" s="1"/>
      <c r="Z465" s="1"/>
    </row>
    <row r="466" spans="1:26" ht="15.75" customHeight="1" thickTop="1" thickBot="1" x14ac:dyDescent="0.35">
      <c r="A466" s="241" t="s">
        <v>459</v>
      </c>
      <c r="B466" s="241">
        <v>465</v>
      </c>
      <c r="C466" s="242" t="s">
        <v>1294</v>
      </c>
      <c r="D466" s="242"/>
      <c r="E466" s="249">
        <v>3.54</v>
      </c>
      <c r="F466" s="245">
        <v>-0.56000000000000005</v>
      </c>
      <c r="G466" s="243">
        <v>40000</v>
      </c>
      <c r="H466" s="242">
        <v>142</v>
      </c>
      <c r="I466" s="243">
        <v>2184</v>
      </c>
      <c r="J466" s="242">
        <v>22.64</v>
      </c>
      <c r="K466" s="242">
        <v>2.72</v>
      </c>
      <c r="L466" s="242">
        <v>0.34</v>
      </c>
      <c r="M466" s="242"/>
      <c r="N466" s="242">
        <v>0.16</v>
      </c>
      <c r="O466" s="242">
        <v>11.53</v>
      </c>
      <c r="P466" s="242">
        <v>12.75</v>
      </c>
      <c r="Q466" s="242">
        <v>7.26</v>
      </c>
      <c r="R466" s="242"/>
      <c r="S466" s="242">
        <v>8.9600000000000009</v>
      </c>
      <c r="T466" s="242"/>
      <c r="U466" s="242">
        <v>463</v>
      </c>
      <c r="V466" s="242">
        <v>408</v>
      </c>
      <c r="W466" s="244">
        <v>0.18</v>
      </c>
      <c r="X466" s="242"/>
      <c r="Y466" s="1"/>
      <c r="Z466" s="1"/>
    </row>
    <row r="467" spans="1:26" ht="15.75" customHeight="1" thickTop="1" thickBot="1" x14ac:dyDescent="0.35">
      <c r="A467" s="241" t="s">
        <v>460</v>
      </c>
      <c r="B467" s="241">
        <v>466</v>
      </c>
      <c r="C467" s="242" t="s">
        <v>1294</v>
      </c>
      <c r="D467" s="242"/>
      <c r="E467" s="249">
        <v>17.8</v>
      </c>
      <c r="F467" s="245">
        <v>-3.26</v>
      </c>
      <c r="G467" s="243">
        <v>5408300</v>
      </c>
      <c r="H467" s="243">
        <v>97148</v>
      </c>
      <c r="I467" s="243">
        <v>14752</v>
      </c>
      <c r="J467" s="242">
        <v>47.27</v>
      </c>
      <c r="K467" s="242">
        <v>1.81</v>
      </c>
      <c r="L467" s="242">
        <v>1.18</v>
      </c>
      <c r="M467" s="242"/>
      <c r="N467" s="242">
        <v>0.38</v>
      </c>
      <c r="O467" s="242">
        <v>3.54</v>
      </c>
      <c r="P467" s="242">
        <v>3.96</v>
      </c>
      <c r="Q467" s="242">
        <v>3.94</v>
      </c>
      <c r="R467" s="242"/>
      <c r="S467" s="242">
        <v>47.75</v>
      </c>
      <c r="T467" s="242"/>
      <c r="U467" s="242">
        <v>807</v>
      </c>
      <c r="V467" s="242">
        <v>790</v>
      </c>
      <c r="W467" s="245">
        <v>-0.27</v>
      </c>
      <c r="X467" s="242"/>
      <c r="Y467" s="1"/>
      <c r="Z467" s="1"/>
    </row>
    <row r="468" spans="1:26" ht="15.75" customHeight="1" thickTop="1" thickBot="1" x14ac:dyDescent="0.35">
      <c r="A468" s="241" t="s">
        <v>461</v>
      </c>
      <c r="B468" s="241">
        <v>467</v>
      </c>
      <c r="C468" s="242" t="s">
        <v>1294</v>
      </c>
      <c r="D468" s="242"/>
      <c r="E468" s="249">
        <v>0.69</v>
      </c>
      <c r="F468" s="245">
        <v>-1.43</v>
      </c>
      <c r="G468" s="243">
        <v>423400</v>
      </c>
      <c r="H468" s="242">
        <v>293</v>
      </c>
      <c r="I468" s="242">
        <v>824</v>
      </c>
      <c r="J468" s="242">
        <v>10.039999999999999</v>
      </c>
      <c r="K468" s="242">
        <v>0.35</v>
      </c>
      <c r="L468" s="242">
        <v>2.02</v>
      </c>
      <c r="M468" s="242">
        <v>0.06</v>
      </c>
      <c r="N468" s="242">
        <v>7.0000000000000007E-2</v>
      </c>
      <c r="O468" s="242">
        <v>1.86</v>
      </c>
      <c r="P468" s="242">
        <v>3.5</v>
      </c>
      <c r="Q468" s="242">
        <v>10.91</v>
      </c>
      <c r="R468" s="242">
        <v>8.41</v>
      </c>
      <c r="S468" s="242">
        <v>35.93</v>
      </c>
      <c r="T468" s="242"/>
      <c r="U468" s="242">
        <v>478</v>
      </c>
      <c r="V468" s="242">
        <v>513</v>
      </c>
      <c r="W468" s="244">
        <v>0.03</v>
      </c>
      <c r="X468" s="242"/>
      <c r="Y468" s="1"/>
      <c r="Z468" s="1"/>
    </row>
    <row r="469" spans="1:26" ht="15.75" customHeight="1" thickTop="1" thickBot="1" x14ac:dyDescent="0.35">
      <c r="A469" s="241" t="s">
        <v>462</v>
      </c>
      <c r="B469" s="241">
        <v>468</v>
      </c>
      <c r="C469" s="242" t="s">
        <v>1294</v>
      </c>
      <c r="D469" s="242"/>
      <c r="E469" s="249">
        <v>24.7</v>
      </c>
      <c r="F469" s="245">
        <v>-1.2</v>
      </c>
      <c r="G469" s="243">
        <v>202300</v>
      </c>
      <c r="H469" s="243">
        <v>4998</v>
      </c>
      <c r="I469" s="243">
        <v>7410</v>
      </c>
      <c r="J469" s="242">
        <v>21.1</v>
      </c>
      <c r="K469" s="242">
        <v>5.29</v>
      </c>
      <c r="L469" s="242">
        <v>0.28999999999999998</v>
      </c>
      <c r="M469" s="242">
        <v>0.15</v>
      </c>
      <c r="N469" s="242">
        <v>1.17</v>
      </c>
      <c r="O469" s="242">
        <v>25.85</v>
      </c>
      <c r="P469" s="242">
        <v>25.78</v>
      </c>
      <c r="Q469" s="242">
        <v>19.54</v>
      </c>
      <c r="R469" s="242">
        <v>4.45</v>
      </c>
      <c r="S469" s="242">
        <v>69.95</v>
      </c>
      <c r="T469" s="242"/>
      <c r="U469" s="242">
        <v>326</v>
      </c>
      <c r="V469" s="242">
        <v>296</v>
      </c>
      <c r="W469" s="244">
        <v>0.4</v>
      </c>
      <c r="X469" s="242"/>
      <c r="Y469" s="1"/>
      <c r="Z469" s="1"/>
    </row>
    <row r="470" spans="1:26" ht="15.75" customHeight="1" thickTop="1" thickBot="1" x14ac:dyDescent="0.35">
      <c r="A470" s="241" t="s">
        <v>463</v>
      </c>
      <c r="B470" s="241">
        <v>469</v>
      </c>
      <c r="C470" s="242" t="s">
        <v>1294</v>
      </c>
      <c r="D470" s="242"/>
      <c r="E470" s="249">
        <v>0.6</v>
      </c>
      <c r="F470" s="242">
        <v>0</v>
      </c>
      <c r="G470" s="243">
        <v>2066200</v>
      </c>
      <c r="H470" s="243">
        <v>1254</v>
      </c>
      <c r="I470" s="243">
        <v>2503</v>
      </c>
      <c r="J470" s="242"/>
      <c r="K470" s="242">
        <v>0.5</v>
      </c>
      <c r="L470" s="242">
        <v>1.1000000000000001</v>
      </c>
      <c r="M470" s="242"/>
      <c r="N470" s="242">
        <v>0</v>
      </c>
      <c r="O470" s="242">
        <v>-4.45</v>
      </c>
      <c r="P470" s="242">
        <v>-14.1</v>
      </c>
      <c r="Q470" s="242">
        <v>-26.39</v>
      </c>
      <c r="R470" s="242"/>
      <c r="S470" s="242">
        <v>47.23</v>
      </c>
      <c r="T470" s="242"/>
      <c r="U470" s="242"/>
      <c r="V470" s="242"/>
      <c r="W470" s="244"/>
      <c r="X470" s="242"/>
      <c r="Y470" s="1"/>
      <c r="Z470" s="1"/>
    </row>
    <row r="471" spans="1:26" ht="15.75" customHeight="1" thickTop="1" thickBot="1" x14ac:dyDescent="0.35">
      <c r="A471" s="241" t="s">
        <v>464</v>
      </c>
      <c r="B471" s="241">
        <v>470</v>
      </c>
      <c r="C471" s="242" t="s">
        <v>1294</v>
      </c>
      <c r="D471" s="242"/>
      <c r="E471" s="249">
        <v>9.25</v>
      </c>
      <c r="F471" s="245">
        <v>-0.54</v>
      </c>
      <c r="G471" s="242">
        <v>500</v>
      </c>
      <c r="H471" s="242">
        <v>5</v>
      </c>
      <c r="I471" s="242">
        <v>185</v>
      </c>
      <c r="J471" s="242"/>
      <c r="K471" s="242">
        <v>0.43</v>
      </c>
      <c r="L471" s="242">
        <v>0.79</v>
      </c>
      <c r="M471" s="242"/>
      <c r="N471" s="242">
        <v>0</v>
      </c>
      <c r="O471" s="242">
        <v>1.39</v>
      </c>
      <c r="P471" s="242">
        <v>-1.3</v>
      </c>
      <c r="Q471" s="242">
        <v>-6.05</v>
      </c>
      <c r="R471" s="242"/>
      <c r="S471" s="242">
        <v>28.06</v>
      </c>
      <c r="T471" s="242"/>
      <c r="U471" s="242"/>
      <c r="V471" s="242"/>
      <c r="W471" s="244"/>
      <c r="X471" s="242"/>
      <c r="Y471" s="1"/>
      <c r="Z471" s="1"/>
    </row>
    <row r="472" spans="1:26" ht="15.75" customHeight="1" thickTop="1" thickBot="1" x14ac:dyDescent="0.35">
      <c r="A472" s="241" t="s">
        <v>465</v>
      </c>
      <c r="B472" s="241">
        <v>471</v>
      </c>
      <c r="C472" s="242" t="s">
        <v>1296</v>
      </c>
      <c r="D472" s="242"/>
      <c r="E472" s="249">
        <v>36</v>
      </c>
      <c r="F472" s="242">
        <v>0</v>
      </c>
      <c r="G472" s="242">
        <v>0</v>
      </c>
      <c r="H472" s="242">
        <v>0</v>
      </c>
      <c r="I472" s="243">
        <v>3375</v>
      </c>
      <c r="J472" s="242"/>
      <c r="K472" s="242">
        <v>4.7699999999999996</v>
      </c>
      <c r="L472" s="242">
        <v>0.36</v>
      </c>
      <c r="M472" s="242">
        <v>1.43</v>
      </c>
      <c r="N472" s="242">
        <v>0</v>
      </c>
      <c r="O472" s="242">
        <v>-6.53</v>
      </c>
      <c r="P472" s="242">
        <v>-7.18</v>
      </c>
      <c r="Q472" s="242">
        <v>-53.86</v>
      </c>
      <c r="R472" s="242">
        <v>3.99</v>
      </c>
      <c r="S472" s="242">
        <v>1.52</v>
      </c>
      <c r="T472" s="242"/>
      <c r="U472" s="242"/>
      <c r="V472" s="242"/>
      <c r="W472" s="244"/>
      <c r="X472" s="242"/>
      <c r="Y472" s="1"/>
      <c r="Z472" s="1"/>
    </row>
    <row r="473" spans="1:26" ht="15.75" customHeight="1" thickTop="1" thickBot="1" x14ac:dyDescent="0.35">
      <c r="A473" s="241" t="s">
        <v>466</v>
      </c>
      <c r="B473" s="241">
        <v>472</v>
      </c>
      <c r="C473" s="242" t="s">
        <v>1294</v>
      </c>
      <c r="D473" s="242"/>
      <c r="E473" s="249">
        <v>4.3600000000000003</v>
      </c>
      <c r="F473" s="245">
        <v>-1.36</v>
      </c>
      <c r="G473" s="243">
        <v>1265800</v>
      </c>
      <c r="H473" s="243">
        <v>5519</v>
      </c>
      <c r="I473" s="243">
        <v>8809</v>
      </c>
      <c r="J473" s="242">
        <v>10.53</v>
      </c>
      <c r="K473" s="242">
        <v>0.61</v>
      </c>
      <c r="L473" s="242">
        <v>2.14</v>
      </c>
      <c r="M473" s="242">
        <v>0.2</v>
      </c>
      <c r="N473" s="242">
        <v>0.4</v>
      </c>
      <c r="O473" s="242">
        <v>5.04</v>
      </c>
      <c r="P473" s="242">
        <v>5.83</v>
      </c>
      <c r="Q473" s="242">
        <v>6.97</v>
      </c>
      <c r="R473" s="242">
        <v>9.18</v>
      </c>
      <c r="S473" s="242">
        <v>31.47</v>
      </c>
      <c r="T473" s="242"/>
      <c r="U473" s="242">
        <v>437</v>
      </c>
      <c r="V473" s="242">
        <v>403</v>
      </c>
      <c r="W473" s="244">
        <v>0.04</v>
      </c>
      <c r="X473" s="242"/>
      <c r="Y473" s="1"/>
      <c r="Z473" s="1"/>
    </row>
    <row r="474" spans="1:26" ht="15.75" customHeight="1" thickTop="1" thickBot="1" x14ac:dyDescent="0.35">
      <c r="A474" s="241" t="s">
        <v>467</v>
      </c>
      <c r="B474" s="241">
        <v>473</v>
      </c>
      <c r="C474" s="242" t="s">
        <v>1296</v>
      </c>
      <c r="D474" s="242"/>
      <c r="E474" s="249">
        <v>1.27</v>
      </c>
      <c r="F474" s="245">
        <v>-3.05</v>
      </c>
      <c r="G474" s="243">
        <v>17300</v>
      </c>
      <c r="H474" s="242">
        <v>22</v>
      </c>
      <c r="I474" s="242">
        <v>255</v>
      </c>
      <c r="J474" s="242"/>
      <c r="K474" s="242">
        <v>0.32</v>
      </c>
      <c r="L474" s="242">
        <v>0.52</v>
      </c>
      <c r="M474" s="242">
        <v>0.01</v>
      </c>
      <c r="N474" s="242">
        <v>0</v>
      </c>
      <c r="O474" s="242">
        <v>-6.12</v>
      </c>
      <c r="P474" s="242">
        <v>-8.26</v>
      </c>
      <c r="Q474" s="242">
        <v>-15.58</v>
      </c>
      <c r="R474" s="242">
        <v>0.42</v>
      </c>
      <c r="S474" s="242">
        <v>37.19</v>
      </c>
      <c r="T474" s="242"/>
      <c r="U474" s="242"/>
      <c r="V474" s="242"/>
      <c r="W474" s="244"/>
      <c r="X474" s="242"/>
      <c r="Y474" s="1"/>
      <c r="Z474" s="1"/>
    </row>
    <row r="475" spans="1:26" ht="15.75" customHeight="1" thickTop="1" thickBot="1" x14ac:dyDescent="0.35">
      <c r="A475" s="241" t="s">
        <v>468</v>
      </c>
      <c r="B475" s="241">
        <v>474</v>
      </c>
      <c r="C475" s="242" t="s">
        <v>1296</v>
      </c>
      <c r="D475" s="242"/>
      <c r="E475" s="249">
        <v>0.57999999999999996</v>
      </c>
      <c r="F475" s="244">
        <v>1.75</v>
      </c>
      <c r="G475" s="243">
        <v>131700</v>
      </c>
      <c r="H475" s="242">
        <v>76</v>
      </c>
      <c r="I475" s="242">
        <v>757</v>
      </c>
      <c r="J475" s="242">
        <v>2.16</v>
      </c>
      <c r="K475" s="242">
        <v>0.43</v>
      </c>
      <c r="L475" s="242">
        <v>1.66</v>
      </c>
      <c r="M475" s="242"/>
      <c r="N475" s="242">
        <v>0.26</v>
      </c>
      <c r="O475" s="242">
        <v>8.81</v>
      </c>
      <c r="P475" s="242">
        <v>22.24</v>
      </c>
      <c r="Q475" s="242">
        <v>-0.59</v>
      </c>
      <c r="R475" s="242"/>
      <c r="S475" s="242">
        <v>72.22</v>
      </c>
      <c r="T475" s="242"/>
      <c r="U475" s="242">
        <v>56</v>
      </c>
      <c r="V475" s="242">
        <v>164</v>
      </c>
      <c r="W475" s="244"/>
      <c r="X475" s="242"/>
      <c r="Y475" s="1"/>
      <c r="Z475" s="1"/>
    </row>
    <row r="476" spans="1:26" ht="15.75" customHeight="1" thickTop="1" thickBot="1" x14ac:dyDescent="0.35">
      <c r="A476" s="241" t="s">
        <v>469</v>
      </c>
      <c r="B476" s="241">
        <v>475</v>
      </c>
      <c r="C476" s="242" t="s">
        <v>1294</v>
      </c>
      <c r="D476" s="242"/>
      <c r="E476" s="249">
        <v>5.3</v>
      </c>
      <c r="F476" s="245">
        <v>-0.93</v>
      </c>
      <c r="G476" s="243">
        <v>316100</v>
      </c>
      <c r="H476" s="243">
        <v>1664</v>
      </c>
      <c r="I476" s="243">
        <v>2894</v>
      </c>
      <c r="J476" s="242">
        <v>38.49</v>
      </c>
      <c r="K476" s="242">
        <v>2.2200000000000002</v>
      </c>
      <c r="L476" s="242">
        <v>0.34</v>
      </c>
      <c r="M476" s="242">
        <v>0.03</v>
      </c>
      <c r="N476" s="242">
        <v>0.14000000000000001</v>
      </c>
      <c r="O476" s="242">
        <v>5.85</v>
      </c>
      <c r="P476" s="242">
        <v>5.8</v>
      </c>
      <c r="Q476" s="242">
        <v>9.23</v>
      </c>
      <c r="R476" s="242">
        <v>2.64</v>
      </c>
      <c r="S476" s="242">
        <v>70.17</v>
      </c>
      <c r="T476" s="242"/>
      <c r="U476" s="242">
        <v>739</v>
      </c>
      <c r="V476" s="242">
        <v>671</v>
      </c>
      <c r="W476" s="246">
        <v>1.66</v>
      </c>
      <c r="X476" s="242"/>
      <c r="Y476" s="1"/>
      <c r="Z476" s="1"/>
    </row>
    <row r="477" spans="1:26" ht="15.75" customHeight="1" thickTop="1" thickBot="1" x14ac:dyDescent="0.35">
      <c r="A477" s="241" t="s">
        <v>470</v>
      </c>
      <c r="B477" s="241">
        <v>476</v>
      </c>
      <c r="C477" s="242" t="s">
        <v>1294</v>
      </c>
      <c r="D477" s="242"/>
      <c r="E477" s="249">
        <v>22.5</v>
      </c>
      <c r="F477" s="244">
        <v>0.9</v>
      </c>
      <c r="G477" s="243">
        <v>28794500</v>
      </c>
      <c r="H477" s="243">
        <v>651793</v>
      </c>
      <c r="I477" s="243">
        <v>21881</v>
      </c>
      <c r="J477" s="242">
        <v>44.81</v>
      </c>
      <c r="K477" s="242">
        <v>11.62</v>
      </c>
      <c r="L477" s="242">
        <v>1.26</v>
      </c>
      <c r="M477" s="242">
        <v>0.1</v>
      </c>
      <c r="N477" s="242">
        <v>0.51</v>
      </c>
      <c r="O477" s="242">
        <v>17.47</v>
      </c>
      <c r="P477" s="242">
        <v>27.62</v>
      </c>
      <c r="Q477" s="242">
        <v>15.4</v>
      </c>
      <c r="R477" s="242">
        <v>1.35</v>
      </c>
      <c r="S477" s="242">
        <v>60.6</v>
      </c>
      <c r="T477" s="242"/>
      <c r="U477" s="242">
        <v>448</v>
      </c>
      <c r="V477" s="242">
        <v>455</v>
      </c>
      <c r="W477" s="245">
        <v>-0.3</v>
      </c>
      <c r="X477" s="242"/>
      <c r="Y477" s="1"/>
      <c r="Z477" s="1"/>
    </row>
    <row r="478" spans="1:26" ht="15.75" customHeight="1" thickTop="1" thickBot="1" x14ac:dyDescent="0.35">
      <c r="A478" s="241" t="s">
        <v>471</v>
      </c>
      <c r="B478" s="241">
        <v>477</v>
      </c>
      <c r="C478" s="242" t="s">
        <v>1294</v>
      </c>
      <c r="D478" s="242"/>
      <c r="E478" s="249">
        <v>1.95</v>
      </c>
      <c r="F478" s="245">
        <v>-1.52</v>
      </c>
      <c r="G478" s="243">
        <v>511700</v>
      </c>
      <c r="H478" s="243">
        <v>1003</v>
      </c>
      <c r="I478" s="243">
        <v>1502</v>
      </c>
      <c r="J478" s="242"/>
      <c r="K478" s="242">
        <v>0.83</v>
      </c>
      <c r="L478" s="242">
        <v>0.18</v>
      </c>
      <c r="M478" s="242">
        <v>0.05</v>
      </c>
      <c r="N478" s="242">
        <v>0</v>
      </c>
      <c r="O478" s="242">
        <v>0.08</v>
      </c>
      <c r="P478" s="242">
        <v>-0.24</v>
      </c>
      <c r="Q478" s="242">
        <v>-3.59</v>
      </c>
      <c r="R478" s="242">
        <v>2.56</v>
      </c>
      <c r="S478" s="242">
        <v>28.6</v>
      </c>
      <c r="T478" s="242"/>
      <c r="U478" s="242"/>
      <c r="V478" s="242"/>
      <c r="W478" s="244"/>
      <c r="X478" s="242"/>
      <c r="Y478" s="1"/>
      <c r="Z478" s="1"/>
    </row>
    <row r="479" spans="1:26" ht="15.75" customHeight="1" thickTop="1" thickBot="1" x14ac:dyDescent="0.35">
      <c r="A479" s="241" t="s">
        <v>1309</v>
      </c>
      <c r="B479" s="241">
        <v>478</v>
      </c>
      <c r="C479" s="241" t="s">
        <v>178</v>
      </c>
      <c r="D479" s="242"/>
      <c r="E479" s="249">
        <v>1.93</v>
      </c>
      <c r="F479" s="245">
        <v>-2.0299999999999998</v>
      </c>
      <c r="G479" s="243">
        <v>9083300</v>
      </c>
      <c r="H479" s="243">
        <v>17664</v>
      </c>
      <c r="I479" s="243">
        <v>2123</v>
      </c>
      <c r="J479" s="242">
        <v>7.95</v>
      </c>
      <c r="K479" s="242"/>
      <c r="L479" s="242">
        <v>3.76</v>
      </c>
      <c r="M479" s="242"/>
      <c r="N479" s="242">
        <v>0.24</v>
      </c>
      <c r="O479" s="242"/>
      <c r="P479" s="242"/>
      <c r="Q479" s="242"/>
      <c r="R479" s="242"/>
      <c r="S479" s="242">
        <v>54.89</v>
      </c>
      <c r="T479" s="242"/>
      <c r="U479" s="242"/>
      <c r="V479" s="242"/>
      <c r="W479" s="244"/>
      <c r="X479" s="242"/>
      <c r="Y479" s="1"/>
      <c r="Z479" s="1"/>
    </row>
    <row r="480" spans="1:26" ht="15.75" customHeight="1" thickTop="1" thickBot="1" x14ac:dyDescent="0.35">
      <c r="A480" s="241" t="s">
        <v>472</v>
      </c>
      <c r="B480" s="241">
        <v>479</v>
      </c>
      <c r="C480" s="242" t="s">
        <v>1296</v>
      </c>
      <c r="D480" s="242"/>
      <c r="E480" s="249">
        <v>1.1499999999999999</v>
      </c>
      <c r="F480" s="245">
        <v>-0.86</v>
      </c>
      <c r="G480" s="243">
        <v>338200</v>
      </c>
      <c r="H480" s="242">
        <v>398</v>
      </c>
      <c r="I480" s="242">
        <v>732</v>
      </c>
      <c r="J480" s="242"/>
      <c r="K480" s="242">
        <v>0.91</v>
      </c>
      <c r="L480" s="242">
        <v>0.46</v>
      </c>
      <c r="M480" s="242"/>
      <c r="N480" s="242">
        <v>0</v>
      </c>
      <c r="O480" s="242">
        <v>-6.92</v>
      </c>
      <c r="P480" s="242">
        <v>-12.42</v>
      </c>
      <c r="Q480" s="242">
        <v>6.22</v>
      </c>
      <c r="R480" s="242"/>
      <c r="S480" s="242">
        <v>30</v>
      </c>
      <c r="T480" s="242"/>
      <c r="U480" s="242"/>
      <c r="V480" s="242"/>
      <c r="W480" s="244"/>
      <c r="X480" s="242"/>
      <c r="Y480" s="1"/>
      <c r="Z480" s="1"/>
    </row>
    <row r="481" spans="1:26" ht="15.75" customHeight="1" thickTop="1" thickBot="1" x14ac:dyDescent="0.35">
      <c r="A481" s="241" t="s">
        <v>473</v>
      </c>
      <c r="B481" s="241">
        <v>480</v>
      </c>
      <c r="C481" s="241" t="s">
        <v>178</v>
      </c>
      <c r="D481" s="242"/>
      <c r="E481" s="249">
        <v>24.7</v>
      </c>
      <c r="F481" s="242">
        <v>0</v>
      </c>
      <c r="G481" s="242">
        <v>500</v>
      </c>
      <c r="H481" s="242">
        <v>12</v>
      </c>
      <c r="I481" s="242">
        <v>0</v>
      </c>
      <c r="J481" s="242"/>
      <c r="K481" s="242"/>
      <c r="L481" s="242">
        <v>0.27</v>
      </c>
      <c r="M481" s="242"/>
      <c r="N481" s="242">
        <v>0</v>
      </c>
      <c r="O481" s="242">
        <v>8.07</v>
      </c>
      <c r="P481" s="242">
        <v>8.76</v>
      </c>
      <c r="Q481" s="242">
        <v>6.55</v>
      </c>
      <c r="R481" s="242"/>
      <c r="S481" s="242">
        <v>36.68</v>
      </c>
      <c r="T481" s="242"/>
      <c r="U481" s="242"/>
      <c r="V481" s="242"/>
      <c r="W481" s="244"/>
      <c r="X481" s="242"/>
      <c r="Y481" s="1"/>
      <c r="Z481" s="1"/>
    </row>
    <row r="482" spans="1:26" ht="15.75" customHeight="1" thickTop="1" thickBot="1" x14ac:dyDescent="0.35">
      <c r="A482" s="241" t="s">
        <v>474</v>
      </c>
      <c r="B482" s="241">
        <v>481</v>
      </c>
      <c r="C482" s="242" t="s">
        <v>1294</v>
      </c>
      <c r="D482" s="242"/>
      <c r="E482" s="249">
        <v>1.63</v>
      </c>
      <c r="F482" s="245">
        <v>-1.21</v>
      </c>
      <c r="G482" s="243">
        <v>3692900</v>
      </c>
      <c r="H482" s="243">
        <v>6029</v>
      </c>
      <c r="I482" s="243">
        <v>11172</v>
      </c>
      <c r="J482" s="242"/>
      <c r="K482" s="242">
        <v>0.64</v>
      </c>
      <c r="L482" s="242">
        <v>2.4300000000000002</v>
      </c>
      <c r="M482" s="242">
        <v>0.05</v>
      </c>
      <c r="N482" s="242">
        <v>0</v>
      </c>
      <c r="O482" s="242">
        <v>1.25</v>
      </c>
      <c r="P482" s="242">
        <v>-0.5</v>
      </c>
      <c r="Q482" s="242">
        <v>-10.28</v>
      </c>
      <c r="R482" s="242">
        <v>2.76</v>
      </c>
      <c r="S482" s="242">
        <v>37.590000000000003</v>
      </c>
      <c r="T482" s="242"/>
      <c r="U482" s="242"/>
      <c r="V482" s="242"/>
      <c r="W482" s="244"/>
      <c r="X482" s="242"/>
      <c r="Y482" s="1"/>
      <c r="Z482" s="1"/>
    </row>
    <row r="483" spans="1:26" ht="15.75" customHeight="1" thickTop="1" thickBot="1" x14ac:dyDescent="0.35">
      <c r="A483" s="241" t="s">
        <v>475</v>
      </c>
      <c r="B483" s="241">
        <v>482</v>
      </c>
      <c r="C483" s="242" t="s">
        <v>1294</v>
      </c>
      <c r="D483" s="242"/>
      <c r="E483" s="249">
        <v>7.35</v>
      </c>
      <c r="F483" s="245">
        <v>-1.34</v>
      </c>
      <c r="G483" s="243">
        <v>881800</v>
      </c>
      <c r="H483" s="243">
        <v>6462</v>
      </c>
      <c r="I483" s="243">
        <v>4506</v>
      </c>
      <c r="J483" s="242">
        <v>8.4600000000000009</v>
      </c>
      <c r="K483" s="242">
        <v>1.6</v>
      </c>
      <c r="L483" s="242">
        <v>1.39</v>
      </c>
      <c r="M483" s="242">
        <v>0.1</v>
      </c>
      <c r="N483" s="242">
        <v>0.86</v>
      </c>
      <c r="O483" s="242">
        <v>10</v>
      </c>
      <c r="P483" s="242">
        <v>20.02</v>
      </c>
      <c r="Q483" s="242">
        <v>25.86</v>
      </c>
      <c r="R483" s="242">
        <v>5.85</v>
      </c>
      <c r="S483" s="242">
        <v>30.01</v>
      </c>
      <c r="T483" s="242"/>
      <c r="U483" s="242">
        <v>125</v>
      </c>
      <c r="V483" s="242">
        <v>178</v>
      </c>
      <c r="W483" s="244">
        <v>0.76</v>
      </c>
      <c r="X483" s="242"/>
      <c r="Y483" s="1"/>
      <c r="Z483" s="1"/>
    </row>
    <row r="484" spans="1:26" ht="15.75" customHeight="1" thickTop="1" thickBot="1" x14ac:dyDescent="0.35">
      <c r="A484" s="241" t="s">
        <v>1310</v>
      </c>
      <c r="B484" s="241">
        <v>483</v>
      </c>
      <c r="C484" s="242" t="s">
        <v>1296</v>
      </c>
      <c r="D484" s="242"/>
      <c r="E484" s="249">
        <v>6.15</v>
      </c>
      <c r="F484" s="242">
        <v>0</v>
      </c>
      <c r="G484" s="243">
        <v>7189600</v>
      </c>
      <c r="H484" s="243">
        <v>43974</v>
      </c>
      <c r="I484" s="243">
        <v>6836</v>
      </c>
      <c r="J484" s="242">
        <v>19.079999999999998</v>
      </c>
      <c r="K484" s="242"/>
      <c r="L484" s="242">
        <v>4.2300000000000004</v>
      </c>
      <c r="M484" s="242"/>
      <c r="N484" s="242">
        <v>0.32</v>
      </c>
      <c r="O484" s="242"/>
      <c r="P484" s="242"/>
      <c r="Q484" s="242"/>
      <c r="R484" s="242"/>
      <c r="S484" s="242">
        <v>26.44</v>
      </c>
      <c r="T484" s="242"/>
      <c r="U484" s="242"/>
      <c r="V484" s="242"/>
      <c r="W484" s="244"/>
      <c r="X484" s="242"/>
      <c r="Y484" s="1"/>
      <c r="Z484" s="1"/>
    </row>
    <row r="485" spans="1:26" ht="15.75" customHeight="1" thickTop="1" thickBot="1" x14ac:dyDescent="0.35">
      <c r="A485" s="241" t="s">
        <v>476</v>
      </c>
      <c r="B485" s="241">
        <v>484</v>
      </c>
      <c r="C485" s="242" t="s">
        <v>1296</v>
      </c>
      <c r="D485" s="242"/>
      <c r="E485" s="249">
        <v>1.0900000000000001</v>
      </c>
      <c r="F485" s="245">
        <v>-1.8</v>
      </c>
      <c r="G485" s="243">
        <v>661200</v>
      </c>
      <c r="H485" s="242">
        <v>728</v>
      </c>
      <c r="I485" s="242">
        <v>327</v>
      </c>
      <c r="J485" s="242">
        <v>13.06</v>
      </c>
      <c r="K485" s="242">
        <v>1.1399999999999999</v>
      </c>
      <c r="L485" s="242">
        <v>0.41</v>
      </c>
      <c r="M485" s="242">
        <v>0.01</v>
      </c>
      <c r="N485" s="242">
        <v>0.09</v>
      </c>
      <c r="O485" s="242">
        <v>8.6300000000000008</v>
      </c>
      <c r="P485" s="242">
        <v>8.76</v>
      </c>
      <c r="Q485" s="242">
        <v>36.979999999999997</v>
      </c>
      <c r="R485" s="242">
        <v>6.88</v>
      </c>
      <c r="S485" s="242">
        <v>23.76</v>
      </c>
      <c r="T485" s="242"/>
      <c r="U485" s="242">
        <v>391</v>
      </c>
      <c r="V485" s="242">
        <v>315</v>
      </c>
      <c r="W485" s="246">
        <v>1.77</v>
      </c>
      <c r="X485" s="242"/>
      <c r="Y485" s="1"/>
      <c r="Z485" s="1"/>
    </row>
    <row r="486" spans="1:26" ht="15.75" customHeight="1" thickTop="1" thickBot="1" x14ac:dyDescent="0.35">
      <c r="A486" s="241" t="s">
        <v>477</v>
      </c>
      <c r="B486" s="241">
        <v>485</v>
      </c>
      <c r="C486" s="242" t="s">
        <v>1296</v>
      </c>
      <c r="D486" s="242"/>
      <c r="E486" s="249">
        <v>19.5</v>
      </c>
      <c r="F486" s="245">
        <v>-0.51</v>
      </c>
      <c r="G486" s="243">
        <v>380800</v>
      </c>
      <c r="H486" s="243">
        <v>7452</v>
      </c>
      <c r="I486" s="243">
        <v>6776</v>
      </c>
      <c r="J486" s="242">
        <v>22.23</v>
      </c>
      <c r="K486" s="242">
        <v>3.91</v>
      </c>
      <c r="L486" s="242">
        <v>0.62</v>
      </c>
      <c r="M486" s="242">
        <v>0.35</v>
      </c>
      <c r="N486" s="242">
        <v>0.87</v>
      </c>
      <c r="O486" s="242">
        <v>13.42</v>
      </c>
      <c r="P486" s="242">
        <v>17.36</v>
      </c>
      <c r="Q486" s="242">
        <v>9.59</v>
      </c>
      <c r="R486" s="242">
        <v>6.1</v>
      </c>
      <c r="S486" s="242">
        <v>41.94</v>
      </c>
      <c r="T486" s="242"/>
      <c r="U486" s="242">
        <v>407</v>
      </c>
      <c r="V486" s="242">
        <v>371</v>
      </c>
      <c r="W486" s="244">
        <v>0.83</v>
      </c>
      <c r="X486" s="242"/>
      <c r="Y486" s="1"/>
      <c r="Z486" s="1"/>
    </row>
    <row r="487" spans="1:26" ht="15.75" customHeight="1" thickTop="1" thickBot="1" x14ac:dyDescent="0.35">
      <c r="A487" s="241" t="s">
        <v>1311</v>
      </c>
      <c r="B487" s="241">
        <v>486</v>
      </c>
      <c r="C487" s="241" t="s">
        <v>178</v>
      </c>
      <c r="D487" s="242"/>
      <c r="E487" s="249">
        <v>1.98</v>
      </c>
      <c r="F487" s="244">
        <v>4.21</v>
      </c>
      <c r="G487" s="243">
        <v>36392600</v>
      </c>
      <c r="H487" s="243">
        <v>71536</v>
      </c>
      <c r="I487" s="243">
        <v>1990</v>
      </c>
      <c r="J487" s="242">
        <v>26.01</v>
      </c>
      <c r="K487" s="242"/>
      <c r="L487" s="242">
        <v>1.04</v>
      </c>
      <c r="M487" s="242"/>
      <c r="N487" s="242">
        <v>0.08</v>
      </c>
      <c r="O487" s="242"/>
      <c r="P487" s="242"/>
      <c r="Q487" s="242"/>
      <c r="R487" s="242"/>
      <c r="S487" s="242">
        <v>40.53</v>
      </c>
      <c r="T487" s="242"/>
      <c r="U487" s="242"/>
      <c r="V487" s="242"/>
      <c r="W487" s="244"/>
      <c r="X487" s="242"/>
      <c r="Y487" s="1"/>
      <c r="Z487" s="1"/>
    </row>
    <row r="488" spans="1:26" ht="15.75" customHeight="1" thickTop="1" thickBot="1" x14ac:dyDescent="0.35">
      <c r="A488" s="241" t="s">
        <v>1312</v>
      </c>
      <c r="B488" s="241">
        <v>487</v>
      </c>
      <c r="C488" s="241" t="s">
        <v>178</v>
      </c>
      <c r="D488" s="242"/>
      <c r="E488" s="249">
        <v>8.35</v>
      </c>
      <c r="F488" s="245">
        <v>-1.18</v>
      </c>
      <c r="G488" s="243">
        <v>10180700</v>
      </c>
      <c r="H488" s="243">
        <v>85426</v>
      </c>
      <c r="I488" s="243">
        <v>17502</v>
      </c>
      <c r="J488" s="242">
        <v>35.67</v>
      </c>
      <c r="K488" s="242"/>
      <c r="L488" s="242">
        <v>1.87</v>
      </c>
      <c r="M488" s="242"/>
      <c r="N488" s="242">
        <v>0.23</v>
      </c>
      <c r="O488" s="242"/>
      <c r="P488" s="242"/>
      <c r="Q488" s="242"/>
      <c r="R488" s="242"/>
      <c r="S488" s="242">
        <v>25.17</v>
      </c>
      <c r="T488" s="242"/>
      <c r="U488" s="242"/>
      <c r="V488" s="242"/>
      <c r="W488" s="244"/>
      <c r="X488" s="242"/>
      <c r="Y488" s="1"/>
      <c r="Z488" s="1"/>
    </row>
    <row r="489" spans="1:26" ht="15.75" customHeight="1" thickTop="1" thickBot="1" x14ac:dyDescent="0.35">
      <c r="A489" s="241" t="s">
        <v>478</v>
      </c>
      <c r="B489" s="241">
        <v>488</v>
      </c>
      <c r="C489" s="242" t="s">
        <v>1294</v>
      </c>
      <c r="D489" s="242"/>
      <c r="E489" s="249">
        <v>0.69</v>
      </c>
      <c r="F489" s="242">
        <v>0</v>
      </c>
      <c r="G489" s="243">
        <v>69800</v>
      </c>
      <c r="H489" s="242">
        <v>47</v>
      </c>
      <c r="I489" s="243">
        <v>1049</v>
      </c>
      <c r="J489" s="242"/>
      <c r="K489" s="242">
        <v>0.87</v>
      </c>
      <c r="L489" s="242">
        <v>0.34</v>
      </c>
      <c r="M489" s="242"/>
      <c r="N489" s="242">
        <v>0</v>
      </c>
      <c r="O489" s="242">
        <v>-0.77</v>
      </c>
      <c r="P489" s="242">
        <v>-1.03</v>
      </c>
      <c r="Q489" s="242">
        <v>0.14000000000000001</v>
      </c>
      <c r="R489" s="242"/>
      <c r="S489" s="242">
        <v>55.13</v>
      </c>
      <c r="T489" s="242"/>
      <c r="U489" s="242"/>
      <c r="V489" s="242"/>
      <c r="W489" s="244"/>
      <c r="X489" s="242"/>
      <c r="Y489" s="1"/>
      <c r="Z489" s="1"/>
    </row>
    <row r="490" spans="1:26" ht="15.75" customHeight="1" thickTop="1" thickBot="1" x14ac:dyDescent="0.35">
      <c r="A490" s="241" t="s">
        <v>479</v>
      </c>
      <c r="B490" s="241">
        <v>489</v>
      </c>
      <c r="C490" s="242" t="s">
        <v>1294</v>
      </c>
      <c r="D490" s="242"/>
      <c r="E490" s="249">
        <v>0.47</v>
      </c>
      <c r="F490" s="242">
        <v>0</v>
      </c>
      <c r="G490" s="243">
        <v>625200</v>
      </c>
      <c r="H490" s="242">
        <v>287</v>
      </c>
      <c r="I490" s="242">
        <v>491</v>
      </c>
      <c r="J490" s="242"/>
      <c r="K490" s="242">
        <v>0.28999999999999998</v>
      </c>
      <c r="L490" s="242">
        <v>1.05</v>
      </c>
      <c r="M490" s="242"/>
      <c r="N490" s="242">
        <v>0</v>
      </c>
      <c r="O490" s="242">
        <v>-2.13</v>
      </c>
      <c r="P490" s="242">
        <v>-7.23</v>
      </c>
      <c r="Q490" s="242">
        <v>-1.32</v>
      </c>
      <c r="R490" s="242"/>
      <c r="S490" s="242">
        <v>31.48</v>
      </c>
      <c r="T490" s="242"/>
      <c r="U490" s="242"/>
      <c r="V490" s="242"/>
      <c r="W490" s="244"/>
      <c r="X490" s="242"/>
      <c r="Y490" s="1"/>
      <c r="Z490" s="1"/>
    </row>
    <row r="491" spans="1:26" ht="15.75" customHeight="1" thickTop="1" thickBot="1" x14ac:dyDescent="0.35">
      <c r="A491" s="241" t="s">
        <v>480</v>
      </c>
      <c r="B491" s="241">
        <v>490</v>
      </c>
      <c r="C491" s="242" t="s">
        <v>1294</v>
      </c>
      <c r="D491" s="242"/>
      <c r="E491" s="249">
        <v>6.75</v>
      </c>
      <c r="F491" s="244">
        <v>2.27</v>
      </c>
      <c r="G491" s="243">
        <v>7233200</v>
      </c>
      <c r="H491" s="243">
        <v>48560</v>
      </c>
      <c r="I491" s="243">
        <v>6794</v>
      </c>
      <c r="J491" s="242"/>
      <c r="K491" s="242">
        <v>2.02</v>
      </c>
      <c r="L491" s="242">
        <v>4.2699999999999996</v>
      </c>
      <c r="M491" s="242"/>
      <c r="N491" s="242">
        <v>0</v>
      </c>
      <c r="O491" s="242">
        <v>1.0900000000000001</v>
      </c>
      <c r="P491" s="242">
        <v>-5.13</v>
      </c>
      <c r="Q491" s="242">
        <v>-3.07</v>
      </c>
      <c r="R491" s="242">
        <v>2.2200000000000002</v>
      </c>
      <c r="S491" s="242">
        <v>57.59</v>
      </c>
      <c r="T491" s="242"/>
      <c r="U491" s="242"/>
      <c r="V491" s="242"/>
      <c r="W491" s="244"/>
      <c r="X491" s="242"/>
      <c r="Y491" s="1"/>
      <c r="Z491" s="1"/>
    </row>
    <row r="492" spans="1:26" ht="15.75" customHeight="1" thickTop="1" thickBot="1" x14ac:dyDescent="0.35">
      <c r="A492" s="241" t="s">
        <v>481</v>
      </c>
      <c r="B492" s="241">
        <v>491</v>
      </c>
      <c r="C492" s="242" t="s">
        <v>1294</v>
      </c>
      <c r="D492" s="242"/>
      <c r="E492" s="249">
        <v>1.19</v>
      </c>
      <c r="F492" s="242">
        <v>0</v>
      </c>
      <c r="G492" s="243">
        <v>174200</v>
      </c>
      <c r="H492" s="242">
        <v>207</v>
      </c>
      <c r="I492" s="242">
        <v>764</v>
      </c>
      <c r="J492" s="242"/>
      <c r="K492" s="242">
        <v>0.33</v>
      </c>
      <c r="L492" s="242">
        <v>1.25</v>
      </c>
      <c r="M492" s="242"/>
      <c r="N492" s="242">
        <v>0</v>
      </c>
      <c r="O492" s="242">
        <v>0.16</v>
      </c>
      <c r="P492" s="242">
        <v>-1.1100000000000001</v>
      </c>
      <c r="Q492" s="242">
        <v>-1.41</v>
      </c>
      <c r="R492" s="242">
        <v>7.56</v>
      </c>
      <c r="S492" s="242">
        <v>47.02</v>
      </c>
      <c r="T492" s="242"/>
      <c r="U492" s="242"/>
      <c r="V492" s="242"/>
      <c r="W492" s="244"/>
      <c r="X492" s="242"/>
      <c r="Y492" s="1"/>
      <c r="Z492" s="1"/>
    </row>
    <row r="493" spans="1:26" ht="15.75" customHeight="1" thickTop="1" thickBot="1" x14ac:dyDescent="0.35">
      <c r="A493" s="241" t="s">
        <v>482</v>
      </c>
      <c r="B493" s="241">
        <v>492</v>
      </c>
      <c r="C493" s="242" t="s">
        <v>1294</v>
      </c>
      <c r="D493" s="242"/>
      <c r="E493" s="249">
        <v>5.4</v>
      </c>
      <c r="F493" s="245">
        <v>-2.7</v>
      </c>
      <c r="G493" s="243">
        <v>624000</v>
      </c>
      <c r="H493" s="243">
        <v>3412</v>
      </c>
      <c r="I493" s="243">
        <v>3337</v>
      </c>
      <c r="J493" s="242"/>
      <c r="K493" s="242">
        <v>0.98</v>
      </c>
      <c r="L493" s="242">
        <v>1.1299999999999999</v>
      </c>
      <c r="M493" s="242"/>
      <c r="N493" s="242">
        <v>0</v>
      </c>
      <c r="O493" s="242">
        <v>-0.76</v>
      </c>
      <c r="P493" s="242">
        <v>-1.82</v>
      </c>
      <c r="Q493" s="242">
        <v>-4.92</v>
      </c>
      <c r="R493" s="242">
        <v>9.6300000000000008</v>
      </c>
      <c r="S493" s="242">
        <v>28.3</v>
      </c>
      <c r="T493" s="242"/>
      <c r="U493" s="242"/>
      <c r="V493" s="242"/>
      <c r="W493" s="244"/>
      <c r="X493" s="242"/>
      <c r="Y493" s="1"/>
      <c r="Z493" s="1"/>
    </row>
    <row r="494" spans="1:26" ht="15.75" customHeight="1" thickTop="1" thickBot="1" x14ac:dyDescent="0.35">
      <c r="A494" s="241" t="s">
        <v>483</v>
      </c>
      <c r="B494" s="241">
        <v>493</v>
      </c>
      <c r="C494" s="242" t="s">
        <v>1294</v>
      </c>
      <c r="D494" s="242"/>
      <c r="E494" s="249">
        <v>0.94</v>
      </c>
      <c r="F494" s="242">
        <v>0</v>
      </c>
      <c r="G494" s="243">
        <v>2100</v>
      </c>
      <c r="H494" s="242">
        <v>2</v>
      </c>
      <c r="I494" s="242">
        <v>290</v>
      </c>
      <c r="J494" s="242"/>
      <c r="K494" s="242">
        <v>1.73</v>
      </c>
      <c r="L494" s="242">
        <v>1.37</v>
      </c>
      <c r="M494" s="242">
        <v>0.05</v>
      </c>
      <c r="N494" s="242">
        <v>0</v>
      </c>
      <c r="O494" s="242">
        <v>-3.59</v>
      </c>
      <c r="P494" s="242">
        <v>-11.96</v>
      </c>
      <c r="Q494" s="242">
        <v>-9.1999999999999993</v>
      </c>
      <c r="R494" s="242">
        <v>5.26</v>
      </c>
      <c r="S494" s="242">
        <v>26.34</v>
      </c>
      <c r="T494" s="242"/>
      <c r="U494" s="242"/>
      <c r="V494" s="242"/>
      <c r="W494" s="244"/>
      <c r="X494" s="242"/>
      <c r="Y494" s="1"/>
      <c r="Z494" s="1"/>
    </row>
    <row r="495" spans="1:26" ht="15.75" customHeight="1" thickTop="1" thickBot="1" x14ac:dyDescent="0.35">
      <c r="A495" s="241" t="s">
        <v>484</v>
      </c>
      <c r="B495" s="241">
        <v>494</v>
      </c>
      <c r="C495" s="242" t="s">
        <v>1294</v>
      </c>
      <c r="D495" s="242"/>
      <c r="E495" s="249">
        <v>20.8</v>
      </c>
      <c r="F495" s="245">
        <v>-1.89</v>
      </c>
      <c r="G495" s="243">
        <v>13091600</v>
      </c>
      <c r="H495" s="243">
        <v>282724</v>
      </c>
      <c r="I495" s="243">
        <v>6331</v>
      </c>
      <c r="J495" s="242">
        <v>18.57</v>
      </c>
      <c r="K495" s="242">
        <v>2.4</v>
      </c>
      <c r="L495" s="242">
        <v>0.27</v>
      </c>
      <c r="M495" s="242">
        <v>0.83</v>
      </c>
      <c r="N495" s="242">
        <v>1.1399999999999999</v>
      </c>
      <c r="O495" s="242">
        <v>12.89</v>
      </c>
      <c r="P495" s="242">
        <v>13.16</v>
      </c>
      <c r="Q495" s="242">
        <v>11.82</v>
      </c>
      <c r="R495" s="242">
        <v>3.99</v>
      </c>
      <c r="S495" s="242">
        <v>24.79</v>
      </c>
      <c r="T495" s="242"/>
      <c r="U495" s="242">
        <v>417</v>
      </c>
      <c r="V495" s="242">
        <v>334</v>
      </c>
      <c r="W495" s="246">
        <v>1.99</v>
      </c>
      <c r="X495" s="242"/>
      <c r="Y495" s="1"/>
      <c r="Z495" s="1"/>
    </row>
    <row r="496" spans="1:26" ht="15.75" customHeight="1" thickTop="1" thickBot="1" x14ac:dyDescent="0.35">
      <c r="A496" s="241" t="s">
        <v>485</v>
      </c>
      <c r="B496" s="241">
        <v>495</v>
      </c>
      <c r="C496" s="242" t="s">
        <v>1294</v>
      </c>
      <c r="D496" s="242"/>
      <c r="E496" s="249">
        <v>15.9</v>
      </c>
      <c r="F496" s="245">
        <v>-1.85</v>
      </c>
      <c r="G496" s="243">
        <v>1925300</v>
      </c>
      <c r="H496" s="243">
        <v>30819</v>
      </c>
      <c r="I496" s="243">
        <v>6761</v>
      </c>
      <c r="J496" s="242">
        <v>20.41</v>
      </c>
      <c r="K496" s="242">
        <v>1.02</v>
      </c>
      <c r="L496" s="242">
        <v>0.25</v>
      </c>
      <c r="M496" s="242">
        <v>0.12</v>
      </c>
      <c r="N496" s="242">
        <v>0.8</v>
      </c>
      <c r="O496" s="242">
        <v>4.54</v>
      </c>
      <c r="P496" s="242">
        <v>4.95</v>
      </c>
      <c r="Q496" s="242">
        <v>3.1</v>
      </c>
      <c r="R496" s="242">
        <v>8.49</v>
      </c>
      <c r="S496" s="242">
        <v>58.03</v>
      </c>
      <c r="T496" s="242"/>
      <c r="U496" s="242">
        <v>633</v>
      </c>
      <c r="V496" s="242">
        <v>601</v>
      </c>
      <c r="W496" s="246">
        <v>2.04</v>
      </c>
      <c r="X496" s="242"/>
      <c r="Y496" s="1"/>
      <c r="Z496" s="1"/>
    </row>
    <row r="497" spans="1:26" ht="15.75" customHeight="1" thickTop="1" thickBot="1" x14ac:dyDescent="0.35">
      <c r="A497" s="241" t="s">
        <v>486</v>
      </c>
      <c r="B497" s="241">
        <v>496</v>
      </c>
      <c r="C497" s="242" t="s">
        <v>1294</v>
      </c>
      <c r="D497" s="242"/>
      <c r="E497" s="249">
        <v>26</v>
      </c>
      <c r="F497" s="245">
        <v>-1.89</v>
      </c>
      <c r="G497" s="243">
        <v>10800</v>
      </c>
      <c r="H497" s="242">
        <v>284</v>
      </c>
      <c r="I497" s="243">
        <v>9360</v>
      </c>
      <c r="J497" s="242">
        <v>18.2</v>
      </c>
      <c r="K497" s="242">
        <v>3.76</v>
      </c>
      <c r="L497" s="242">
        <v>0.11</v>
      </c>
      <c r="M497" s="242">
        <v>1.1499999999999999</v>
      </c>
      <c r="N497" s="242">
        <v>1.41</v>
      </c>
      <c r="O497" s="242">
        <v>23.38</v>
      </c>
      <c r="P497" s="242">
        <v>21.06</v>
      </c>
      <c r="Q497" s="242">
        <v>17.920000000000002</v>
      </c>
      <c r="R497" s="242">
        <v>4.42</v>
      </c>
      <c r="S497" s="242">
        <v>22.55</v>
      </c>
      <c r="T497" s="242"/>
      <c r="U497" s="242">
        <v>322</v>
      </c>
      <c r="V497" s="242">
        <v>271</v>
      </c>
      <c r="W497" s="246">
        <v>4.17</v>
      </c>
      <c r="X497" s="242"/>
      <c r="Y497" s="1"/>
      <c r="Z497" s="1"/>
    </row>
    <row r="498" spans="1:26" ht="15.75" customHeight="1" thickTop="1" thickBot="1" x14ac:dyDescent="0.35">
      <c r="A498" s="241" t="s">
        <v>487</v>
      </c>
      <c r="B498" s="241">
        <v>497</v>
      </c>
      <c r="C498" s="242" t="s">
        <v>1294</v>
      </c>
      <c r="D498" s="242"/>
      <c r="E498" s="249">
        <v>66.25</v>
      </c>
      <c r="F498" s="245">
        <v>-6.36</v>
      </c>
      <c r="G498" s="243">
        <v>38600500</v>
      </c>
      <c r="H498" s="243">
        <v>2626279</v>
      </c>
      <c r="I498" s="243">
        <v>90971</v>
      </c>
      <c r="J498" s="242">
        <v>21.42</v>
      </c>
      <c r="K498" s="242">
        <v>4.4400000000000004</v>
      </c>
      <c r="L498" s="242">
        <v>1.36</v>
      </c>
      <c r="M498" s="242">
        <v>1.4</v>
      </c>
      <c r="N498" s="242">
        <v>3.14</v>
      </c>
      <c r="O498" s="242">
        <v>12.35</v>
      </c>
      <c r="P498" s="242">
        <v>22.96</v>
      </c>
      <c r="Q498" s="242">
        <v>39.729999999999997</v>
      </c>
      <c r="R498" s="242">
        <v>2.11</v>
      </c>
      <c r="S498" s="242">
        <v>45.08</v>
      </c>
      <c r="T498" s="242"/>
      <c r="U498" s="242">
        <v>336</v>
      </c>
      <c r="V498" s="242">
        <v>376</v>
      </c>
      <c r="W498" s="244">
        <v>0.69</v>
      </c>
      <c r="X498" s="242"/>
      <c r="Y498" s="1"/>
      <c r="Z498" s="1"/>
    </row>
    <row r="499" spans="1:26" ht="15.75" customHeight="1" thickTop="1" thickBot="1" x14ac:dyDescent="0.35">
      <c r="A499" s="241" t="s">
        <v>488</v>
      </c>
      <c r="B499" s="241">
        <v>498</v>
      </c>
      <c r="C499" s="242" t="s">
        <v>1294</v>
      </c>
      <c r="D499" s="242"/>
      <c r="E499" s="249">
        <v>11.2</v>
      </c>
      <c r="F499" s="242">
        <v>0</v>
      </c>
      <c r="G499" s="242">
        <v>0</v>
      </c>
      <c r="H499" s="242">
        <v>0</v>
      </c>
      <c r="I499" s="242">
        <v>269</v>
      </c>
      <c r="J499" s="242"/>
      <c r="K499" s="242">
        <v>0.69</v>
      </c>
      <c r="L499" s="242">
        <v>7.0000000000000007E-2</v>
      </c>
      <c r="M499" s="242"/>
      <c r="N499" s="242">
        <v>0</v>
      </c>
      <c r="O499" s="242">
        <v>-3.23</v>
      </c>
      <c r="P499" s="242">
        <v>-3.37</v>
      </c>
      <c r="Q499" s="242">
        <v>-15.04</v>
      </c>
      <c r="R499" s="242"/>
      <c r="S499" s="242">
        <v>22.83</v>
      </c>
      <c r="T499" s="242"/>
      <c r="U499" s="242"/>
      <c r="V499" s="242"/>
      <c r="W499" s="244"/>
      <c r="X499" s="242"/>
      <c r="Y499" s="1"/>
      <c r="Z499" s="1"/>
    </row>
    <row r="500" spans="1:26" ht="15.75" customHeight="1" thickTop="1" thickBot="1" x14ac:dyDescent="0.35">
      <c r="A500" s="241" t="s">
        <v>489</v>
      </c>
      <c r="B500" s="241">
        <v>499</v>
      </c>
      <c r="C500" s="242" t="s">
        <v>1294</v>
      </c>
      <c r="D500" s="242"/>
      <c r="E500" s="249">
        <v>2.7</v>
      </c>
      <c r="F500" s="245">
        <v>-2.17</v>
      </c>
      <c r="G500" s="243">
        <v>7383700</v>
      </c>
      <c r="H500" s="243">
        <v>20016</v>
      </c>
      <c r="I500" s="243">
        <v>11285</v>
      </c>
      <c r="J500" s="242">
        <v>4.68</v>
      </c>
      <c r="K500" s="242">
        <v>0.62</v>
      </c>
      <c r="L500" s="242">
        <v>1.4</v>
      </c>
      <c r="M500" s="242">
        <v>0.19</v>
      </c>
      <c r="N500" s="242">
        <v>0.57999999999999996</v>
      </c>
      <c r="O500" s="242">
        <v>7.07</v>
      </c>
      <c r="P500" s="242">
        <v>13.94</v>
      </c>
      <c r="Q500" s="242">
        <v>10.56</v>
      </c>
      <c r="R500" s="242">
        <v>7.04</v>
      </c>
      <c r="S500" s="242">
        <v>39.06</v>
      </c>
      <c r="T500" s="242"/>
      <c r="U500" s="242">
        <v>154</v>
      </c>
      <c r="V500" s="242">
        <v>235</v>
      </c>
      <c r="W500" s="244">
        <v>0.81</v>
      </c>
      <c r="X500" s="242"/>
      <c r="Y500" s="1"/>
      <c r="Z500" s="1"/>
    </row>
    <row r="501" spans="1:26" ht="15.75" customHeight="1" thickTop="1" thickBot="1" x14ac:dyDescent="0.35">
      <c r="A501" s="241" t="s">
        <v>490</v>
      </c>
      <c r="B501" s="241">
        <v>500</v>
      </c>
      <c r="C501" s="242" t="s">
        <v>1294</v>
      </c>
      <c r="D501" s="242"/>
      <c r="E501" s="249">
        <v>93.5</v>
      </c>
      <c r="F501" s="245">
        <v>-1.84</v>
      </c>
      <c r="G501" s="243">
        <v>11105200</v>
      </c>
      <c r="H501" s="243">
        <v>1047311</v>
      </c>
      <c r="I501" s="243">
        <v>317488</v>
      </c>
      <c r="J501" s="242">
        <v>11.6</v>
      </c>
      <c r="K501" s="242">
        <v>0.79</v>
      </c>
      <c r="L501" s="242">
        <v>6.94</v>
      </c>
      <c r="M501" s="242">
        <v>4</v>
      </c>
      <c r="N501" s="242">
        <v>8.17</v>
      </c>
      <c r="O501" s="242">
        <v>1.1200000000000001</v>
      </c>
      <c r="P501" s="242">
        <v>6.93</v>
      </c>
      <c r="Q501" s="242">
        <v>17.96</v>
      </c>
      <c r="R501" s="242">
        <v>6.68</v>
      </c>
      <c r="S501" s="242">
        <v>76.430000000000007</v>
      </c>
      <c r="T501" s="242"/>
      <c r="U501" s="242">
        <v>418</v>
      </c>
      <c r="V501" s="242">
        <v>581</v>
      </c>
      <c r="W501" s="245">
        <v>-3.12</v>
      </c>
      <c r="X501" s="242"/>
      <c r="Y501" s="1"/>
      <c r="Z501" s="1"/>
    </row>
    <row r="502" spans="1:26" ht="15.75" customHeight="1" thickTop="1" thickBot="1" x14ac:dyDescent="0.35">
      <c r="A502" s="241" t="s">
        <v>491</v>
      </c>
      <c r="B502" s="241">
        <v>501</v>
      </c>
      <c r="C502" s="242" t="s">
        <v>1294</v>
      </c>
      <c r="D502" s="242"/>
      <c r="E502" s="249">
        <v>381</v>
      </c>
      <c r="F502" s="245">
        <v>-2.81</v>
      </c>
      <c r="G502" s="243">
        <v>7888600</v>
      </c>
      <c r="H502" s="243">
        <v>3042129</v>
      </c>
      <c r="I502" s="243">
        <v>457200</v>
      </c>
      <c r="J502" s="242">
        <v>13.7</v>
      </c>
      <c r="K502" s="242">
        <v>1.5</v>
      </c>
      <c r="L502" s="242">
        <v>1.23</v>
      </c>
      <c r="M502" s="242">
        <v>5.5</v>
      </c>
      <c r="N502" s="242">
        <v>27.67</v>
      </c>
      <c r="O502" s="242">
        <v>7.06</v>
      </c>
      <c r="P502" s="242">
        <v>11.49</v>
      </c>
      <c r="Q502" s="242">
        <v>8.3000000000000007</v>
      </c>
      <c r="R502" s="242">
        <v>3.67</v>
      </c>
      <c r="S502" s="242">
        <v>66.11</v>
      </c>
      <c r="T502" s="242"/>
      <c r="U502" s="242">
        <v>366</v>
      </c>
      <c r="V502" s="242">
        <v>403</v>
      </c>
      <c r="W502" s="245">
        <v>-2.16</v>
      </c>
      <c r="X502" s="242"/>
      <c r="Y502" s="1"/>
      <c r="Z502" s="1"/>
    </row>
    <row r="503" spans="1:26" ht="15.75" customHeight="1" thickTop="1" thickBot="1" x14ac:dyDescent="0.35">
      <c r="A503" s="241" t="s">
        <v>492</v>
      </c>
      <c r="B503" s="241">
        <v>502</v>
      </c>
      <c r="C503" s="242" t="s">
        <v>1294</v>
      </c>
      <c r="D503" s="242"/>
      <c r="E503" s="249">
        <v>137.5</v>
      </c>
      <c r="F503" s="245">
        <v>-1.08</v>
      </c>
      <c r="G503" s="243">
        <v>249200</v>
      </c>
      <c r="H503" s="243">
        <v>34315</v>
      </c>
      <c r="I503" s="243">
        <v>40975</v>
      </c>
      <c r="J503" s="242">
        <v>12.61</v>
      </c>
      <c r="K503" s="242">
        <v>1.2</v>
      </c>
      <c r="L503" s="242">
        <v>1.34</v>
      </c>
      <c r="M503" s="242">
        <v>4</v>
      </c>
      <c r="N503" s="242">
        <v>10.83</v>
      </c>
      <c r="O503" s="242">
        <v>7.08</v>
      </c>
      <c r="P503" s="242">
        <v>9.82</v>
      </c>
      <c r="Q503" s="242">
        <v>8.52</v>
      </c>
      <c r="R503" s="242">
        <v>5.82</v>
      </c>
      <c r="S503" s="242">
        <v>27.92</v>
      </c>
      <c r="T503" s="242"/>
      <c r="U503" s="242">
        <v>369</v>
      </c>
      <c r="V503" s="242">
        <v>371</v>
      </c>
      <c r="W503" s="246">
        <v>19.45</v>
      </c>
      <c r="X503" s="242"/>
      <c r="Y503" s="1"/>
      <c r="Z503" s="1"/>
    </row>
    <row r="504" spans="1:26" ht="15.75" customHeight="1" thickTop="1" thickBot="1" x14ac:dyDescent="0.35">
      <c r="A504" s="241" t="s">
        <v>493</v>
      </c>
      <c r="B504" s="241">
        <v>503</v>
      </c>
      <c r="C504" s="242" t="s">
        <v>1294</v>
      </c>
      <c r="D504" s="242"/>
      <c r="E504" s="249">
        <v>3.48</v>
      </c>
      <c r="F504" s="245">
        <v>-0.56999999999999995</v>
      </c>
      <c r="G504" s="243">
        <v>59100</v>
      </c>
      <c r="H504" s="242">
        <v>207</v>
      </c>
      <c r="I504" s="243">
        <v>3323</v>
      </c>
      <c r="J504" s="242">
        <v>39.409999999999997</v>
      </c>
      <c r="K504" s="242">
        <v>1.27</v>
      </c>
      <c r="L504" s="242">
        <v>1.48</v>
      </c>
      <c r="M504" s="242">
        <v>0.06</v>
      </c>
      <c r="N504" s="242">
        <v>0.09</v>
      </c>
      <c r="O504" s="242">
        <v>3.32</v>
      </c>
      <c r="P504" s="242">
        <v>3.22</v>
      </c>
      <c r="Q504" s="242">
        <v>2.48</v>
      </c>
      <c r="R504" s="242">
        <v>1.75</v>
      </c>
      <c r="S504" s="242">
        <v>28.42</v>
      </c>
      <c r="T504" s="242"/>
      <c r="U504" s="242">
        <v>812</v>
      </c>
      <c r="V504" s="242">
        <v>785</v>
      </c>
      <c r="W504" s="244">
        <v>0.85</v>
      </c>
      <c r="X504" s="242"/>
      <c r="Y504" s="1"/>
      <c r="Z504" s="1"/>
    </row>
    <row r="505" spans="1:26" ht="15.75" customHeight="1" thickTop="1" thickBot="1" x14ac:dyDescent="0.35">
      <c r="A505" s="241" t="s">
        <v>1313</v>
      </c>
      <c r="B505" s="241">
        <v>504</v>
      </c>
      <c r="C505" s="242" t="s">
        <v>1296</v>
      </c>
      <c r="D505" s="242"/>
      <c r="E505" s="249">
        <v>46.25</v>
      </c>
      <c r="F505" s="245">
        <v>-1.6</v>
      </c>
      <c r="G505" s="243">
        <v>16594400</v>
      </c>
      <c r="H505" s="243">
        <v>771895</v>
      </c>
      <c r="I505" s="243">
        <v>198548</v>
      </c>
      <c r="J505" s="242">
        <v>32.19</v>
      </c>
      <c r="K505" s="242"/>
      <c r="L505" s="242">
        <v>1.67</v>
      </c>
      <c r="M505" s="242">
        <v>0.45</v>
      </c>
      <c r="N505" s="242">
        <v>1.44</v>
      </c>
      <c r="O505" s="242"/>
      <c r="P505" s="242"/>
      <c r="Q505" s="242"/>
      <c r="R505" s="242">
        <v>0.97</v>
      </c>
      <c r="S505" s="242">
        <v>29.51</v>
      </c>
      <c r="T505" s="242"/>
      <c r="U505" s="242"/>
      <c r="V505" s="242"/>
      <c r="W505" s="244"/>
      <c r="X505" s="242"/>
      <c r="Y505" s="1"/>
      <c r="Z505" s="1"/>
    </row>
    <row r="506" spans="1:26" ht="15.75" customHeight="1" thickTop="1" thickBot="1" x14ac:dyDescent="0.35">
      <c r="A506" s="241" t="s">
        <v>494</v>
      </c>
      <c r="B506" s="241">
        <v>505</v>
      </c>
      <c r="C506" s="242" t="s">
        <v>1294</v>
      </c>
      <c r="D506" s="242"/>
      <c r="E506" s="249">
        <v>1.57</v>
      </c>
      <c r="F506" s="245">
        <v>-4.2699999999999996</v>
      </c>
      <c r="G506" s="243">
        <v>4739700</v>
      </c>
      <c r="H506" s="243">
        <v>7558</v>
      </c>
      <c r="I506" s="243">
        <v>1178</v>
      </c>
      <c r="J506" s="242"/>
      <c r="K506" s="242">
        <v>0.71</v>
      </c>
      <c r="L506" s="242">
        <v>0.98</v>
      </c>
      <c r="M506" s="242">
        <v>0.02</v>
      </c>
      <c r="N506" s="242">
        <v>0</v>
      </c>
      <c r="O506" s="242">
        <v>0.6</v>
      </c>
      <c r="P506" s="242">
        <v>-0.9</v>
      </c>
      <c r="Q506" s="242">
        <v>1.81</v>
      </c>
      <c r="R506" s="242">
        <v>1.27</v>
      </c>
      <c r="S506" s="242">
        <v>44.64</v>
      </c>
      <c r="T506" s="242"/>
      <c r="U506" s="242"/>
      <c r="V506" s="242"/>
      <c r="W506" s="244"/>
      <c r="X506" s="242"/>
      <c r="Y506" s="1"/>
      <c r="Z506" s="1"/>
    </row>
    <row r="507" spans="1:26" ht="15.75" customHeight="1" thickTop="1" thickBot="1" x14ac:dyDescent="0.35">
      <c r="A507" s="241" t="s">
        <v>495</v>
      </c>
      <c r="B507" s="241">
        <v>506</v>
      </c>
      <c r="C507" s="241" t="s">
        <v>178</v>
      </c>
      <c r="D507" s="242"/>
      <c r="E507" s="249">
        <v>1.99</v>
      </c>
      <c r="F507" s="242">
        <v>0</v>
      </c>
      <c r="G507" s="243">
        <v>4782400</v>
      </c>
      <c r="H507" s="243">
        <v>9618</v>
      </c>
      <c r="I507" s="243">
        <v>1194</v>
      </c>
      <c r="J507" s="242">
        <v>19.46</v>
      </c>
      <c r="K507" s="242">
        <v>2.2000000000000002</v>
      </c>
      <c r="L507" s="242">
        <v>0.46</v>
      </c>
      <c r="M507" s="242"/>
      <c r="N507" s="242">
        <v>0.1</v>
      </c>
      <c r="O507" s="242">
        <v>7.58</v>
      </c>
      <c r="P507" s="242">
        <v>9.75</v>
      </c>
      <c r="Q507" s="242">
        <v>5.43</v>
      </c>
      <c r="R507" s="242"/>
      <c r="S507" s="242">
        <v>32.24</v>
      </c>
      <c r="T507" s="242"/>
      <c r="U507" s="242">
        <v>498</v>
      </c>
      <c r="V507" s="242">
        <v>472</v>
      </c>
      <c r="W507" s="244"/>
      <c r="X507" s="242"/>
      <c r="Y507" s="1"/>
      <c r="Z507" s="1"/>
    </row>
    <row r="508" spans="1:26" ht="15.75" customHeight="1" thickTop="1" thickBot="1" x14ac:dyDescent="0.35">
      <c r="A508" s="241" t="s">
        <v>496</v>
      </c>
      <c r="B508" s="241">
        <v>507</v>
      </c>
      <c r="C508" s="242" t="s">
        <v>1294</v>
      </c>
      <c r="D508" s="242"/>
      <c r="E508" s="249">
        <v>2.02</v>
      </c>
      <c r="F508" s="242">
        <v>0</v>
      </c>
      <c r="G508" s="243">
        <v>4994700</v>
      </c>
      <c r="H508" s="243">
        <v>10017</v>
      </c>
      <c r="I508" s="243">
        <v>2424</v>
      </c>
      <c r="J508" s="242">
        <v>22.66</v>
      </c>
      <c r="K508" s="242">
        <v>0.92</v>
      </c>
      <c r="L508" s="242">
        <v>0.96</v>
      </c>
      <c r="M508" s="242"/>
      <c r="N508" s="242">
        <v>0.09</v>
      </c>
      <c r="O508" s="242">
        <v>4.04</v>
      </c>
      <c r="P508" s="242">
        <v>4.03</v>
      </c>
      <c r="Q508" s="242">
        <v>3.78</v>
      </c>
      <c r="R508" s="242">
        <v>4.95</v>
      </c>
      <c r="S508" s="242">
        <v>36.869999999999997</v>
      </c>
      <c r="T508" s="242"/>
      <c r="U508" s="242">
        <v>690</v>
      </c>
      <c r="V508" s="242">
        <v>655</v>
      </c>
      <c r="W508" s="245">
        <v>-93.43</v>
      </c>
      <c r="X508" s="242"/>
      <c r="Y508" s="1"/>
      <c r="Z508" s="1"/>
    </row>
    <row r="509" spans="1:26" ht="15.75" customHeight="1" thickTop="1" thickBot="1" x14ac:dyDescent="0.35">
      <c r="A509" s="241" t="s">
        <v>497</v>
      </c>
      <c r="B509" s="241">
        <v>508</v>
      </c>
      <c r="C509" s="242" t="s">
        <v>1294</v>
      </c>
      <c r="D509" s="242"/>
      <c r="E509" s="249">
        <v>6.15</v>
      </c>
      <c r="F509" s="245">
        <v>-0.81</v>
      </c>
      <c r="G509" s="243">
        <v>382800</v>
      </c>
      <c r="H509" s="243">
        <v>2351</v>
      </c>
      <c r="I509" s="243">
        <v>1845</v>
      </c>
      <c r="J509" s="242">
        <v>7.54</v>
      </c>
      <c r="K509" s="242">
        <v>0.88</v>
      </c>
      <c r="L509" s="242">
        <v>0.18</v>
      </c>
      <c r="M509" s="242">
        <v>0.4</v>
      </c>
      <c r="N509" s="242">
        <v>0.82</v>
      </c>
      <c r="O509" s="242">
        <v>12.84</v>
      </c>
      <c r="P509" s="242">
        <v>11.81</v>
      </c>
      <c r="Q509" s="242">
        <v>14.13</v>
      </c>
      <c r="R509" s="242">
        <v>6.71</v>
      </c>
      <c r="S509" s="242">
        <v>52.66</v>
      </c>
      <c r="T509" s="242"/>
      <c r="U509" s="242">
        <v>214</v>
      </c>
      <c r="V509" s="242">
        <v>108</v>
      </c>
      <c r="W509" s="245">
        <v>-2.25</v>
      </c>
      <c r="X509" s="242"/>
      <c r="Y509" s="1"/>
      <c r="Z509" s="1"/>
    </row>
    <row r="510" spans="1:26" ht="15.75" customHeight="1" thickTop="1" thickBot="1" x14ac:dyDescent="0.35">
      <c r="A510" s="241" t="s">
        <v>498</v>
      </c>
      <c r="B510" s="241">
        <v>509</v>
      </c>
      <c r="C510" s="242" t="s">
        <v>1294</v>
      </c>
      <c r="D510" s="242"/>
      <c r="E510" s="249">
        <v>0.3</v>
      </c>
      <c r="F510" s="242">
        <v>0</v>
      </c>
      <c r="G510" s="243">
        <v>1554100</v>
      </c>
      <c r="H510" s="242">
        <v>461</v>
      </c>
      <c r="I510" s="243">
        <v>3397</v>
      </c>
      <c r="J510" s="242"/>
      <c r="K510" s="242">
        <v>5.8</v>
      </c>
      <c r="L510" s="242">
        <v>6.52</v>
      </c>
      <c r="M510" s="242"/>
      <c r="N510" s="242">
        <v>0</v>
      </c>
      <c r="O510" s="242">
        <v>0.54</v>
      </c>
      <c r="P510" s="242">
        <v>-23.97</v>
      </c>
      <c r="Q510" s="242">
        <v>-19.5</v>
      </c>
      <c r="R510" s="242"/>
      <c r="S510" s="242">
        <v>15.69</v>
      </c>
      <c r="T510" s="242"/>
      <c r="U510" s="242"/>
      <c r="V510" s="242"/>
      <c r="W510" s="244"/>
      <c r="X510" s="242"/>
      <c r="Y510" s="1"/>
      <c r="Z510" s="1"/>
    </row>
    <row r="511" spans="1:26" ht="15.75" customHeight="1" thickTop="1" thickBot="1" x14ac:dyDescent="0.35">
      <c r="A511" s="241" t="s">
        <v>499</v>
      </c>
      <c r="B511" s="241">
        <v>510</v>
      </c>
      <c r="C511" s="242" t="s">
        <v>1294</v>
      </c>
      <c r="D511" s="242"/>
      <c r="E511" s="249">
        <v>1.39</v>
      </c>
      <c r="F511" s="245">
        <v>-0.71</v>
      </c>
      <c r="G511" s="243">
        <v>193300</v>
      </c>
      <c r="H511" s="242">
        <v>268</v>
      </c>
      <c r="I511" s="242">
        <v>334</v>
      </c>
      <c r="J511" s="242">
        <v>12.27</v>
      </c>
      <c r="K511" s="242">
        <v>0.96</v>
      </c>
      <c r="L511" s="242">
        <v>0.3</v>
      </c>
      <c r="M511" s="242">
        <v>0.05</v>
      </c>
      <c r="N511" s="242">
        <v>0.11</v>
      </c>
      <c r="O511" s="242">
        <v>7.05</v>
      </c>
      <c r="P511" s="242">
        <v>7.96</v>
      </c>
      <c r="Q511" s="242">
        <v>7.06</v>
      </c>
      <c r="R511" s="242">
        <v>3.6</v>
      </c>
      <c r="S511" s="242">
        <v>27.88</v>
      </c>
      <c r="T511" s="242"/>
      <c r="U511" s="242">
        <v>410</v>
      </c>
      <c r="V511" s="242">
        <v>369</v>
      </c>
      <c r="W511" s="244">
        <v>0.9</v>
      </c>
      <c r="X511" s="242"/>
      <c r="Y511" s="1"/>
      <c r="Z511" s="1"/>
    </row>
    <row r="512" spans="1:26" ht="15.75" customHeight="1" thickTop="1" thickBot="1" x14ac:dyDescent="0.35">
      <c r="A512" s="241" t="s">
        <v>500</v>
      </c>
      <c r="B512" s="241">
        <v>511</v>
      </c>
      <c r="C512" s="242" t="s">
        <v>1294</v>
      </c>
      <c r="D512" s="242"/>
      <c r="E512" s="249">
        <v>1.49</v>
      </c>
      <c r="F512" s="245">
        <v>-2.61</v>
      </c>
      <c r="G512" s="243">
        <v>306000</v>
      </c>
      <c r="H512" s="242">
        <v>456</v>
      </c>
      <c r="I512" s="242">
        <v>584</v>
      </c>
      <c r="J512" s="242"/>
      <c r="K512" s="242">
        <v>0.51</v>
      </c>
      <c r="L512" s="242">
        <v>1.43</v>
      </c>
      <c r="M512" s="242"/>
      <c r="N512" s="242">
        <v>0</v>
      </c>
      <c r="O512" s="242">
        <v>0.66</v>
      </c>
      <c r="P512" s="242">
        <v>-0.66</v>
      </c>
      <c r="Q512" s="242">
        <v>-0.26</v>
      </c>
      <c r="R512" s="242"/>
      <c r="S512" s="242">
        <v>29.24</v>
      </c>
      <c r="T512" s="242"/>
      <c r="U512" s="242"/>
      <c r="V512" s="242"/>
      <c r="W512" s="244"/>
      <c r="X512" s="242"/>
      <c r="Y512" s="1"/>
      <c r="Z512" s="1"/>
    </row>
    <row r="513" spans="1:26" ht="15.75" customHeight="1" thickTop="1" thickBot="1" x14ac:dyDescent="0.35">
      <c r="A513" s="241" t="s">
        <v>501</v>
      </c>
      <c r="B513" s="241">
        <v>512</v>
      </c>
      <c r="C513" s="242" t="s">
        <v>1294</v>
      </c>
      <c r="D513" s="242"/>
      <c r="E513" s="249">
        <v>4.4800000000000004</v>
      </c>
      <c r="F513" s="245">
        <v>-1.75</v>
      </c>
      <c r="G513" s="243">
        <v>2986500</v>
      </c>
      <c r="H513" s="243">
        <v>13458</v>
      </c>
      <c r="I513" s="243">
        <v>3314</v>
      </c>
      <c r="J513" s="242">
        <v>12.01</v>
      </c>
      <c r="K513" s="242">
        <v>1.98</v>
      </c>
      <c r="L513" s="242">
        <v>1.02</v>
      </c>
      <c r="M513" s="242">
        <v>0.03</v>
      </c>
      <c r="N513" s="242">
        <v>0.37</v>
      </c>
      <c r="O513" s="242">
        <v>11.3</v>
      </c>
      <c r="P513" s="242">
        <v>16.86</v>
      </c>
      <c r="Q513" s="242">
        <v>8.84</v>
      </c>
      <c r="R513" s="242">
        <v>5.8</v>
      </c>
      <c r="S513" s="242">
        <v>74.010000000000005</v>
      </c>
      <c r="T513" s="242"/>
      <c r="U513" s="242">
        <v>241</v>
      </c>
      <c r="V513" s="242">
        <v>245</v>
      </c>
      <c r="W513" s="244">
        <v>0.39</v>
      </c>
      <c r="X513" s="242"/>
      <c r="Y513" s="1"/>
      <c r="Z513" s="1"/>
    </row>
    <row r="514" spans="1:26" ht="15.75" customHeight="1" thickTop="1" thickBot="1" x14ac:dyDescent="0.35">
      <c r="A514" s="241" t="s">
        <v>502</v>
      </c>
      <c r="B514" s="241">
        <v>513</v>
      </c>
      <c r="C514" s="242" t="s">
        <v>1294</v>
      </c>
      <c r="D514" s="242"/>
      <c r="E514" s="249">
        <v>2.82</v>
      </c>
      <c r="F514" s="245">
        <v>-1.4</v>
      </c>
      <c r="G514" s="243">
        <v>391700</v>
      </c>
      <c r="H514" s="243">
        <v>1108</v>
      </c>
      <c r="I514" s="243">
        <v>1717</v>
      </c>
      <c r="J514" s="242">
        <v>35.58</v>
      </c>
      <c r="K514" s="242">
        <v>1.2</v>
      </c>
      <c r="L514" s="242">
        <v>0.52</v>
      </c>
      <c r="M514" s="242">
        <v>0.01</v>
      </c>
      <c r="N514" s="242">
        <v>0.08</v>
      </c>
      <c r="O514" s="242">
        <v>3.87</v>
      </c>
      <c r="P514" s="242">
        <v>3.41</v>
      </c>
      <c r="Q514" s="242">
        <v>1.25</v>
      </c>
      <c r="R514" s="242">
        <v>0.36</v>
      </c>
      <c r="S514" s="242">
        <v>39.299999999999997</v>
      </c>
      <c r="T514" s="242"/>
      <c r="U514" s="242">
        <v>789</v>
      </c>
      <c r="V514" s="242">
        <v>741</v>
      </c>
      <c r="W514" s="245">
        <v>-0.02</v>
      </c>
      <c r="X514" s="242"/>
      <c r="Y514" s="1"/>
      <c r="Z514" s="1"/>
    </row>
    <row r="515" spans="1:26" ht="15.75" customHeight="1" thickTop="1" thickBot="1" x14ac:dyDescent="0.35">
      <c r="A515" s="241" t="s">
        <v>503</v>
      </c>
      <c r="B515" s="241">
        <v>514</v>
      </c>
      <c r="C515" s="242" t="s">
        <v>1294</v>
      </c>
      <c r="D515" s="242"/>
      <c r="E515" s="249">
        <v>2.02</v>
      </c>
      <c r="F515" s="245">
        <v>-1.94</v>
      </c>
      <c r="G515" s="243">
        <v>284400</v>
      </c>
      <c r="H515" s="242">
        <v>577</v>
      </c>
      <c r="I515" s="242">
        <v>667</v>
      </c>
      <c r="J515" s="242">
        <v>8.25</v>
      </c>
      <c r="K515" s="242">
        <v>1.32</v>
      </c>
      <c r="L515" s="242">
        <v>2.25</v>
      </c>
      <c r="M515" s="242">
        <v>0.01</v>
      </c>
      <c r="N515" s="242">
        <v>0.24</v>
      </c>
      <c r="O515" s="242">
        <v>8.0399999999999991</v>
      </c>
      <c r="P515" s="242">
        <v>17.46</v>
      </c>
      <c r="Q515" s="242">
        <v>7.09</v>
      </c>
      <c r="R515" s="242">
        <v>0.33</v>
      </c>
      <c r="S515" s="242">
        <v>31.39</v>
      </c>
      <c r="T515" s="242"/>
      <c r="U515" s="242">
        <v>147</v>
      </c>
      <c r="V515" s="242">
        <v>230</v>
      </c>
      <c r="W515" s="245">
        <v>-0.02</v>
      </c>
      <c r="X515" s="242"/>
      <c r="Y515" s="1"/>
      <c r="Z515" s="1"/>
    </row>
    <row r="516" spans="1:26" ht="15.75" customHeight="1" thickTop="1" thickBot="1" x14ac:dyDescent="0.35">
      <c r="A516" s="241" t="s">
        <v>504</v>
      </c>
      <c r="B516" s="241">
        <v>515</v>
      </c>
      <c r="C516" s="242" t="s">
        <v>1296</v>
      </c>
      <c r="D516" s="242"/>
      <c r="E516" s="249">
        <v>3.44</v>
      </c>
      <c r="F516" s="245">
        <v>-2.27</v>
      </c>
      <c r="G516" s="243">
        <v>1992900</v>
      </c>
      <c r="H516" s="243">
        <v>6902</v>
      </c>
      <c r="I516" s="243">
        <v>4909</v>
      </c>
      <c r="J516" s="242">
        <v>3.99</v>
      </c>
      <c r="K516" s="242">
        <v>0.77</v>
      </c>
      <c r="L516" s="242">
        <v>1.52</v>
      </c>
      <c r="M516" s="242">
        <v>0.13</v>
      </c>
      <c r="N516" s="242">
        <v>0.87</v>
      </c>
      <c r="O516" s="242">
        <v>10.86</v>
      </c>
      <c r="P516" s="242">
        <v>20.64</v>
      </c>
      <c r="Q516" s="242">
        <v>23.63</v>
      </c>
      <c r="R516" s="242">
        <v>7.25</v>
      </c>
      <c r="S516" s="242">
        <v>38.15</v>
      </c>
      <c r="T516" s="242"/>
      <c r="U516" s="242">
        <v>74</v>
      </c>
      <c r="V516" s="242">
        <v>124</v>
      </c>
      <c r="W516" s="244">
        <v>7.0000000000000007E-2</v>
      </c>
      <c r="X516" s="242"/>
      <c r="Y516" s="1"/>
      <c r="Z516" s="1"/>
    </row>
    <row r="517" spans="1:26" ht="15.75" customHeight="1" thickTop="1" thickBot="1" x14ac:dyDescent="0.35">
      <c r="A517" s="241" t="s">
        <v>505</v>
      </c>
      <c r="B517" s="241">
        <v>516</v>
      </c>
      <c r="C517" s="242" t="s">
        <v>1294</v>
      </c>
      <c r="D517" s="242"/>
      <c r="E517" s="249">
        <v>4.66</v>
      </c>
      <c r="F517" s="245">
        <v>-2.5099999999999998</v>
      </c>
      <c r="G517" s="243">
        <v>2842400</v>
      </c>
      <c r="H517" s="243">
        <v>13385</v>
      </c>
      <c r="I517" s="243">
        <v>9935</v>
      </c>
      <c r="J517" s="242">
        <v>4.91</v>
      </c>
      <c r="K517" s="242">
        <v>0.72</v>
      </c>
      <c r="L517" s="242">
        <v>0.61</v>
      </c>
      <c r="M517" s="242">
        <v>0.22</v>
      </c>
      <c r="N517" s="242">
        <v>0.95</v>
      </c>
      <c r="O517" s="242">
        <v>10.55</v>
      </c>
      <c r="P517" s="242">
        <v>15.48</v>
      </c>
      <c r="Q517" s="242">
        <v>56.7</v>
      </c>
      <c r="R517" s="242">
        <v>4.72</v>
      </c>
      <c r="S517" s="242">
        <v>44.52</v>
      </c>
      <c r="T517" s="242"/>
      <c r="U517" s="242">
        <v>137</v>
      </c>
      <c r="V517" s="242">
        <v>134</v>
      </c>
      <c r="W517" s="244">
        <v>0.27</v>
      </c>
      <c r="X517" s="242"/>
      <c r="Y517" s="1"/>
      <c r="Z517" s="1"/>
    </row>
    <row r="518" spans="1:26" ht="15.75" customHeight="1" thickTop="1" thickBot="1" x14ac:dyDescent="0.35">
      <c r="A518" s="241" t="s">
        <v>506</v>
      </c>
      <c r="B518" s="241">
        <v>517</v>
      </c>
      <c r="C518" s="241" t="s">
        <v>178</v>
      </c>
      <c r="D518" s="242"/>
      <c r="E518" s="249">
        <v>5.7</v>
      </c>
      <c r="F518" s="244">
        <v>0.88</v>
      </c>
      <c r="G518" s="243">
        <v>4588900</v>
      </c>
      <c r="H518" s="243">
        <v>26155</v>
      </c>
      <c r="I518" s="243">
        <v>4674</v>
      </c>
      <c r="J518" s="242">
        <v>35.020000000000003</v>
      </c>
      <c r="K518" s="242">
        <v>5.64</v>
      </c>
      <c r="L518" s="242">
        <v>0.5</v>
      </c>
      <c r="M518" s="242">
        <v>0.08</v>
      </c>
      <c r="N518" s="242">
        <v>0.16</v>
      </c>
      <c r="O518" s="242">
        <v>15.57</v>
      </c>
      <c r="P518" s="242">
        <v>21.94</v>
      </c>
      <c r="Q518" s="242">
        <v>9.82</v>
      </c>
      <c r="R518" s="242">
        <v>1.32</v>
      </c>
      <c r="S518" s="242">
        <v>31.68</v>
      </c>
      <c r="T518" s="242"/>
      <c r="U518" s="242">
        <v>442</v>
      </c>
      <c r="V518" s="242">
        <v>436</v>
      </c>
      <c r="W518" s="244"/>
      <c r="X518" s="242"/>
      <c r="Y518" s="1"/>
      <c r="Z518" s="1"/>
    </row>
    <row r="519" spans="1:26" ht="15.75" customHeight="1" thickTop="1" thickBot="1" x14ac:dyDescent="0.35">
      <c r="A519" s="241" t="s">
        <v>507</v>
      </c>
      <c r="B519" s="241">
        <v>518</v>
      </c>
      <c r="C519" s="242" t="s">
        <v>1294</v>
      </c>
      <c r="D519" s="242"/>
      <c r="E519" s="249">
        <v>126</v>
      </c>
      <c r="F519" s="242">
        <v>0</v>
      </c>
      <c r="G519" s="242">
        <v>0</v>
      </c>
      <c r="H519" s="242">
        <v>0</v>
      </c>
      <c r="I519" s="243">
        <v>2646</v>
      </c>
      <c r="J519" s="242"/>
      <c r="K519" s="242">
        <v>1.8</v>
      </c>
      <c r="L519" s="242">
        <v>0.22</v>
      </c>
      <c r="M519" s="242"/>
      <c r="N519" s="242">
        <v>0</v>
      </c>
      <c r="O519" s="242">
        <v>-15.61</v>
      </c>
      <c r="P519" s="242">
        <v>-15.43</v>
      </c>
      <c r="Q519" s="242">
        <v>-11.47</v>
      </c>
      <c r="R519" s="242"/>
      <c r="S519" s="242">
        <v>28.73</v>
      </c>
      <c r="T519" s="242"/>
      <c r="U519" s="242"/>
      <c r="V519" s="242"/>
      <c r="W519" s="244"/>
      <c r="X519" s="242"/>
      <c r="Y519" s="1"/>
      <c r="Z519" s="1"/>
    </row>
    <row r="520" spans="1:26" ht="15.75" customHeight="1" thickTop="1" thickBot="1" x14ac:dyDescent="0.35">
      <c r="A520" s="241" t="s">
        <v>1314</v>
      </c>
      <c r="B520" s="241">
        <v>519</v>
      </c>
      <c r="C520" s="241" t="s">
        <v>178</v>
      </c>
      <c r="D520" s="242"/>
      <c r="E520" s="249">
        <v>4.46</v>
      </c>
      <c r="F520" s="244">
        <v>1.36</v>
      </c>
      <c r="G520" s="243">
        <v>7936200</v>
      </c>
      <c r="H520" s="243">
        <v>35781</v>
      </c>
      <c r="I520" s="243">
        <v>1962</v>
      </c>
      <c r="J520" s="242">
        <v>29.38</v>
      </c>
      <c r="K520" s="242"/>
      <c r="L520" s="242">
        <v>1.9</v>
      </c>
      <c r="M520" s="242"/>
      <c r="N520" s="242">
        <v>0.15</v>
      </c>
      <c r="O520" s="242"/>
      <c r="P520" s="242"/>
      <c r="Q520" s="242"/>
      <c r="R520" s="242"/>
      <c r="S520" s="242">
        <v>29.98</v>
      </c>
      <c r="T520" s="242"/>
      <c r="U520" s="242"/>
      <c r="V520" s="242"/>
      <c r="W520" s="244"/>
      <c r="X520" s="242"/>
      <c r="Y520" s="1"/>
      <c r="Z520" s="1"/>
    </row>
    <row r="521" spans="1:26" ht="15.75" customHeight="1" thickTop="1" thickBot="1" x14ac:dyDescent="0.35">
      <c r="A521" s="241" t="s">
        <v>508</v>
      </c>
      <c r="B521" s="241">
        <v>520</v>
      </c>
      <c r="C521" s="242" t="s">
        <v>1294</v>
      </c>
      <c r="D521" s="242"/>
      <c r="E521" s="249">
        <v>0.91</v>
      </c>
      <c r="F521" s="245">
        <v>-2.15</v>
      </c>
      <c r="G521" s="243">
        <v>14281400</v>
      </c>
      <c r="H521" s="243">
        <v>13075</v>
      </c>
      <c r="I521" s="243">
        <v>1192</v>
      </c>
      <c r="J521" s="242"/>
      <c r="K521" s="242">
        <v>0.69</v>
      </c>
      <c r="L521" s="242">
        <v>0.35</v>
      </c>
      <c r="M521" s="242"/>
      <c r="N521" s="242">
        <v>0</v>
      </c>
      <c r="O521" s="242">
        <v>-0.81</v>
      </c>
      <c r="P521" s="242">
        <v>-0.83</v>
      </c>
      <c r="Q521" s="242">
        <v>5.17</v>
      </c>
      <c r="R521" s="242"/>
      <c r="S521" s="242">
        <v>85.86</v>
      </c>
      <c r="T521" s="242"/>
      <c r="U521" s="242"/>
      <c r="V521" s="242"/>
      <c r="W521" s="244"/>
      <c r="X521" s="242"/>
      <c r="Y521" s="1"/>
      <c r="Z521" s="1"/>
    </row>
    <row r="522" spans="1:26" ht="15.75" customHeight="1" thickTop="1" thickBot="1" x14ac:dyDescent="0.35">
      <c r="A522" s="241" t="s">
        <v>509</v>
      </c>
      <c r="B522" s="241">
        <v>521</v>
      </c>
      <c r="C522" s="242" t="s">
        <v>1294</v>
      </c>
      <c r="D522" s="242"/>
      <c r="E522" s="249">
        <v>10.5</v>
      </c>
      <c r="F522" s="245">
        <v>-1.87</v>
      </c>
      <c r="G522" s="243">
        <v>1905300</v>
      </c>
      <c r="H522" s="243">
        <v>20073</v>
      </c>
      <c r="I522" s="243">
        <v>19298</v>
      </c>
      <c r="J522" s="242">
        <v>8.84</v>
      </c>
      <c r="K522" s="242">
        <v>1.66</v>
      </c>
      <c r="L522" s="242">
        <v>2.5</v>
      </c>
      <c r="M522" s="242">
        <v>0.1</v>
      </c>
      <c r="N522" s="242">
        <v>1.19</v>
      </c>
      <c r="O522" s="242">
        <v>7.55</v>
      </c>
      <c r="P522" s="242">
        <v>20.100000000000001</v>
      </c>
      <c r="Q522" s="242">
        <v>2.5499999999999998</v>
      </c>
      <c r="R522" s="242">
        <v>3.33</v>
      </c>
      <c r="S522" s="242">
        <v>18.52</v>
      </c>
      <c r="T522" s="242"/>
      <c r="U522" s="242">
        <v>131</v>
      </c>
      <c r="V522" s="242">
        <v>255</v>
      </c>
      <c r="W522" s="244">
        <v>0.25</v>
      </c>
      <c r="X522" s="242"/>
      <c r="Y522" s="1"/>
      <c r="Z522" s="1"/>
    </row>
    <row r="523" spans="1:26" ht="15.75" customHeight="1" thickTop="1" thickBot="1" x14ac:dyDescent="0.35">
      <c r="A523" s="241" t="s">
        <v>510</v>
      </c>
      <c r="B523" s="241">
        <v>522</v>
      </c>
      <c r="C523" s="242" t="s">
        <v>1296</v>
      </c>
      <c r="D523" s="242"/>
      <c r="E523" s="249">
        <v>56.75</v>
      </c>
      <c r="F523" s="242">
        <v>0</v>
      </c>
      <c r="G523" s="242">
        <v>0</v>
      </c>
      <c r="H523" s="242">
        <v>0</v>
      </c>
      <c r="I523" s="243">
        <v>7378</v>
      </c>
      <c r="J523" s="242"/>
      <c r="K523" s="242">
        <v>0.9</v>
      </c>
      <c r="L523" s="242">
        <v>0.04</v>
      </c>
      <c r="M523" s="242">
        <v>2.25</v>
      </c>
      <c r="N523" s="242">
        <v>0</v>
      </c>
      <c r="O523" s="242">
        <v>-0.1</v>
      </c>
      <c r="P523" s="242">
        <v>-0.19</v>
      </c>
      <c r="Q523" s="242">
        <v>-28.31</v>
      </c>
      <c r="R523" s="242">
        <v>4.0199999999999996</v>
      </c>
      <c r="S523" s="242">
        <v>15.84</v>
      </c>
      <c r="T523" s="242"/>
      <c r="U523" s="242"/>
      <c r="V523" s="242"/>
      <c r="W523" s="244"/>
      <c r="X523" s="242"/>
      <c r="Y523" s="1"/>
      <c r="Z523" s="1"/>
    </row>
    <row r="524" spans="1:26" ht="15.75" customHeight="1" thickTop="1" thickBot="1" x14ac:dyDescent="0.35">
      <c r="A524" s="241" t="s">
        <v>511</v>
      </c>
      <c r="B524" s="241">
        <v>523</v>
      </c>
      <c r="C524" s="242" t="s">
        <v>1296</v>
      </c>
      <c r="D524" s="242"/>
      <c r="E524" s="249">
        <v>2.4</v>
      </c>
      <c r="F524" s="245">
        <v>-0.83</v>
      </c>
      <c r="G524" s="243">
        <v>6014400</v>
      </c>
      <c r="H524" s="243">
        <v>14425</v>
      </c>
      <c r="I524" s="243">
        <v>8625</v>
      </c>
      <c r="J524" s="242"/>
      <c r="K524" s="242">
        <v>0.49</v>
      </c>
      <c r="L524" s="242">
        <v>0.67</v>
      </c>
      <c r="M524" s="242"/>
      <c r="N524" s="242">
        <v>0</v>
      </c>
      <c r="O524" s="242">
        <v>-3.09</v>
      </c>
      <c r="P524" s="242">
        <v>-9.5</v>
      </c>
      <c r="Q524" s="242">
        <v>-63.74</v>
      </c>
      <c r="R524" s="242"/>
      <c r="S524" s="242">
        <v>37.75</v>
      </c>
      <c r="T524" s="242"/>
      <c r="U524" s="242"/>
      <c r="V524" s="242"/>
      <c r="W524" s="244"/>
      <c r="X524" s="242"/>
      <c r="Y524" s="1"/>
      <c r="Z524" s="1"/>
    </row>
    <row r="525" spans="1:26" ht="15.75" customHeight="1" thickTop="1" thickBot="1" x14ac:dyDescent="0.35">
      <c r="A525" s="241" t="s">
        <v>512</v>
      </c>
      <c r="B525" s="241">
        <v>524</v>
      </c>
      <c r="C525" s="242" t="s">
        <v>1296</v>
      </c>
      <c r="D525" s="242"/>
      <c r="E525" s="249">
        <v>1.35</v>
      </c>
      <c r="F525" s="245">
        <v>-1.46</v>
      </c>
      <c r="G525" s="243">
        <v>216400</v>
      </c>
      <c r="H525" s="242">
        <v>294</v>
      </c>
      <c r="I525" s="242">
        <v>801</v>
      </c>
      <c r="J525" s="242"/>
      <c r="K525" s="242">
        <v>0.33</v>
      </c>
      <c r="L525" s="242">
        <v>1.1000000000000001</v>
      </c>
      <c r="M525" s="242">
        <v>0.05</v>
      </c>
      <c r="N525" s="242">
        <v>0</v>
      </c>
      <c r="O525" s="242">
        <v>-0.31</v>
      </c>
      <c r="P525" s="242">
        <v>-2.88</v>
      </c>
      <c r="Q525" s="242">
        <v>-2.23</v>
      </c>
      <c r="R525" s="242">
        <v>3.7</v>
      </c>
      <c r="S525" s="242">
        <v>38.54</v>
      </c>
      <c r="T525" s="242"/>
      <c r="U525" s="242"/>
      <c r="V525" s="242"/>
      <c r="W525" s="244"/>
      <c r="X525" s="242"/>
      <c r="Y525" s="1"/>
      <c r="Z525" s="1"/>
    </row>
    <row r="526" spans="1:26" ht="15.75" customHeight="1" thickTop="1" thickBot="1" x14ac:dyDescent="0.35">
      <c r="A526" s="241" t="s">
        <v>513</v>
      </c>
      <c r="B526" s="241">
        <v>525</v>
      </c>
      <c r="C526" s="241" t="s">
        <v>178</v>
      </c>
      <c r="D526" s="242"/>
      <c r="E526" s="249">
        <v>4.22</v>
      </c>
      <c r="F526" s="245">
        <v>-3.65</v>
      </c>
      <c r="G526" s="243">
        <v>6737800</v>
      </c>
      <c r="H526" s="243">
        <v>28784</v>
      </c>
      <c r="I526" s="243">
        <v>1688</v>
      </c>
      <c r="J526" s="242">
        <v>48.72</v>
      </c>
      <c r="K526" s="242">
        <v>4.93</v>
      </c>
      <c r="L526" s="242">
        <v>0.24</v>
      </c>
      <c r="M526" s="242"/>
      <c r="N526" s="242">
        <v>0.09</v>
      </c>
      <c r="O526" s="242">
        <v>8.23</v>
      </c>
      <c r="P526" s="242">
        <v>10.15</v>
      </c>
      <c r="Q526" s="242">
        <v>11.41</v>
      </c>
      <c r="R526" s="242"/>
      <c r="S526" s="242">
        <v>30.91</v>
      </c>
      <c r="T526" s="242"/>
      <c r="U526" s="242">
        <v>646</v>
      </c>
      <c r="V526" s="242">
        <v>604</v>
      </c>
      <c r="W526" s="244"/>
      <c r="X526" s="242"/>
      <c r="Y526" s="1"/>
      <c r="Z526" s="1"/>
    </row>
    <row r="527" spans="1:26" ht="15.75" customHeight="1" thickTop="1" thickBot="1" x14ac:dyDescent="0.35">
      <c r="A527" s="241" t="s">
        <v>514</v>
      </c>
      <c r="B527" s="241">
        <v>526</v>
      </c>
      <c r="C527" s="242" t="s">
        <v>1294</v>
      </c>
      <c r="D527" s="242"/>
      <c r="E527" s="249">
        <v>3.76</v>
      </c>
      <c r="F527" s="245">
        <v>-3.59</v>
      </c>
      <c r="G527" s="243">
        <v>1040800</v>
      </c>
      <c r="H527" s="243">
        <v>3997</v>
      </c>
      <c r="I527" s="243">
        <v>1981</v>
      </c>
      <c r="J527" s="242">
        <v>46.04</v>
      </c>
      <c r="K527" s="242">
        <v>3.88</v>
      </c>
      <c r="L527" s="242">
        <v>2.52</v>
      </c>
      <c r="M527" s="242"/>
      <c r="N527" s="242">
        <v>0.08</v>
      </c>
      <c r="O527" s="242">
        <v>4.6399999999999997</v>
      </c>
      <c r="P527" s="242">
        <v>8.89</v>
      </c>
      <c r="Q527" s="242">
        <v>4.4400000000000004</v>
      </c>
      <c r="R527" s="242"/>
      <c r="S527" s="242">
        <v>61.22</v>
      </c>
      <c r="T527" s="242"/>
      <c r="U527" s="242">
        <v>660</v>
      </c>
      <c r="V527" s="242">
        <v>740</v>
      </c>
      <c r="W527" s="244"/>
      <c r="X527" s="242"/>
      <c r="Y527" s="1"/>
      <c r="Z527" s="1"/>
    </row>
    <row r="528" spans="1:26" ht="15.75" customHeight="1" thickTop="1" thickBot="1" x14ac:dyDescent="0.35">
      <c r="A528" s="241" t="s">
        <v>515</v>
      </c>
      <c r="B528" s="241">
        <v>527</v>
      </c>
      <c r="C528" s="242" t="s">
        <v>1294</v>
      </c>
      <c r="D528" s="242"/>
      <c r="E528" s="249">
        <v>26.5</v>
      </c>
      <c r="F528" s="245">
        <v>-3.64</v>
      </c>
      <c r="G528" s="243">
        <v>6317800</v>
      </c>
      <c r="H528" s="243">
        <v>171255</v>
      </c>
      <c r="I528" s="243">
        <v>12062</v>
      </c>
      <c r="J528" s="242">
        <v>34.380000000000003</v>
      </c>
      <c r="K528" s="242">
        <v>4.66</v>
      </c>
      <c r="L528" s="242">
        <v>2.37</v>
      </c>
      <c r="M528" s="242">
        <v>0.1</v>
      </c>
      <c r="N528" s="242">
        <v>0.79</v>
      </c>
      <c r="O528" s="242">
        <v>8.07</v>
      </c>
      <c r="P528" s="242">
        <v>15.39</v>
      </c>
      <c r="Q528" s="242">
        <v>12.32</v>
      </c>
      <c r="R528" s="242">
        <v>0.33</v>
      </c>
      <c r="S528" s="242">
        <v>69.39</v>
      </c>
      <c r="T528" s="242"/>
      <c r="U528" s="242">
        <v>506</v>
      </c>
      <c r="V528" s="242">
        <v>559</v>
      </c>
      <c r="W528" s="244">
        <v>0.45</v>
      </c>
      <c r="X528" s="242"/>
      <c r="Y528" s="1"/>
      <c r="Z528" s="1"/>
    </row>
    <row r="529" spans="1:26" ht="15.75" customHeight="1" thickTop="1" thickBot="1" x14ac:dyDescent="0.35">
      <c r="A529" s="241" t="s">
        <v>516</v>
      </c>
      <c r="B529" s="241">
        <v>528</v>
      </c>
      <c r="C529" s="242" t="s">
        <v>1294</v>
      </c>
      <c r="D529" s="242"/>
      <c r="E529" s="249">
        <v>0.85</v>
      </c>
      <c r="F529" s="245">
        <v>-1.1599999999999999</v>
      </c>
      <c r="G529" s="243">
        <v>60963100</v>
      </c>
      <c r="H529" s="243">
        <v>51826</v>
      </c>
      <c r="I529" s="243">
        <v>12633</v>
      </c>
      <c r="J529" s="242">
        <v>5.35</v>
      </c>
      <c r="K529" s="242">
        <v>0.35</v>
      </c>
      <c r="L529" s="242">
        <v>2.06</v>
      </c>
      <c r="M529" s="242"/>
      <c r="N529" s="242">
        <v>0.16</v>
      </c>
      <c r="O529" s="242">
        <v>3.65</v>
      </c>
      <c r="P529" s="242">
        <v>7.16</v>
      </c>
      <c r="Q529" s="242">
        <v>4.04</v>
      </c>
      <c r="R529" s="242">
        <v>8.9600000000000009</v>
      </c>
      <c r="S529" s="242">
        <v>73.19</v>
      </c>
      <c r="T529" s="242"/>
      <c r="U529" s="242">
        <v>307</v>
      </c>
      <c r="V529" s="242">
        <v>377</v>
      </c>
      <c r="W529" s="245">
        <v>-0.71</v>
      </c>
      <c r="X529" s="242"/>
      <c r="Y529" s="1"/>
      <c r="Z529" s="1"/>
    </row>
    <row r="530" spans="1:26" ht="15.75" customHeight="1" thickTop="1" thickBot="1" x14ac:dyDescent="0.35">
      <c r="A530" s="241" t="s">
        <v>517</v>
      </c>
      <c r="B530" s="241">
        <v>529</v>
      </c>
      <c r="C530" s="242" t="s">
        <v>1294</v>
      </c>
      <c r="D530" s="242"/>
      <c r="E530" s="249">
        <v>20</v>
      </c>
      <c r="F530" s="244">
        <v>6.95</v>
      </c>
      <c r="G530" s="243">
        <v>22612600</v>
      </c>
      <c r="H530" s="243">
        <v>441750</v>
      </c>
      <c r="I530" s="243">
        <v>7004</v>
      </c>
      <c r="J530" s="242">
        <v>12.26</v>
      </c>
      <c r="K530" s="242">
        <v>2.63</v>
      </c>
      <c r="L530" s="242">
        <v>1.82</v>
      </c>
      <c r="M530" s="242">
        <v>0.55000000000000004</v>
      </c>
      <c r="N530" s="242">
        <v>1.62</v>
      </c>
      <c r="O530" s="242">
        <v>9.9499999999999993</v>
      </c>
      <c r="P530" s="242">
        <v>23.04</v>
      </c>
      <c r="Q530" s="242">
        <v>2.37</v>
      </c>
      <c r="R530" s="242">
        <v>2.75</v>
      </c>
      <c r="S530" s="242">
        <v>34.270000000000003</v>
      </c>
      <c r="T530" s="242"/>
      <c r="U530" s="242">
        <v>185</v>
      </c>
      <c r="V530" s="242">
        <v>273</v>
      </c>
      <c r="W530" s="244">
        <v>0.44</v>
      </c>
      <c r="X530" s="242"/>
      <c r="Y530" s="1"/>
      <c r="Z530" s="1"/>
    </row>
    <row r="531" spans="1:26" ht="15.75" customHeight="1" thickTop="1" thickBot="1" x14ac:dyDescent="0.35">
      <c r="A531" s="241" t="s">
        <v>518</v>
      </c>
      <c r="B531" s="241">
        <v>530</v>
      </c>
      <c r="C531" s="242" t="s">
        <v>1296</v>
      </c>
      <c r="D531" s="242"/>
      <c r="E531" s="249">
        <v>8.9499999999999993</v>
      </c>
      <c r="F531" s="244">
        <v>3.47</v>
      </c>
      <c r="G531" s="243">
        <v>4054600</v>
      </c>
      <c r="H531" s="243">
        <v>36272</v>
      </c>
      <c r="I531" s="243">
        <v>8413</v>
      </c>
      <c r="J531" s="242">
        <v>53.6</v>
      </c>
      <c r="K531" s="242">
        <v>4.66</v>
      </c>
      <c r="L531" s="242">
        <v>0.69</v>
      </c>
      <c r="M531" s="242">
        <v>0.1</v>
      </c>
      <c r="N531" s="242">
        <v>0.17</v>
      </c>
      <c r="O531" s="242">
        <v>6.2</v>
      </c>
      <c r="P531" s="242">
        <v>8.85</v>
      </c>
      <c r="Q531" s="242">
        <v>11.74</v>
      </c>
      <c r="R531" s="242">
        <v>1.1200000000000001</v>
      </c>
      <c r="S531" s="242">
        <v>19.32</v>
      </c>
      <c r="T531" s="242"/>
      <c r="U531" s="242">
        <v>676</v>
      </c>
      <c r="V531" s="242">
        <v>684</v>
      </c>
      <c r="W531" s="244">
        <v>0.47</v>
      </c>
      <c r="X531" s="242"/>
      <c r="Y531" s="1"/>
      <c r="Z531" s="1"/>
    </row>
    <row r="532" spans="1:26" ht="15.75" customHeight="1" thickTop="1" thickBot="1" x14ac:dyDescent="0.35">
      <c r="A532" s="241" t="s">
        <v>519</v>
      </c>
      <c r="B532" s="241">
        <v>531</v>
      </c>
      <c r="C532" s="242" t="s">
        <v>1294</v>
      </c>
      <c r="D532" s="242"/>
      <c r="E532" s="249">
        <v>0.62</v>
      </c>
      <c r="F532" s="245">
        <v>-1.59</v>
      </c>
      <c r="G532" s="243">
        <v>985900</v>
      </c>
      <c r="H532" s="242">
        <v>618</v>
      </c>
      <c r="I532" s="243">
        <v>1680</v>
      </c>
      <c r="J532" s="242"/>
      <c r="K532" s="242">
        <v>0.47</v>
      </c>
      <c r="L532" s="242">
        <v>1.1000000000000001</v>
      </c>
      <c r="M532" s="242"/>
      <c r="N532" s="242">
        <v>0</v>
      </c>
      <c r="O532" s="242">
        <v>-1.1499999999999999</v>
      </c>
      <c r="P532" s="242">
        <v>-4.38</v>
      </c>
      <c r="Q532" s="242">
        <v>-1.02</v>
      </c>
      <c r="R532" s="242"/>
      <c r="S532" s="242">
        <v>66.69</v>
      </c>
      <c r="T532" s="242"/>
      <c r="U532" s="242"/>
      <c r="V532" s="242"/>
      <c r="W532" s="244"/>
      <c r="X532" s="242"/>
      <c r="Y532" s="1"/>
      <c r="Z532" s="1"/>
    </row>
    <row r="533" spans="1:26" ht="15.75" customHeight="1" thickTop="1" thickBot="1" x14ac:dyDescent="0.35">
      <c r="A533" s="241" t="s">
        <v>1315</v>
      </c>
      <c r="B533" s="241">
        <v>532</v>
      </c>
      <c r="C533" s="241" t="s">
        <v>178</v>
      </c>
      <c r="D533" s="242"/>
      <c r="E533" s="249">
        <v>0.89</v>
      </c>
      <c r="F533" s="245">
        <v>-1.1100000000000001</v>
      </c>
      <c r="G533" s="243">
        <v>1550800</v>
      </c>
      <c r="H533" s="243">
        <v>1367</v>
      </c>
      <c r="I533" s="242">
        <v>409</v>
      </c>
      <c r="J533" s="242">
        <v>14.19</v>
      </c>
      <c r="K533" s="242"/>
      <c r="L533" s="242">
        <v>0.71</v>
      </c>
      <c r="M533" s="242"/>
      <c r="N533" s="242">
        <v>0.06</v>
      </c>
      <c r="O533" s="242"/>
      <c r="P533" s="242"/>
      <c r="Q533" s="242"/>
      <c r="R533" s="242"/>
      <c r="S533" s="242">
        <v>59.11</v>
      </c>
      <c r="T533" s="242"/>
      <c r="U533" s="242"/>
      <c r="V533" s="242"/>
      <c r="W533" s="244"/>
      <c r="X533" s="242"/>
      <c r="Y533" s="1"/>
      <c r="Z533" s="1"/>
    </row>
    <row r="534" spans="1:26" ht="15.75" customHeight="1" thickTop="1" thickBot="1" x14ac:dyDescent="0.35">
      <c r="A534" s="241" t="s">
        <v>520</v>
      </c>
      <c r="B534" s="241">
        <v>533</v>
      </c>
      <c r="C534" s="242" t="s">
        <v>1296</v>
      </c>
      <c r="D534" s="242"/>
      <c r="E534" s="249">
        <v>0.89</v>
      </c>
      <c r="F534" s="245">
        <v>-1.1100000000000001</v>
      </c>
      <c r="G534" s="243">
        <v>4693200</v>
      </c>
      <c r="H534" s="243">
        <v>4147</v>
      </c>
      <c r="I534" s="242">
        <v>828</v>
      </c>
      <c r="J534" s="242">
        <v>20.6</v>
      </c>
      <c r="K534" s="242">
        <v>0.87</v>
      </c>
      <c r="L534" s="242">
        <v>0.69</v>
      </c>
      <c r="M534" s="242"/>
      <c r="N534" s="242">
        <v>0.04</v>
      </c>
      <c r="O534" s="242">
        <v>4.3099999999999996</v>
      </c>
      <c r="P534" s="242">
        <v>4.2300000000000004</v>
      </c>
      <c r="Q534" s="242">
        <v>7.9</v>
      </c>
      <c r="R534" s="242">
        <v>2.81</v>
      </c>
      <c r="S534" s="242">
        <v>26.61</v>
      </c>
      <c r="T534" s="242"/>
      <c r="U534" s="242">
        <v>667</v>
      </c>
      <c r="V534" s="242">
        <v>627</v>
      </c>
      <c r="W534" s="245">
        <v>-0.57999999999999996</v>
      </c>
      <c r="X534" s="242"/>
      <c r="Y534" s="1"/>
      <c r="Z534" s="1"/>
    </row>
    <row r="535" spans="1:26" ht="15.75" customHeight="1" thickTop="1" thickBot="1" x14ac:dyDescent="0.35">
      <c r="A535" s="241" t="s">
        <v>521</v>
      </c>
      <c r="B535" s="241">
        <v>534</v>
      </c>
      <c r="C535" s="242" t="s">
        <v>1296</v>
      </c>
      <c r="D535" s="242"/>
      <c r="E535" s="249">
        <v>2.14</v>
      </c>
      <c r="F535" s="245">
        <v>-0.93</v>
      </c>
      <c r="G535" s="243">
        <v>1470700</v>
      </c>
      <c r="H535" s="243">
        <v>3173</v>
      </c>
      <c r="I535" s="243">
        <v>1712</v>
      </c>
      <c r="J535" s="242">
        <v>12.17</v>
      </c>
      <c r="K535" s="242">
        <v>0.69</v>
      </c>
      <c r="L535" s="242">
        <v>0.42</v>
      </c>
      <c r="M535" s="242">
        <v>0.17</v>
      </c>
      <c r="N535" s="242">
        <v>0.18</v>
      </c>
      <c r="O535" s="242">
        <v>4.91</v>
      </c>
      <c r="P535" s="242">
        <v>5.8</v>
      </c>
      <c r="Q535" s="242">
        <v>6.88</v>
      </c>
      <c r="R535" s="242">
        <v>1.43</v>
      </c>
      <c r="S535" s="242">
        <v>31.72</v>
      </c>
      <c r="T535" s="242"/>
      <c r="U535" s="242">
        <v>469</v>
      </c>
      <c r="V535" s="242">
        <v>442</v>
      </c>
      <c r="W535" s="245">
        <v>-0.39</v>
      </c>
      <c r="X535" s="242"/>
      <c r="Y535" s="1"/>
      <c r="Z535" s="1"/>
    </row>
    <row r="536" spans="1:26" ht="15.75" customHeight="1" thickTop="1" thickBot="1" x14ac:dyDescent="0.35">
      <c r="A536" s="241" t="s">
        <v>522</v>
      </c>
      <c r="B536" s="241">
        <v>535</v>
      </c>
      <c r="C536" s="242" t="s">
        <v>1294</v>
      </c>
      <c r="D536" s="242"/>
      <c r="E536" s="249">
        <v>6.5</v>
      </c>
      <c r="F536" s="244">
        <v>0.78</v>
      </c>
      <c r="G536" s="243">
        <v>140900</v>
      </c>
      <c r="H536" s="242">
        <v>910</v>
      </c>
      <c r="I536" s="243">
        <v>12996</v>
      </c>
      <c r="J536" s="242">
        <v>43.44</v>
      </c>
      <c r="K536" s="242">
        <v>3.28</v>
      </c>
      <c r="L536" s="242">
        <v>0.53</v>
      </c>
      <c r="M536" s="242">
        <v>7.0000000000000007E-2</v>
      </c>
      <c r="N536" s="242">
        <v>0.15</v>
      </c>
      <c r="O536" s="242">
        <v>6.78</v>
      </c>
      <c r="P536" s="242">
        <v>7.72</v>
      </c>
      <c r="Q536" s="242">
        <v>9.0399999999999991</v>
      </c>
      <c r="R536" s="242">
        <v>1.08</v>
      </c>
      <c r="S536" s="242">
        <v>48.88</v>
      </c>
      <c r="T536" s="242"/>
      <c r="U536" s="242">
        <v>694</v>
      </c>
      <c r="V536" s="242">
        <v>653</v>
      </c>
      <c r="W536" s="246">
        <v>1.75</v>
      </c>
      <c r="X536" s="242"/>
      <c r="Y536" s="1"/>
      <c r="Z536" s="1"/>
    </row>
    <row r="537" spans="1:26" ht="15.75" customHeight="1" thickTop="1" thickBot="1" x14ac:dyDescent="0.35">
      <c r="A537" s="241" t="s">
        <v>523</v>
      </c>
      <c r="B537" s="241">
        <v>536</v>
      </c>
      <c r="C537" s="242" t="s">
        <v>1294</v>
      </c>
      <c r="D537" s="242"/>
      <c r="E537" s="249">
        <v>11.7</v>
      </c>
      <c r="F537" s="242">
        <v>0</v>
      </c>
      <c r="G537" s="243">
        <v>101600</v>
      </c>
      <c r="H537" s="243">
        <v>1189</v>
      </c>
      <c r="I537" s="243">
        <v>7210</v>
      </c>
      <c r="J537" s="242">
        <v>204.78</v>
      </c>
      <c r="K537" s="242">
        <v>3.64</v>
      </c>
      <c r="L537" s="242">
        <v>2.52</v>
      </c>
      <c r="M537" s="242"/>
      <c r="N537" s="242">
        <v>0.06</v>
      </c>
      <c r="O537" s="242">
        <v>2.5</v>
      </c>
      <c r="P537" s="242">
        <v>2.09</v>
      </c>
      <c r="Q537" s="242">
        <v>2.72</v>
      </c>
      <c r="R537" s="242"/>
      <c r="S537" s="242">
        <v>63.34</v>
      </c>
      <c r="T537" s="242"/>
      <c r="U537" s="242">
        <v>922</v>
      </c>
      <c r="V537" s="242">
        <v>898</v>
      </c>
      <c r="W537" s="244">
        <v>0.39</v>
      </c>
      <c r="X537" s="242"/>
      <c r="Y537" s="1"/>
      <c r="Z537" s="1"/>
    </row>
    <row r="538" spans="1:26" ht="15.75" customHeight="1" thickTop="1" thickBot="1" x14ac:dyDescent="0.35">
      <c r="A538" s="241" t="s">
        <v>524</v>
      </c>
      <c r="B538" s="241">
        <v>537</v>
      </c>
      <c r="C538" s="242" t="s">
        <v>1294</v>
      </c>
      <c r="D538" s="242" t="s">
        <v>98</v>
      </c>
      <c r="E538" s="249">
        <v>0</v>
      </c>
      <c r="F538" s="242">
        <v>0</v>
      </c>
      <c r="G538" s="242">
        <v>0</v>
      </c>
      <c r="H538" s="242">
        <v>0</v>
      </c>
      <c r="I538" s="242">
        <v>0</v>
      </c>
      <c r="J538" s="242"/>
      <c r="K538" s="242"/>
      <c r="L538" s="242">
        <v>-4.8499999999999996</v>
      </c>
      <c r="M538" s="242"/>
      <c r="N538" s="242">
        <v>0</v>
      </c>
      <c r="O538" s="242">
        <v>-67.03</v>
      </c>
      <c r="P538" s="242"/>
      <c r="Q538" s="242">
        <v>-36.630000000000003</v>
      </c>
      <c r="R538" s="242"/>
      <c r="S538" s="242">
        <v>45.51</v>
      </c>
      <c r="T538" s="242"/>
      <c r="U538" s="242"/>
      <c r="V538" s="242"/>
      <c r="W538" s="244"/>
      <c r="X538" s="242"/>
      <c r="Y538" s="1"/>
      <c r="Z538" s="1"/>
    </row>
    <row r="539" spans="1:26" ht="15.75" customHeight="1" thickTop="1" thickBot="1" x14ac:dyDescent="0.35">
      <c r="A539" s="241" t="s">
        <v>525</v>
      </c>
      <c r="B539" s="241">
        <v>538</v>
      </c>
      <c r="C539" s="242" t="s">
        <v>1294</v>
      </c>
      <c r="D539" s="242"/>
      <c r="E539" s="249">
        <v>0.49</v>
      </c>
      <c r="F539" s="242">
        <v>0</v>
      </c>
      <c r="G539" s="243">
        <v>521300</v>
      </c>
      <c r="H539" s="242">
        <v>259</v>
      </c>
      <c r="I539" s="242">
        <v>588</v>
      </c>
      <c r="J539" s="242"/>
      <c r="K539" s="242">
        <v>0.67</v>
      </c>
      <c r="L539" s="242">
        <v>0.1</v>
      </c>
      <c r="M539" s="242"/>
      <c r="N539" s="242">
        <v>0</v>
      </c>
      <c r="O539" s="242">
        <v>-3.75</v>
      </c>
      <c r="P539" s="242">
        <v>-3.6</v>
      </c>
      <c r="Q539" s="242">
        <v>-3.28</v>
      </c>
      <c r="R539" s="242"/>
      <c r="S539" s="242">
        <v>31.02</v>
      </c>
      <c r="T539" s="242"/>
      <c r="U539" s="242"/>
      <c r="V539" s="242"/>
      <c r="W539" s="244"/>
      <c r="X539" s="242"/>
      <c r="Y539" s="1"/>
      <c r="Z539" s="1"/>
    </row>
    <row r="540" spans="1:26" ht="15.75" customHeight="1" thickTop="1" thickBot="1" x14ac:dyDescent="0.35">
      <c r="A540" s="241" t="s">
        <v>526</v>
      </c>
      <c r="B540" s="241">
        <v>539</v>
      </c>
      <c r="C540" s="242" t="s">
        <v>1294</v>
      </c>
      <c r="D540" s="242"/>
      <c r="E540" s="249">
        <v>1.04</v>
      </c>
      <c r="F540" s="244">
        <v>0.97</v>
      </c>
      <c r="G540" s="243">
        <v>1005600</v>
      </c>
      <c r="H540" s="243">
        <v>1033</v>
      </c>
      <c r="I540" s="242">
        <v>478</v>
      </c>
      <c r="J540" s="242">
        <v>9.2899999999999991</v>
      </c>
      <c r="K540" s="242">
        <v>0.94</v>
      </c>
      <c r="L540" s="242">
        <v>0.21</v>
      </c>
      <c r="M540" s="242">
        <v>0.05</v>
      </c>
      <c r="N540" s="242">
        <v>0.11</v>
      </c>
      <c r="O540" s="242">
        <v>8.2799999999999994</v>
      </c>
      <c r="P540" s="242">
        <v>10.5</v>
      </c>
      <c r="Q540" s="242">
        <v>9.67</v>
      </c>
      <c r="R540" s="242">
        <v>4.8099999999999996</v>
      </c>
      <c r="S540" s="242">
        <v>19.21</v>
      </c>
      <c r="T540" s="242"/>
      <c r="U540" s="242">
        <v>276</v>
      </c>
      <c r="V540" s="242">
        <v>241</v>
      </c>
      <c r="W540" s="245">
        <v>-0.4</v>
      </c>
      <c r="X540" s="242"/>
      <c r="Y540" s="1"/>
      <c r="Z540" s="1"/>
    </row>
    <row r="541" spans="1:26" ht="15.75" customHeight="1" thickTop="1" thickBot="1" x14ac:dyDescent="0.35">
      <c r="A541" s="241" t="s">
        <v>527</v>
      </c>
      <c r="B541" s="241">
        <v>540</v>
      </c>
      <c r="C541" s="242" t="s">
        <v>1294</v>
      </c>
      <c r="D541" s="242"/>
      <c r="E541" s="249">
        <v>3.86</v>
      </c>
      <c r="F541" s="245">
        <v>-0.52</v>
      </c>
      <c r="G541" s="243">
        <v>23400</v>
      </c>
      <c r="H541" s="242">
        <v>90</v>
      </c>
      <c r="I541" s="243">
        <v>2046</v>
      </c>
      <c r="J541" s="242">
        <v>13.93</v>
      </c>
      <c r="K541" s="242">
        <v>0.93</v>
      </c>
      <c r="L541" s="242">
        <v>0.1</v>
      </c>
      <c r="M541" s="242">
        <v>0.1</v>
      </c>
      <c r="N541" s="242">
        <v>0.28000000000000003</v>
      </c>
      <c r="O541" s="242">
        <v>7.4</v>
      </c>
      <c r="P541" s="242">
        <v>6.61</v>
      </c>
      <c r="Q541" s="242">
        <v>9.24</v>
      </c>
      <c r="R541" s="242">
        <v>8.2899999999999991</v>
      </c>
      <c r="S541" s="242">
        <v>50.74</v>
      </c>
      <c r="T541" s="242"/>
      <c r="U541" s="242">
        <v>492</v>
      </c>
      <c r="V541" s="242">
        <v>385</v>
      </c>
      <c r="W541" s="246">
        <v>2.2599999999999998</v>
      </c>
      <c r="X541" s="242"/>
      <c r="Y541" s="1"/>
      <c r="Z541" s="1"/>
    </row>
    <row r="542" spans="1:26" ht="15.75" customHeight="1" thickTop="1" thickBot="1" x14ac:dyDescent="0.35">
      <c r="A542" s="241" t="s">
        <v>528</v>
      </c>
      <c r="B542" s="241">
        <v>541</v>
      </c>
      <c r="C542" s="242" t="s">
        <v>1294</v>
      </c>
      <c r="D542" s="242"/>
      <c r="E542" s="249">
        <v>37.75</v>
      </c>
      <c r="F542" s="244">
        <v>1.34</v>
      </c>
      <c r="G542" s="243">
        <v>6500</v>
      </c>
      <c r="H542" s="242">
        <v>245</v>
      </c>
      <c r="I542" s="243">
        <v>7550</v>
      </c>
      <c r="J542" s="242">
        <v>9.69</v>
      </c>
      <c r="K542" s="242">
        <v>1.1200000000000001</v>
      </c>
      <c r="L542" s="242">
        <v>1.35</v>
      </c>
      <c r="M542" s="242"/>
      <c r="N542" s="242">
        <v>3.87</v>
      </c>
      <c r="O542" s="242">
        <v>5.91</v>
      </c>
      <c r="P542" s="242">
        <v>11.68</v>
      </c>
      <c r="Q542" s="242">
        <v>7.23</v>
      </c>
      <c r="R542" s="242">
        <v>5.38</v>
      </c>
      <c r="S542" s="242">
        <v>15.89</v>
      </c>
      <c r="T542" s="242"/>
      <c r="U542" s="242">
        <v>265</v>
      </c>
      <c r="V542" s="242">
        <v>341</v>
      </c>
      <c r="W542" s="245">
        <v>-1.6</v>
      </c>
      <c r="X542" s="242"/>
      <c r="Y542" s="1"/>
      <c r="Z542" s="1"/>
    </row>
    <row r="543" spans="1:26" ht="15.75" customHeight="1" thickTop="1" thickBot="1" x14ac:dyDescent="0.35">
      <c r="A543" s="241" t="s">
        <v>529</v>
      </c>
      <c r="B543" s="241">
        <v>542</v>
      </c>
      <c r="C543" s="242" t="s">
        <v>1294</v>
      </c>
      <c r="D543" s="242"/>
      <c r="E543" s="249">
        <v>10.3</v>
      </c>
      <c r="F543" s="245">
        <v>-0.96</v>
      </c>
      <c r="G543" s="243">
        <v>623100</v>
      </c>
      <c r="H543" s="243">
        <v>6482</v>
      </c>
      <c r="I543" s="243">
        <v>5516</v>
      </c>
      <c r="J543" s="242">
        <v>9.94</v>
      </c>
      <c r="K543" s="242">
        <v>2.85</v>
      </c>
      <c r="L543" s="242">
        <v>0.56000000000000005</v>
      </c>
      <c r="M543" s="242">
        <v>0.37</v>
      </c>
      <c r="N543" s="242">
        <v>1.1000000000000001</v>
      </c>
      <c r="O543" s="242">
        <v>25.71</v>
      </c>
      <c r="P543" s="242">
        <v>30.91</v>
      </c>
      <c r="Q543" s="242">
        <v>16.07</v>
      </c>
      <c r="R543" s="242">
        <v>4.08</v>
      </c>
      <c r="S543" s="242">
        <v>39.26</v>
      </c>
      <c r="T543" s="242"/>
      <c r="U543" s="242">
        <v>84</v>
      </c>
      <c r="V543" s="242">
        <v>75</v>
      </c>
      <c r="W543" s="245">
        <v>-4.42</v>
      </c>
      <c r="X543" s="242"/>
      <c r="Y543" s="1"/>
      <c r="Z543" s="1"/>
    </row>
    <row r="544" spans="1:26" ht="15.75" customHeight="1" thickTop="1" thickBot="1" x14ac:dyDescent="0.35">
      <c r="A544" s="241" t="s">
        <v>530</v>
      </c>
      <c r="B544" s="241">
        <v>543</v>
      </c>
      <c r="C544" s="242" t="s">
        <v>1294</v>
      </c>
      <c r="D544" s="242"/>
      <c r="E544" s="249">
        <v>4.58</v>
      </c>
      <c r="F544" s="245">
        <v>-1.72</v>
      </c>
      <c r="G544" s="243">
        <v>6803500</v>
      </c>
      <c r="H544" s="243">
        <v>31497</v>
      </c>
      <c r="I544" s="243">
        <v>3831</v>
      </c>
      <c r="J544" s="242">
        <v>128.86000000000001</v>
      </c>
      <c r="K544" s="242">
        <v>2.93</v>
      </c>
      <c r="L544" s="242">
        <v>1.03</v>
      </c>
      <c r="M544" s="242"/>
      <c r="N544" s="242">
        <v>0.04</v>
      </c>
      <c r="O544" s="242">
        <v>2.75</v>
      </c>
      <c r="P544" s="242">
        <v>2.29</v>
      </c>
      <c r="Q544" s="242">
        <v>3.48</v>
      </c>
      <c r="R544" s="242"/>
      <c r="S544" s="242">
        <v>79.05</v>
      </c>
      <c r="T544" s="242"/>
      <c r="U544" s="242">
        <v>912</v>
      </c>
      <c r="V544" s="242">
        <v>878</v>
      </c>
      <c r="W544" s="245">
        <v>-0.11</v>
      </c>
      <c r="X544" s="242"/>
      <c r="Y544" s="1"/>
      <c r="Z544" s="1"/>
    </row>
    <row r="545" spans="1:26" ht="15.75" customHeight="1" thickTop="1" thickBot="1" x14ac:dyDescent="0.35">
      <c r="A545" s="241" t="s">
        <v>531</v>
      </c>
      <c r="B545" s="241">
        <v>544</v>
      </c>
      <c r="C545" s="242" t="s">
        <v>1294</v>
      </c>
      <c r="D545" s="242"/>
      <c r="E545" s="249">
        <v>12.3</v>
      </c>
      <c r="F545" s="245">
        <v>-0.81</v>
      </c>
      <c r="G545" s="243">
        <v>362300</v>
      </c>
      <c r="H545" s="243">
        <v>4466</v>
      </c>
      <c r="I545" s="243">
        <v>3540</v>
      </c>
      <c r="J545" s="242">
        <v>10.73</v>
      </c>
      <c r="K545" s="242">
        <v>1.07</v>
      </c>
      <c r="L545" s="242">
        <v>0.96</v>
      </c>
      <c r="M545" s="242">
        <v>0.35</v>
      </c>
      <c r="N545" s="242">
        <v>1.1499999999999999</v>
      </c>
      <c r="O545" s="242">
        <v>7</v>
      </c>
      <c r="P545" s="242">
        <v>10.16</v>
      </c>
      <c r="Q545" s="242">
        <v>4.01</v>
      </c>
      <c r="R545" s="242">
        <v>6.91</v>
      </c>
      <c r="S545" s="242">
        <v>58.82</v>
      </c>
      <c r="T545" s="242"/>
      <c r="U545" s="242">
        <v>318</v>
      </c>
      <c r="V545" s="242">
        <v>330</v>
      </c>
      <c r="W545" s="244">
        <v>0.59</v>
      </c>
      <c r="X545" s="242"/>
      <c r="Y545" s="1"/>
      <c r="Z545" s="1"/>
    </row>
    <row r="546" spans="1:26" ht="15.75" customHeight="1" thickTop="1" thickBot="1" x14ac:dyDescent="0.35">
      <c r="A546" s="241" t="s">
        <v>532</v>
      </c>
      <c r="B546" s="241">
        <v>545</v>
      </c>
      <c r="C546" s="242" t="s">
        <v>1294</v>
      </c>
      <c r="D546" s="242"/>
      <c r="E546" s="249">
        <v>14.3</v>
      </c>
      <c r="F546" s="245">
        <v>-2.72</v>
      </c>
      <c r="G546" s="243">
        <v>29800</v>
      </c>
      <c r="H546" s="242">
        <v>429</v>
      </c>
      <c r="I546" s="243">
        <v>7013</v>
      </c>
      <c r="J546" s="242">
        <v>43.91</v>
      </c>
      <c r="K546" s="242">
        <v>3.13</v>
      </c>
      <c r="L546" s="242">
        <v>1.45</v>
      </c>
      <c r="M546" s="242">
        <v>0.05</v>
      </c>
      <c r="N546" s="242">
        <v>0.33</v>
      </c>
      <c r="O546" s="242">
        <v>4.96</v>
      </c>
      <c r="P546" s="242">
        <v>6.93</v>
      </c>
      <c r="Q546" s="242">
        <v>1.96</v>
      </c>
      <c r="R546" s="242">
        <v>3.92</v>
      </c>
      <c r="S546" s="242">
        <v>21.24</v>
      </c>
      <c r="T546" s="242"/>
      <c r="U546" s="242">
        <v>717</v>
      </c>
      <c r="V546" s="242">
        <v>722</v>
      </c>
      <c r="W546" s="245">
        <v>-3.1</v>
      </c>
      <c r="X546" s="242"/>
      <c r="Y546" s="1"/>
      <c r="Z546" s="1"/>
    </row>
    <row r="547" spans="1:26" ht="15.75" customHeight="1" thickTop="1" thickBot="1" x14ac:dyDescent="0.35">
      <c r="A547" s="241" t="s">
        <v>1316</v>
      </c>
      <c r="B547" s="241">
        <v>546</v>
      </c>
      <c r="C547" s="241" t="s">
        <v>178</v>
      </c>
      <c r="D547" s="242"/>
      <c r="E547" s="249">
        <v>9.5500000000000007</v>
      </c>
      <c r="F547" s="245">
        <v>-2.0499999999999998</v>
      </c>
      <c r="G547" s="243">
        <v>927600</v>
      </c>
      <c r="H547" s="243">
        <v>8917</v>
      </c>
      <c r="I547" s="243">
        <v>2961</v>
      </c>
      <c r="J547" s="242">
        <v>22.41</v>
      </c>
      <c r="K547" s="242"/>
      <c r="L547" s="242">
        <v>3.04</v>
      </c>
      <c r="M547" s="242">
        <v>0.16</v>
      </c>
      <c r="N547" s="242">
        <v>0.43</v>
      </c>
      <c r="O547" s="242"/>
      <c r="P547" s="242"/>
      <c r="Q547" s="242"/>
      <c r="R547" s="242"/>
      <c r="S547" s="242">
        <v>25.01</v>
      </c>
      <c r="T547" s="242"/>
      <c r="U547" s="242"/>
      <c r="V547" s="242"/>
      <c r="W547" s="244"/>
      <c r="X547" s="242"/>
      <c r="Y547" s="1"/>
      <c r="Z547" s="1"/>
    </row>
    <row r="548" spans="1:26" ht="15.75" customHeight="1" thickTop="1" thickBot="1" x14ac:dyDescent="0.35">
      <c r="A548" s="241" t="s">
        <v>533</v>
      </c>
      <c r="B548" s="241">
        <v>547</v>
      </c>
      <c r="C548" s="242" t="s">
        <v>1294</v>
      </c>
      <c r="D548" s="242"/>
      <c r="E548" s="249">
        <v>1.29</v>
      </c>
      <c r="F548" s="244">
        <v>3.2</v>
      </c>
      <c r="G548" s="243">
        <v>8901600</v>
      </c>
      <c r="H548" s="243">
        <v>11737</v>
      </c>
      <c r="I548" s="242">
        <v>702</v>
      </c>
      <c r="J548" s="242"/>
      <c r="K548" s="242">
        <v>0.86</v>
      </c>
      <c r="L548" s="242">
        <v>1.81</v>
      </c>
      <c r="M548" s="242"/>
      <c r="N548" s="242">
        <v>0</v>
      </c>
      <c r="O548" s="242">
        <v>-7.02</v>
      </c>
      <c r="P548" s="242">
        <v>-28.53</v>
      </c>
      <c r="Q548" s="242">
        <v>-68.650000000000006</v>
      </c>
      <c r="R548" s="242"/>
      <c r="S548" s="242">
        <v>59.08</v>
      </c>
      <c r="T548" s="242"/>
      <c r="U548" s="242"/>
      <c r="V548" s="242"/>
      <c r="W548" s="244"/>
      <c r="X548" s="242"/>
      <c r="Y548" s="1"/>
      <c r="Z548" s="1"/>
    </row>
    <row r="549" spans="1:26" ht="15.75" customHeight="1" thickTop="1" thickBot="1" x14ac:dyDescent="0.35">
      <c r="A549" s="241" t="s">
        <v>534</v>
      </c>
      <c r="B549" s="241">
        <v>548</v>
      </c>
      <c r="C549" s="242" t="s">
        <v>1296</v>
      </c>
      <c r="D549" s="242"/>
      <c r="E549" s="249">
        <v>1.8</v>
      </c>
      <c r="F549" s="245">
        <v>-6.25</v>
      </c>
      <c r="G549" s="243">
        <v>32186900</v>
      </c>
      <c r="H549" s="243">
        <v>60007</v>
      </c>
      <c r="I549" s="242">
        <v>990</v>
      </c>
      <c r="J549" s="242">
        <v>22.44</v>
      </c>
      <c r="K549" s="242">
        <v>1.63</v>
      </c>
      <c r="L549" s="242">
        <v>0.45</v>
      </c>
      <c r="M549" s="242">
        <v>0.05</v>
      </c>
      <c r="N549" s="242">
        <v>0.08</v>
      </c>
      <c r="O549" s="242">
        <v>7.59</v>
      </c>
      <c r="P549" s="242">
        <v>7.44</v>
      </c>
      <c r="Q549" s="242">
        <v>3.5</v>
      </c>
      <c r="R549" s="242">
        <v>2.78</v>
      </c>
      <c r="S549" s="242">
        <v>28.32</v>
      </c>
      <c r="T549" s="242"/>
      <c r="U549" s="242">
        <v>581</v>
      </c>
      <c r="V549" s="242">
        <v>495</v>
      </c>
      <c r="W549" s="245">
        <v>-105.14</v>
      </c>
      <c r="X549" s="242"/>
      <c r="Y549" s="1"/>
      <c r="Z549" s="1"/>
    </row>
    <row r="550" spans="1:26" ht="15.75" customHeight="1" thickTop="1" thickBot="1" x14ac:dyDescent="0.35">
      <c r="A550" s="241" t="s">
        <v>535</v>
      </c>
      <c r="B550" s="241">
        <v>549</v>
      </c>
      <c r="C550" s="242" t="s">
        <v>1294</v>
      </c>
      <c r="D550" s="242"/>
      <c r="E550" s="249">
        <v>5.15</v>
      </c>
      <c r="F550" s="244">
        <v>1.98</v>
      </c>
      <c r="G550" s="243">
        <v>473000</v>
      </c>
      <c r="H550" s="243">
        <v>2439</v>
      </c>
      <c r="I550" s="243">
        <v>1666</v>
      </c>
      <c r="J550" s="242">
        <v>10.84</v>
      </c>
      <c r="K550" s="242">
        <v>1.5</v>
      </c>
      <c r="L550" s="242">
        <v>1.28</v>
      </c>
      <c r="M550" s="242"/>
      <c r="N550" s="242">
        <v>0.48</v>
      </c>
      <c r="O550" s="242">
        <v>8.85</v>
      </c>
      <c r="P550" s="242">
        <v>14.39</v>
      </c>
      <c r="Q550" s="242">
        <v>4.9400000000000004</v>
      </c>
      <c r="R550" s="242">
        <v>3.88</v>
      </c>
      <c r="S550" s="242">
        <v>41.18</v>
      </c>
      <c r="T550" s="242"/>
      <c r="U550" s="242">
        <v>242</v>
      </c>
      <c r="V550" s="242">
        <v>262</v>
      </c>
      <c r="W550" s="246">
        <v>3.53</v>
      </c>
      <c r="X550" s="242"/>
      <c r="Y550" s="1"/>
      <c r="Z550" s="1"/>
    </row>
    <row r="551" spans="1:26" ht="15.75" customHeight="1" thickTop="1" thickBot="1" x14ac:dyDescent="0.35">
      <c r="A551" s="241" t="s">
        <v>536</v>
      </c>
      <c r="B551" s="241">
        <v>550</v>
      </c>
      <c r="C551" s="242" t="s">
        <v>1294</v>
      </c>
      <c r="D551" s="242"/>
      <c r="E551" s="249">
        <v>7.4</v>
      </c>
      <c r="F551" s="245">
        <v>-0.67</v>
      </c>
      <c r="G551" s="243">
        <v>9215200</v>
      </c>
      <c r="H551" s="243">
        <v>69663</v>
      </c>
      <c r="I551" s="243">
        <v>6327</v>
      </c>
      <c r="J551" s="242"/>
      <c r="K551" s="242">
        <v>6.3</v>
      </c>
      <c r="L551" s="242">
        <v>1.54</v>
      </c>
      <c r="M551" s="242">
        <v>0.03</v>
      </c>
      <c r="N551" s="242">
        <v>0</v>
      </c>
      <c r="O551" s="242">
        <v>-1.42</v>
      </c>
      <c r="P551" s="242">
        <v>-6.09</v>
      </c>
      <c r="Q551" s="242">
        <v>-37.24</v>
      </c>
      <c r="R551" s="242">
        <v>0.27</v>
      </c>
      <c r="S551" s="242">
        <v>55.8</v>
      </c>
      <c r="T551" s="242"/>
      <c r="U551" s="242"/>
      <c r="V551" s="242"/>
      <c r="W551" s="244"/>
      <c r="X551" s="242"/>
      <c r="Y551" s="1"/>
      <c r="Z551" s="1"/>
    </row>
    <row r="552" spans="1:26" ht="15.75" customHeight="1" thickTop="1" thickBot="1" x14ac:dyDescent="0.35">
      <c r="A552" s="241" t="s">
        <v>537</v>
      </c>
      <c r="B552" s="241">
        <v>551</v>
      </c>
      <c r="C552" s="242" t="s">
        <v>1294</v>
      </c>
      <c r="D552" s="242"/>
      <c r="E552" s="249">
        <v>2.56</v>
      </c>
      <c r="F552" s="245">
        <v>-3.03</v>
      </c>
      <c r="G552" s="243">
        <v>988200</v>
      </c>
      <c r="H552" s="243">
        <v>2566</v>
      </c>
      <c r="I552" s="242">
        <v>768</v>
      </c>
      <c r="J552" s="242">
        <v>11.41</v>
      </c>
      <c r="K552" s="242">
        <v>1.48</v>
      </c>
      <c r="L552" s="242">
        <v>1.53</v>
      </c>
      <c r="M552" s="242"/>
      <c r="N552" s="242">
        <v>0.22</v>
      </c>
      <c r="O552" s="242">
        <v>7.24</v>
      </c>
      <c r="P552" s="242">
        <v>13.88</v>
      </c>
      <c r="Q552" s="242">
        <v>6.21</v>
      </c>
      <c r="R552" s="242"/>
      <c r="S552" s="242">
        <v>24.28</v>
      </c>
      <c r="T552" s="242"/>
      <c r="U552" s="242">
        <v>270</v>
      </c>
      <c r="V552" s="242">
        <v>340</v>
      </c>
      <c r="W552" s="244">
        <v>0.11</v>
      </c>
      <c r="X552" s="242"/>
      <c r="Y552" s="1"/>
      <c r="Z552" s="1"/>
    </row>
    <row r="553" spans="1:26" ht="15.75" customHeight="1" thickTop="1" thickBot="1" x14ac:dyDescent="0.35">
      <c r="A553" s="241" t="s">
        <v>538</v>
      </c>
      <c r="B553" s="241">
        <v>552</v>
      </c>
      <c r="C553" s="242" t="s">
        <v>1294</v>
      </c>
      <c r="D553" s="242"/>
      <c r="E553" s="249">
        <v>20</v>
      </c>
      <c r="F553" s="245">
        <v>-0.99</v>
      </c>
      <c r="G553" s="243">
        <v>7286500</v>
      </c>
      <c r="H553" s="243">
        <v>145636</v>
      </c>
      <c r="I553" s="243">
        <v>42862</v>
      </c>
      <c r="J553" s="242">
        <v>9.2200000000000006</v>
      </c>
      <c r="K553" s="242">
        <v>1.1299999999999999</v>
      </c>
      <c r="L553" s="242">
        <v>0.97</v>
      </c>
      <c r="M553" s="242">
        <v>0.5</v>
      </c>
      <c r="N553" s="242">
        <v>2.17</v>
      </c>
      <c r="O553" s="242">
        <v>8.65</v>
      </c>
      <c r="P553" s="242">
        <v>12.13</v>
      </c>
      <c r="Q553" s="242">
        <v>18.27</v>
      </c>
      <c r="R553" s="242">
        <v>5.24</v>
      </c>
      <c r="S553" s="242">
        <v>60.75</v>
      </c>
      <c r="T553" s="242"/>
      <c r="U553" s="242">
        <v>240</v>
      </c>
      <c r="V553" s="242">
        <v>229</v>
      </c>
      <c r="W553" s="246">
        <v>1.52</v>
      </c>
      <c r="X553" s="242"/>
      <c r="Y553" s="1"/>
      <c r="Z553" s="1"/>
    </row>
    <row r="554" spans="1:26" ht="15.75" customHeight="1" thickTop="1" thickBot="1" x14ac:dyDescent="0.35">
      <c r="A554" s="241" t="s">
        <v>377</v>
      </c>
      <c r="B554" s="241">
        <v>553</v>
      </c>
      <c r="C554" s="242" t="s">
        <v>1294</v>
      </c>
      <c r="D554" s="242"/>
      <c r="E554" s="249">
        <v>65</v>
      </c>
      <c r="F554" s="244">
        <v>1.96</v>
      </c>
      <c r="G554" s="243">
        <v>1700</v>
      </c>
      <c r="H554" s="242">
        <v>109</v>
      </c>
      <c r="I554" s="243">
        <v>21450</v>
      </c>
      <c r="J554" s="242">
        <v>12.56</v>
      </c>
      <c r="K554" s="242">
        <v>0.95</v>
      </c>
      <c r="L554" s="242">
        <v>0.39</v>
      </c>
      <c r="M554" s="242">
        <v>1</v>
      </c>
      <c r="N554" s="242">
        <v>5.09</v>
      </c>
      <c r="O554" s="242">
        <v>7.28</v>
      </c>
      <c r="P554" s="242">
        <v>8.35</v>
      </c>
      <c r="Q554" s="242">
        <v>4.96</v>
      </c>
      <c r="R554" s="242">
        <v>2.48</v>
      </c>
      <c r="S554" s="242">
        <v>38.1</v>
      </c>
      <c r="T554" s="242"/>
      <c r="U554" s="242">
        <v>409</v>
      </c>
      <c r="V554" s="242">
        <v>363</v>
      </c>
      <c r="W554" s="246">
        <v>2.37</v>
      </c>
      <c r="X554" s="242"/>
      <c r="Y554" s="1"/>
      <c r="Z554" s="1"/>
    </row>
    <row r="555" spans="1:26" ht="15.75" customHeight="1" thickTop="1" thickBot="1" x14ac:dyDescent="0.35">
      <c r="A555" s="241" t="s">
        <v>539</v>
      </c>
      <c r="B555" s="241">
        <v>554</v>
      </c>
      <c r="C555" s="242" t="s">
        <v>1294</v>
      </c>
      <c r="D555" s="242"/>
      <c r="E555" s="249">
        <v>19.5</v>
      </c>
      <c r="F555" s="245">
        <v>-1.52</v>
      </c>
      <c r="G555" s="243">
        <v>1463000</v>
      </c>
      <c r="H555" s="243">
        <v>28681</v>
      </c>
      <c r="I555" s="243">
        <v>18993</v>
      </c>
      <c r="J555" s="242">
        <v>6.65</v>
      </c>
      <c r="K555" s="242">
        <v>1.3</v>
      </c>
      <c r="L555" s="242">
        <v>0.44</v>
      </c>
      <c r="M555" s="242">
        <v>0.55000000000000004</v>
      </c>
      <c r="N555" s="242">
        <v>2.92</v>
      </c>
      <c r="O555" s="242">
        <v>15.49</v>
      </c>
      <c r="P555" s="242">
        <v>20.57</v>
      </c>
      <c r="Q555" s="242">
        <v>53.91</v>
      </c>
      <c r="R555" s="242">
        <v>6.26</v>
      </c>
      <c r="S555" s="242">
        <v>34.619999999999997</v>
      </c>
      <c r="T555" s="242"/>
      <c r="U555" s="242">
        <v>94</v>
      </c>
      <c r="V555" s="242">
        <v>76</v>
      </c>
      <c r="W555" s="246">
        <v>1.31</v>
      </c>
      <c r="X555" s="242"/>
      <c r="Y555" s="1"/>
      <c r="Z555" s="1"/>
    </row>
    <row r="556" spans="1:26" ht="15.75" customHeight="1" thickTop="1" thickBot="1" x14ac:dyDescent="0.35">
      <c r="A556" s="241" t="s">
        <v>540</v>
      </c>
      <c r="B556" s="241">
        <v>555</v>
      </c>
      <c r="C556" s="242" t="s">
        <v>1296</v>
      </c>
      <c r="D556" s="242"/>
      <c r="E556" s="249">
        <v>19</v>
      </c>
      <c r="F556" s="242">
        <v>0</v>
      </c>
      <c r="G556" s="243">
        <v>22700</v>
      </c>
      <c r="H556" s="242">
        <v>429</v>
      </c>
      <c r="I556" s="243">
        <v>6555</v>
      </c>
      <c r="J556" s="242">
        <v>17.28</v>
      </c>
      <c r="K556" s="242">
        <v>1.28</v>
      </c>
      <c r="L556" s="242">
        <v>0.11</v>
      </c>
      <c r="M556" s="242"/>
      <c r="N556" s="242">
        <v>1.1000000000000001</v>
      </c>
      <c r="O556" s="242">
        <v>8.6</v>
      </c>
      <c r="P556" s="242">
        <v>7.5</v>
      </c>
      <c r="Q556" s="242">
        <v>13.9</v>
      </c>
      <c r="R556" s="242">
        <v>3.68</v>
      </c>
      <c r="S556" s="242">
        <v>15</v>
      </c>
      <c r="T556" s="242"/>
      <c r="U556" s="242">
        <v>527</v>
      </c>
      <c r="V556" s="242">
        <v>414</v>
      </c>
      <c r="W556" s="245">
        <v>-1.77</v>
      </c>
      <c r="X556" s="242"/>
      <c r="Y556" s="1"/>
      <c r="Z556" s="1"/>
    </row>
    <row r="557" spans="1:26" ht="15.75" customHeight="1" thickTop="1" thickBot="1" x14ac:dyDescent="0.35">
      <c r="A557" s="241" t="s">
        <v>541</v>
      </c>
      <c r="B557" s="241">
        <v>556</v>
      </c>
      <c r="C557" s="242" t="s">
        <v>1294</v>
      </c>
      <c r="D557" s="242"/>
      <c r="E557" s="249">
        <v>63.25</v>
      </c>
      <c r="F557" s="245">
        <v>-1.17</v>
      </c>
      <c r="G557" s="243">
        <v>4200</v>
      </c>
      <c r="H557" s="242">
        <v>266</v>
      </c>
      <c r="I557" s="243">
        <v>36172</v>
      </c>
      <c r="J557" s="242">
        <v>15.95</v>
      </c>
      <c r="K557" s="242">
        <v>0.95</v>
      </c>
      <c r="L557" s="242">
        <v>0.33</v>
      </c>
      <c r="M557" s="242">
        <v>0.2</v>
      </c>
      <c r="N557" s="242">
        <v>3.98</v>
      </c>
      <c r="O557" s="242">
        <v>5.46</v>
      </c>
      <c r="P557" s="242">
        <v>6.64</v>
      </c>
      <c r="Q557" s="242">
        <v>45.36</v>
      </c>
      <c r="R557" s="242">
        <v>1.1100000000000001</v>
      </c>
      <c r="S557" s="242">
        <v>59.08</v>
      </c>
      <c r="T557" s="242"/>
      <c r="U557" s="242">
        <v>532</v>
      </c>
      <c r="V557" s="242">
        <v>505</v>
      </c>
      <c r="W557" s="244">
        <v>0.74</v>
      </c>
      <c r="X557" s="242"/>
      <c r="Y557" s="1"/>
      <c r="Z557" s="1"/>
    </row>
    <row r="558" spans="1:26" ht="15.75" customHeight="1" thickTop="1" thickBot="1" x14ac:dyDescent="0.35">
      <c r="A558" s="241" t="s">
        <v>542</v>
      </c>
      <c r="B558" s="241">
        <v>557</v>
      </c>
      <c r="C558" s="242" t="s">
        <v>1294</v>
      </c>
      <c r="D558" s="242"/>
      <c r="E558" s="249">
        <v>8.8000000000000007</v>
      </c>
      <c r="F558" s="245">
        <v>-4.8600000000000003</v>
      </c>
      <c r="G558" s="243">
        <v>15898300</v>
      </c>
      <c r="H558" s="243">
        <v>141924</v>
      </c>
      <c r="I558" s="243">
        <v>38156</v>
      </c>
      <c r="J558" s="242"/>
      <c r="K558" s="242">
        <v>1.41</v>
      </c>
      <c r="L558" s="242">
        <v>0.73</v>
      </c>
      <c r="M558" s="242"/>
      <c r="N558" s="242">
        <v>0</v>
      </c>
      <c r="O558" s="242">
        <v>-25.08</v>
      </c>
      <c r="P558" s="242">
        <v>-31.3</v>
      </c>
      <c r="Q558" s="242">
        <v>-7.02</v>
      </c>
      <c r="R558" s="242">
        <v>2.08</v>
      </c>
      <c r="S558" s="242">
        <v>39.380000000000003</v>
      </c>
      <c r="T558" s="242"/>
      <c r="U558" s="242"/>
      <c r="V558" s="242"/>
      <c r="W558" s="244"/>
      <c r="X558" s="242"/>
      <c r="Y558" s="1"/>
      <c r="Z558" s="1"/>
    </row>
    <row r="559" spans="1:26" ht="15.75" customHeight="1" thickTop="1" thickBot="1" x14ac:dyDescent="0.35">
      <c r="A559" s="241" t="s">
        <v>543</v>
      </c>
      <c r="B559" s="241">
        <v>558</v>
      </c>
      <c r="C559" s="242" t="s">
        <v>1294</v>
      </c>
      <c r="D559" s="242"/>
      <c r="E559" s="249">
        <v>3.04</v>
      </c>
      <c r="F559" s="245">
        <v>-1.3</v>
      </c>
      <c r="G559" s="243">
        <v>4501200</v>
      </c>
      <c r="H559" s="243">
        <v>13601</v>
      </c>
      <c r="I559" s="243">
        <v>1216</v>
      </c>
      <c r="J559" s="242">
        <v>19.16</v>
      </c>
      <c r="K559" s="242">
        <v>3.27</v>
      </c>
      <c r="L559" s="242">
        <v>0.67</v>
      </c>
      <c r="M559" s="242">
        <v>0.1</v>
      </c>
      <c r="N559" s="242">
        <v>0.16</v>
      </c>
      <c r="O559" s="242">
        <v>14.37</v>
      </c>
      <c r="P559" s="242">
        <v>17.649999999999999</v>
      </c>
      <c r="Q559" s="242">
        <v>1.47</v>
      </c>
      <c r="R559" s="242">
        <v>3.29</v>
      </c>
      <c r="S559" s="242">
        <v>38.14</v>
      </c>
      <c r="T559" s="242"/>
      <c r="U559" s="242">
        <v>368</v>
      </c>
      <c r="V559" s="242">
        <v>329</v>
      </c>
      <c r="W559" s="244">
        <v>0.13</v>
      </c>
      <c r="X559" s="242"/>
      <c r="Y559" s="1"/>
      <c r="Z559" s="1"/>
    </row>
    <row r="560" spans="1:26" ht="15.75" customHeight="1" thickTop="1" thickBot="1" x14ac:dyDescent="0.35">
      <c r="A560" s="241" t="s">
        <v>544</v>
      </c>
      <c r="B560" s="241">
        <v>559</v>
      </c>
      <c r="C560" s="242" t="s">
        <v>1294</v>
      </c>
      <c r="D560" s="242"/>
      <c r="E560" s="249">
        <v>2.06</v>
      </c>
      <c r="F560" s="245">
        <v>-1.9</v>
      </c>
      <c r="G560" s="243">
        <v>10526000</v>
      </c>
      <c r="H560" s="243">
        <v>21844</v>
      </c>
      <c r="I560" s="243">
        <v>2362</v>
      </c>
      <c r="J560" s="242">
        <v>8.25</v>
      </c>
      <c r="K560" s="242">
        <v>1</v>
      </c>
      <c r="L560" s="242">
        <v>3.37</v>
      </c>
      <c r="M560" s="242"/>
      <c r="N560" s="242">
        <v>0.25</v>
      </c>
      <c r="O560" s="242">
        <v>5.93</v>
      </c>
      <c r="P560" s="242">
        <v>13.04</v>
      </c>
      <c r="Q560" s="242">
        <v>4.8</v>
      </c>
      <c r="R560" s="242"/>
      <c r="S560" s="242">
        <v>59.36</v>
      </c>
      <c r="T560" s="242"/>
      <c r="U560" s="242">
        <v>203</v>
      </c>
      <c r="V560" s="242">
        <v>304</v>
      </c>
      <c r="W560" s="245">
        <v>-0.09</v>
      </c>
      <c r="X560" s="242"/>
      <c r="Y560" s="1"/>
      <c r="Z560" s="1"/>
    </row>
    <row r="561" spans="1:26" ht="15.75" customHeight="1" thickTop="1" thickBot="1" x14ac:dyDescent="0.35">
      <c r="A561" s="241" t="s">
        <v>545</v>
      </c>
      <c r="B561" s="241">
        <v>560</v>
      </c>
      <c r="C561" s="242" t="s">
        <v>1294</v>
      </c>
      <c r="D561" s="242"/>
      <c r="E561" s="249">
        <v>0.78</v>
      </c>
      <c r="F561" s="245">
        <v>-4.88</v>
      </c>
      <c r="G561" s="243">
        <v>136900</v>
      </c>
      <c r="H561" s="242">
        <v>107</v>
      </c>
      <c r="I561" s="242">
        <v>528</v>
      </c>
      <c r="J561" s="242"/>
      <c r="K561" s="242">
        <v>0.53</v>
      </c>
      <c r="L561" s="242">
        <v>1.38</v>
      </c>
      <c r="M561" s="242">
        <v>0.03</v>
      </c>
      <c r="N561" s="242">
        <v>0</v>
      </c>
      <c r="O561" s="242">
        <v>-5.33</v>
      </c>
      <c r="P561" s="242">
        <v>-11.54</v>
      </c>
      <c r="Q561" s="242">
        <v>-10.25</v>
      </c>
      <c r="R561" s="242">
        <v>3.85</v>
      </c>
      <c r="S561" s="242">
        <v>32.94</v>
      </c>
      <c r="T561" s="242"/>
      <c r="U561" s="242"/>
      <c r="V561" s="242"/>
      <c r="W561" s="244"/>
      <c r="X561" s="242"/>
      <c r="Y561" s="1"/>
      <c r="Z561" s="1"/>
    </row>
    <row r="562" spans="1:26" ht="15.75" customHeight="1" thickTop="1" thickBot="1" x14ac:dyDescent="0.35">
      <c r="A562" s="241" t="s">
        <v>546</v>
      </c>
      <c r="B562" s="241">
        <v>561</v>
      </c>
      <c r="C562" s="242" t="s">
        <v>1294</v>
      </c>
      <c r="D562" s="242"/>
      <c r="E562" s="249">
        <v>13.8</v>
      </c>
      <c r="F562" s="245">
        <v>-1.43</v>
      </c>
      <c r="G562" s="243">
        <v>363100</v>
      </c>
      <c r="H562" s="243">
        <v>5065</v>
      </c>
      <c r="I562" s="243">
        <v>4276</v>
      </c>
      <c r="J562" s="242">
        <v>66.430000000000007</v>
      </c>
      <c r="K562" s="242">
        <v>2.78</v>
      </c>
      <c r="L562" s="242">
        <v>0.31</v>
      </c>
      <c r="M562" s="242"/>
      <c r="N562" s="242">
        <v>0.21</v>
      </c>
      <c r="O562" s="242">
        <v>4.66</v>
      </c>
      <c r="P562" s="242">
        <v>4.2699999999999996</v>
      </c>
      <c r="Q562" s="242">
        <v>7.03</v>
      </c>
      <c r="R562" s="242"/>
      <c r="S562" s="242">
        <v>42.87</v>
      </c>
      <c r="T562" s="242"/>
      <c r="U562" s="242">
        <v>823</v>
      </c>
      <c r="V562" s="242">
        <v>767</v>
      </c>
      <c r="W562" s="245">
        <v>-1.67</v>
      </c>
      <c r="X562" s="242"/>
      <c r="Y562" s="1"/>
      <c r="Z562" s="1"/>
    </row>
    <row r="563" spans="1:26" ht="15.75" customHeight="1" thickTop="1" thickBot="1" x14ac:dyDescent="0.35">
      <c r="A563" s="241" t="s">
        <v>547</v>
      </c>
      <c r="B563" s="241">
        <v>562</v>
      </c>
      <c r="C563" s="242" t="s">
        <v>1296</v>
      </c>
      <c r="D563" s="242"/>
      <c r="E563" s="249">
        <v>35.5</v>
      </c>
      <c r="F563" s="245">
        <v>-1.39</v>
      </c>
      <c r="G563" s="242">
        <v>100</v>
      </c>
      <c r="H563" s="242">
        <v>4</v>
      </c>
      <c r="I563" s="243">
        <v>9439</v>
      </c>
      <c r="J563" s="242">
        <v>57.38</v>
      </c>
      <c r="K563" s="242">
        <v>1.0900000000000001</v>
      </c>
      <c r="L563" s="242">
        <v>0.4</v>
      </c>
      <c r="M563" s="242">
        <v>0.32</v>
      </c>
      <c r="N563" s="242">
        <v>0.64</v>
      </c>
      <c r="O563" s="242">
        <v>1.28</v>
      </c>
      <c r="P563" s="242">
        <v>1.92</v>
      </c>
      <c r="Q563" s="242">
        <v>1.51</v>
      </c>
      <c r="R563" s="242">
        <v>0.9</v>
      </c>
      <c r="S563" s="242">
        <v>14.19</v>
      </c>
      <c r="T563" s="242"/>
      <c r="U563" s="242">
        <v>882</v>
      </c>
      <c r="V563" s="242">
        <v>897</v>
      </c>
      <c r="W563" s="246">
        <v>1.29</v>
      </c>
      <c r="X563" s="242"/>
      <c r="Y563" s="1"/>
      <c r="Z563" s="1"/>
    </row>
    <row r="564" spans="1:26" ht="15.75" customHeight="1" thickTop="1" thickBot="1" x14ac:dyDescent="0.35">
      <c r="A564" s="241" t="s">
        <v>548</v>
      </c>
      <c r="B564" s="241">
        <v>563</v>
      </c>
      <c r="C564" s="242" t="s">
        <v>1294</v>
      </c>
      <c r="D564" s="242"/>
      <c r="E564" s="249">
        <v>7.2</v>
      </c>
      <c r="F564" s="244">
        <v>0.7</v>
      </c>
      <c r="G564" s="242">
        <v>100</v>
      </c>
      <c r="H564" s="242">
        <v>1</v>
      </c>
      <c r="I564" s="243">
        <v>1944</v>
      </c>
      <c r="J564" s="242">
        <v>14.27</v>
      </c>
      <c r="K564" s="242">
        <v>1.1499999999999999</v>
      </c>
      <c r="L564" s="242">
        <v>1.21</v>
      </c>
      <c r="M564" s="242"/>
      <c r="N564" s="242">
        <v>0.49</v>
      </c>
      <c r="O564" s="242">
        <v>10.39</v>
      </c>
      <c r="P564" s="242">
        <v>8.2799999999999994</v>
      </c>
      <c r="Q564" s="242">
        <v>2</v>
      </c>
      <c r="R564" s="242">
        <v>2.87</v>
      </c>
      <c r="S564" s="242">
        <v>24</v>
      </c>
      <c r="T564" s="242"/>
      <c r="U564" s="242">
        <v>464</v>
      </c>
      <c r="V564" s="242">
        <v>331</v>
      </c>
      <c r="W564" s="244">
        <v>0.17</v>
      </c>
      <c r="X564" s="242"/>
      <c r="Y564" s="1"/>
      <c r="Z564" s="1"/>
    </row>
    <row r="565" spans="1:26" ht="15.75" customHeight="1" thickTop="1" thickBot="1" x14ac:dyDescent="0.35">
      <c r="A565" s="241" t="s">
        <v>549</v>
      </c>
      <c r="B565" s="241">
        <v>564</v>
      </c>
      <c r="C565" s="242" t="s">
        <v>1294</v>
      </c>
      <c r="D565" s="242"/>
      <c r="E565" s="249">
        <v>14.3</v>
      </c>
      <c r="F565" s="245">
        <v>-2.0499999999999998</v>
      </c>
      <c r="G565" s="243">
        <v>8535300</v>
      </c>
      <c r="H565" s="243">
        <v>120506</v>
      </c>
      <c r="I565" s="243">
        <v>13185</v>
      </c>
      <c r="J565" s="242">
        <v>19.04</v>
      </c>
      <c r="K565" s="242">
        <v>3.1</v>
      </c>
      <c r="L565" s="242">
        <v>2.7</v>
      </c>
      <c r="M565" s="242">
        <v>0.11</v>
      </c>
      <c r="N565" s="242">
        <v>0.77</v>
      </c>
      <c r="O565" s="242">
        <v>6.9</v>
      </c>
      <c r="P565" s="242">
        <v>17.670000000000002</v>
      </c>
      <c r="Q565" s="242">
        <v>40.44</v>
      </c>
      <c r="R565" s="242">
        <v>0.77</v>
      </c>
      <c r="S565" s="242">
        <v>32.549999999999997</v>
      </c>
      <c r="T565" s="242"/>
      <c r="U565" s="242">
        <v>360</v>
      </c>
      <c r="V565" s="242">
        <v>491</v>
      </c>
      <c r="W565" s="246">
        <v>1.8</v>
      </c>
      <c r="X565" s="242"/>
      <c r="Y565" s="1"/>
      <c r="Z565" s="1"/>
    </row>
    <row r="566" spans="1:26" ht="15.75" customHeight="1" thickTop="1" thickBot="1" x14ac:dyDescent="0.35">
      <c r="A566" s="241" t="s">
        <v>550</v>
      </c>
      <c r="B566" s="241">
        <v>565</v>
      </c>
      <c r="C566" s="242" t="s">
        <v>1296</v>
      </c>
      <c r="D566" s="242"/>
      <c r="E566" s="249">
        <v>2.2599999999999998</v>
      </c>
      <c r="F566" s="245">
        <v>-1.74</v>
      </c>
      <c r="G566" s="243">
        <v>34400</v>
      </c>
      <c r="H566" s="242">
        <v>78</v>
      </c>
      <c r="I566" s="243">
        <v>1446</v>
      </c>
      <c r="J566" s="242">
        <v>18.96</v>
      </c>
      <c r="K566" s="242">
        <v>0.51</v>
      </c>
      <c r="L566" s="242">
        <v>0.15</v>
      </c>
      <c r="M566" s="242">
        <v>0.17</v>
      </c>
      <c r="N566" s="242">
        <v>0.12</v>
      </c>
      <c r="O566" s="242">
        <v>2.99</v>
      </c>
      <c r="P566" s="242">
        <v>2.7</v>
      </c>
      <c r="Q566" s="242">
        <v>1.65</v>
      </c>
      <c r="R566" s="242">
        <v>7.3</v>
      </c>
      <c r="S566" s="242">
        <v>42.32</v>
      </c>
      <c r="T566" s="242"/>
      <c r="U566" s="242">
        <v>686</v>
      </c>
      <c r="V566" s="242">
        <v>660</v>
      </c>
      <c r="W566" s="245">
        <v>-2.3199999999999998</v>
      </c>
      <c r="X566" s="242"/>
      <c r="Y566" s="1"/>
      <c r="Z566" s="1"/>
    </row>
    <row r="567" spans="1:26" ht="15.75" customHeight="1" thickTop="1" thickBot="1" x14ac:dyDescent="0.35">
      <c r="A567" s="241" t="s">
        <v>551</v>
      </c>
      <c r="B567" s="241">
        <v>566</v>
      </c>
      <c r="C567" s="242" t="s">
        <v>1294</v>
      </c>
      <c r="D567" s="242"/>
      <c r="E567" s="249">
        <v>2.56</v>
      </c>
      <c r="F567" s="244">
        <v>3.23</v>
      </c>
      <c r="G567" s="243">
        <v>38300</v>
      </c>
      <c r="H567" s="242">
        <v>98</v>
      </c>
      <c r="I567" s="243">
        <v>1284</v>
      </c>
      <c r="J567" s="242"/>
      <c r="K567" s="242">
        <v>0.56000000000000005</v>
      </c>
      <c r="L567" s="242">
        <v>1.98</v>
      </c>
      <c r="M567" s="242">
        <v>0.01</v>
      </c>
      <c r="N567" s="242">
        <v>0</v>
      </c>
      <c r="O567" s="242">
        <v>-7.0000000000000007E-2</v>
      </c>
      <c r="P567" s="242">
        <v>-3.64</v>
      </c>
      <c r="Q567" s="242">
        <v>-2.84</v>
      </c>
      <c r="R567" s="242">
        <v>0.39</v>
      </c>
      <c r="S567" s="242">
        <v>33.72</v>
      </c>
      <c r="T567" s="242"/>
      <c r="U567" s="242"/>
      <c r="V567" s="242"/>
      <c r="W567" s="244"/>
      <c r="X567" s="242"/>
      <c r="Y567" s="1"/>
      <c r="Z567" s="1"/>
    </row>
    <row r="568" spans="1:26" ht="15.75" customHeight="1" thickTop="1" thickBot="1" x14ac:dyDescent="0.35">
      <c r="A568" s="241" t="s">
        <v>552</v>
      </c>
      <c r="B568" s="241">
        <v>567</v>
      </c>
      <c r="C568" s="242" t="s">
        <v>1294</v>
      </c>
      <c r="D568" s="242"/>
      <c r="E568" s="249">
        <v>30</v>
      </c>
      <c r="F568" s="245">
        <v>-7.69</v>
      </c>
      <c r="G568" s="243">
        <v>34344700</v>
      </c>
      <c r="H568" s="243">
        <v>1061563</v>
      </c>
      <c r="I568" s="243">
        <v>46080</v>
      </c>
      <c r="J568" s="242">
        <v>11.31</v>
      </c>
      <c r="K568" s="242">
        <v>1.38</v>
      </c>
      <c r="L568" s="242">
        <v>0.83</v>
      </c>
      <c r="M568" s="242">
        <v>0.5</v>
      </c>
      <c r="N568" s="242">
        <v>2.67</v>
      </c>
      <c r="O568" s="242">
        <v>11.76</v>
      </c>
      <c r="P568" s="242">
        <v>14.25</v>
      </c>
      <c r="Q568" s="242">
        <v>8.09</v>
      </c>
      <c r="R568" s="242">
        <v>1.17</v>
      </c>
      <c r="S568" s="242">
        <v>54.63</v>
      </c>
      <c r="T568" s="242"/>
      <c r="U568" s="242">
        <v>256</v>
      </c>
      <c r="V568" s="242">
        <v>215</v>
      </c>
      <c r="W568" s="245">
        <v>-0.1</v>
      </c>
      <c r="X568" s="242"/>
      <c r="Y568" s="1"/>
      <c r="Z568" s="1"/>
    </row>
    <row r="569" spans="1:26" ht="15.75" customHeight="1" thickTop="1" thickBot="1" x14ac:dyDescent="0.35">
      <c r="A569" s="241" t="s">
        <v>553</v>
      </c>
      <c r="B569" s="241">
        <v>568</v>
      </c>
      <c r="C569" s="242" t="s">
        <v>1294</v>
      </c>
      <c r="D569" s="242"/>
      <c r="E569" s="249">
        <v>170</v>
      </c>
      <c r="F569" s="245">
        <v>-2.58</v>
      </c>
      <c r="G569" s="243">
        <v>55400</v>
      </c>
      <c r="H569" s="243">
        <v>9510</v>
      </c>
      <c r="I569" s="243">
        <v>13026</v>
      </c>
      <c r="J569" s="242">
        <v>12.13</v>
      </c>
      <c r="K569" s="242">
        <v>0.78</v>
      </c>
      <c r="L569" s="242">
        <v>0.13</v>
      </c>
      <c r="M569" s="242">
        <v>8.25</v>
      </c>
      <c r="N569" s="242">
        <v>14.8</v>
      </c>
      <c r="O569" s="242">
        <v>7.11</v>
      </c>
      <c r="P569" s="242">
        <v>6.69</v>
      </c>
      <c r="Q569" s="242">
        <v>1.58</v>
      </c>
      <c r="R569" s="242">
        <v>4.8499999999999996</v>
      </c>
      <c r="S569" s="242">
        <v>34.369999999999997</v>
      </c>
      <c r="T569" s="242"/>
      <c r="U569" s="242">
        <v>428</v>
      </c>
      <c r="V569" s="242">
        <v>344</v>
      </c>
      <c r="W569" s="244">
        <v>0.73</v>
      </c>
      <c r="X569" s="242"/>
      <c r="Y569" s="1"/>
      <c r="Z569" s="1"/>
    </row>
    <row r="570" spans="1:26" ht="15.75" customHeight="1" thickTop="1" thickBot="1" x14ac:dyDescent="0.35">
      <c r="A570" s="241" t="s">
        <v>554</v>
      </c>
      <c r="B570" s="241">
        <v>569</v>
      </c>
      <c r="C570" s="242" t="s">
        <v>1294</v>
      </c>
      <c r="D570" s="242"/>
      <c r="E570" s="249">
        <v>2.1</v>
      </c>
      <c r="F570" s="244">
        <v>0.96</v>
      </c>
      <c r="G570" s="243">
        <v>115500</v>
      </c>
      <c r="H570" s="242">
        <v>251</v>
      </c>
      <c r="I570" s="242">
        <v>569</v>
      </c>
      <c r="J570" s="242"/>
      <c r="K570" s="242">
        <v>3.61</v>
      </c>
      <c r="L570" s="242">
        <v>1.91</v>
      </c>
      <c r="M570" s="242"/>
      <c r="N570" s="242">
        <v>0</v>
      </c>
      <c r="O570" s="242">
        <v>-28.93</v>
      </c>
      <c r="P570" s="242">
        <v>-64.12</v>
      </c>
      <c r="Q570" s="242">
        <v>-724.13</v>
      </c>
      <c r="R570" s="242"/>
      <c r="S570" s="242">
        <v>63.39</v>
      </c>
      <c r="T570" s="242"/>
      <c r="U570" s="242"/>
      <c r="V570" s="242"/>
      <c r="W570" s="244"/>
      <c r="X570" s="242"/>
      <c r="Y570" s="1"/>
      <c r="Z570" s="1"/>
    </row>
    <row r="571" spans="1:26" ht="15.75" customHeight="1" thickTop="1" thickBot="1" x14ac:dyDescent="0.35">
      <c r="A571" s="241" t="s">
        <v>555</v>
      </c>
      <c r="B571" s="241">
        <v>570</v>
      </c>
      <c r="C571" s="242" t="s">
        <v>1294</v>
      </c>
      <c r="D571" s="242"/>
      <c r="E571" s="249">
        <v>4.42</v>
      </c>
      <c r="F571" s="245">
        <v>-2.21</v>
      </c>
      <c r="G571" s="243">
        <v>55436800</v>
      </c>
      <c r="H571" s="243">
        <v>245264</v>
      </c>
      <c r="I571" s="243">
        <v>52626</v>
      </c>
      <c r="J571" s="242">
        <v>42.76</v>
      </c>
      <c r="K571" s="242">
        <v>15.86</v>
      </c>
      <c r="L571" s="242">
        <v>6.63</v>
      </c>
      <c r="M571" s="242"/>
      <c r="N571" s="242">
        <v>0.1</v>
      </c>
      <c r="O571" s="242">
        <v>12.06</v>
      </c>
      <c r="P571" s="242">
        <v>40.049999999999997</v>
      </c>
      <c r="Q571" s="242">
        <v>9.4700000000000006</v>
      </c>
      <c r="R571" s="242"/>
      <c r="S571" s="242">
        <v>20.84</v>
      </c>
      <c r="T571" s="242"/>
      <c r="U571" s="242">
        <v>425</v>
      </c>
      <c r="V571" s="242">
        <v>507</v>
      </c>
      <c r="W571" s="244">
        <v>0.69</v>
      </c>
      <c r="X571" s="242"/>
      <c r="Y571" s="1"/>
      <c r="Z571" s="1"/>
    </row>
    <row r="572" spans="1:26" ht="15.75" customHeight="1" thickTop="1" thickBot="1" x14ac:dyDescent="0.35">
      <c r="A572" s="241" t="s">
        <v>556</v>
      </c>
      <c r="B572" s="241">
        <v>571</v>
      </c>
      <c r="C572" s="241" t="s">
        <v>178</v>
      </c>
      <c r="D572" s="242"/>
      <c r="E572" s="249">
        <v>0.67</v>
      </c>
      <c r="F572" s="244">
        <v>1.52</v>
      </c>
      <c r="G572" s="243">
        <v>488600</v>
      </c>
      <c r="H572" s="242">
        <v>323</v>
      </c>
      <c r="I572" s="242">
        <v>381</v>
      </c>
      <c r="J572" s="242">
        <v>17.940000000000001</v>
      </c>
      <c r="K572" s="242">
        <v>1</v>
      </c>
      <c r="L572" s="242">
        <v>0.46</v>
      </c>
      <c r="M572" s="242">
        <v>0.1</v>
      </c>
      <c r="N572" s="242">
        <v>0.04</v>
      </c>
      <c r="O572" s="242">
        <v>5.33</v>
      </c>
      <c r="P572" s="242">
        <v>6.39</v>
      </c>
      <c r="Q572" s="242">
        <v>4.2</v>
      </c>
      <c r="R572" s="242">
        <v>14.93</v>
      </c>
      <c r="S572" s="242">
        <v>25.3</v>
      </c>
      <c r="T572" s="242"/>
      <c r="U572" s="242">
        <v>575</v>
      </c>
      <c r="V572" s="242">
        <v>549</v>
      </c>
      <c r="W572" s="244"/>
      <c r="X572" s="242"/>
      <c r="Y572" s="1"/>
      <c r="Z572" s="1"/>
    </row>
    <row r="573" spans="1:26" ht="15.75" customHeight="1" thickTop="1" thickBot="1" x14ac:dyDescent="0.35">
      <c r="A573" s="241" t="s">
        <v>557</v>
      </c>
      <c r="B573" s="241">
        <v>572</v>
      </c>
      <c r="C573" s="242" t="s">
        <v>1296</v>
      </c>
      <c r="D573" s="242"/>
      <c r="E573" s="249">
        <v>11.8</v>
      </c>
      <c r="F573" s="245">
        <v>-2.48</v>
      </c>
      <c r="G573" s="243">
        <v>12244200</v>
      </c>
      <c r="H573" s="243">
        <v>145725</v>
      </c>
      <c r="I573" s="243">
        <v>17996</v>
      </c>
      <c r="J573" s="242">
        <v>14.69</v>
      </c>
      <c r="K573" s="242">
        <v>1.36</v>
      </c>
      <c r="L573" s="242">
        <v>2.4500000000000002</v>
      </c>
      <c r="M573" s="242"/>
      <c r="N573" s="242">
        <v>0.8</v>
      </c>
      <c r="O573" s="242">
        <v>3.29</v>
      </c>
      <c r="P573" s="242">
        <v>9.1</v>
      </c>
      <c r="Q573" s="242">
        <v>2.2999999999999998</v>
      </c>
      <c r="R573" s="242">
        <v>2.54</v>
      </c>
      <c r="S573" s="242">
        <v>65.17</v>
      </c>
      <c r="T573" s="242"/>
      <c r="U573" s="242">
        <v>441</v>
      </c>
      <c r="V573" s="242">
        <v>588</v>
      </c>
      <c r="W573" s="245">
        <v>-0.11</v>
      </c>
      <c r="X573" s="242"/>
      <c r="Y573" s="1"/>
      <c r="Z573" s="1"/>
    </row>
    <row r="574" spans="1:26" ht="15.75" customHeight="1" thickTop="1" thickBot="1" x14ac:dyDescent="0.35">
      <c r="A574" s="241" t="s">
        <v>558</v>
      </c>
      <c r="B574" s="241">
        <v>573</v>
      </c>
      <c r="C574" s="241" t="s">
        <v>178</v>
      </c>
      <c r="D574" s="242"/>
      <c r="E574" s="249">
        <v>39.25</v>
      </c>
      <c r="F574" s="245">
        <v>-4.8499999999999996</v>
      </c>
      <c r="G574" s="243">
        <v>49581900</v>
      </c>
      <c r="H574" s="243">
        <v>1982039</v>
      </c>
      <c r="I574" s="243">
        <v>112159</v>
      </c>
      <c r="J574" s="242">
        <v>18.62</v>
      </c>
      <c r="K574" s="242">
        <v>4.5199999999999996</v>
      </c>
      <c r="L574" s="242">
        <v>0.32</v>
      </c>
      <c r="M574" s="242">
        <v>1.25</v>
      </c>
      <c r="N574" s="242">
        <v>2.12</v>
      </c>
      <c r="O574" s="242">
        <v>20.61</v>
      </c>
      <c r="P574" s="242">
        <v>24.18</v>
      </c>
      <c r="Q574" s="242">
        <v>34.369999999999997</v>
      </c>
      <c r="R574" s="242"/>
      <c r="S574" s="242">
        <v>38.01</v>
      </c>
      <c r="T574" s="242"/>
      <c r="U574" s="242">
        <v>304</v>
      </c>
      <c r="V574" s="242">
        <v>283</v>
      </c>
      <c r="W574" s="244"/>
      <c r="X574" s="242"/>
      <c r="Y574" s="1"/>
      <c r="Z574" s="1"/>
    </row>
    <row r="575" spans="1:26" ht="15.75" customHeight="1" thickTop="1" thickBot="1" x14ac:dyDescent="0.35">
      <c r="A575" s="241" t="s">
        <v>559</v>
      </c>
      <c r="B575" s="241">
        <v>574</v>
      </c>
      <c r="C575" s="242" t="s">
        <v>1294</v>
      </c>
      <c r="D575" s="242" t="s">
        <v>98</v>
      </c>
      <c r="E575" s="249">
        <v>0.01</v>
      </c>
      <c r="F575" s="242">
        <v>0</v>
      </c>
      <c r="G575" s="242">
        <v>0</v>
      </c>
      <c r="H575" s="242">
        <v>0</v>
      </c>
      <c r="I575" s="242">
        <v>160</v>
      </c>
      <c r="J575" s="242"/>
      <c r="K575" s="242">
        <v>0.14000000000000001</v>
      </c>
      <c r="L575" s="242">
        <v>0.18</v>
      </c>
      <c r="M575" s="242"/>
      <c r="N575" s="242">
        <v>0</v>
      </c>
      <c r="O575" s="242">
        <v>-1.31</v>
      </c>
      <c r="P575" s="242">
        <v>-1.54</v>
      </c>
      <c r="Q575" s="242">
        <v>21.64</v>
      </c>
      <c r="R575" s="242"/>
      <c r="S575" s="242">
        <v>74.47</v>
      </c>
      <c r="T575" s="242"/>
      <c r="U575" s="242"/>
      <c r="V575" s="242"/>
      <c r="W575" s="244"/>
      <c r="X575" s="242"/>
      <c r="Y575" s="1"/>
      <c r="Z575" s="1"/>
    </row>
    <row r="576" spans="1:26" ht="15.75" customHeight="1" thickTop="1" thickBot="1" x14ac:dyDescent="0.35">
      <c r="A576" s="241" t="s">
        <v>560</v>
      </c>
      <c r="B576" s="241">
        <v>575</v>
      </c>
      <c r="C576" s="242" t="s">
        <v>1296</v>
      </c>
      <c r="D576" s="242"/>
      <c r="E576" s="249">
        <v>7.7</v>
      </c>
      <c r="F576" s="245">
        <v>-1.91</v>
      </c>
      <c r="G576" s="243">
        <v>1052600</v>
      </c>
      <c r="H576" s="243">
        <v>8114</v>
      </c>
      <c r="I576" s="243">
        <v>2064</v>
      </c>
      <c r="J576" s="242">
        <v>15.79</v>
      </c>
      <c r="K576" s="242">
        <v>3.15</v>
      </c>
      <c r="L576" s="242">
        <v>1.51</v>
      </c>
      <c r="M576" s="242">
        <v>0.25</v>
      </c>
      <c r="N576" s="242">
        <v>0.5</v>
      </c>
      <c r="O576" s="242">
        <v>15.68</v>
      </c>
      <c r="P576" s="242">
        <v>20.85</v>
      </c>
      <c r="Q576" s="242">
        <v>9.89</v>
      </c>
      <c r="R576" s="242">
        <v>3.25</v>
      </c>
      <c r="S576" s="242">
        <v>20.34</v>
      </c>
      <c r="T576" s="242"/>
      <c r="U576" s="242">
        <v>284</v>
      </c>
      <c r="V576" s="242">
        <v>269</v>
      </c>
      <c r="W576" s="244">
        <v>0.91</v>
      </c>
      <c r="X576" s="242"/>
      <c r="Y576" s="1"/>
      <c r="Z576" s="1"/>
    </row>
    <row r="577" spans="1:26" ht="15.75" customHeight="1" thickTop="1" thickBot="1" x14ac:dyDescent="0.35">
      <c r="A577" s="241" t="s">
        <v>561</v>
      </c>
      <c r="B577" s="241">
        <v>576</v>
      </c>
      <c r="C577" s="242" t="s">
        <v>1296</v>
      </c>
      <c r="D577" s="242"/>
      <c r="E577" s="249">
        <v>3.54</v>
      </c>
      <c r="F577" s="245">
        <v>-1.67</v>
      </c>
      <c r="G577" s="243">
        <v>2945000</v>
      </c>
      <c r="H577" s="243">
        <v>10457</v>
      </c>
      <c r="I577" s="243">
        <v>5752</v>
      </c>
      <c r="J577" s="242"/>
      <c r="K577" s="242">
        <v>0.72</v>
      </c>
      <c r="L577" s="242">
        <v>0.64</v>
      </c>
      <c r="M577" s="242"/>
      <c r="N577" s="242">
        <v>0</v>
      </c>
      <c r="O577" s="242">
        <v>-3.02</v>
      </c>
      <c r="P577" s="242">
        <v>-5.35</v>
      </c>
      <c r="Q577" s="242">
        <v>-17.489999999999998</v>
      </c>
      <c r="R577" s="242">
        <v>11.48</v>
      </c>
      <c r="S577" s="242">
        <v>74.459999999999994</v>
      </c>
      <c r="T577" s="242"/>
      <c r="U577" s="242"/>
      <c r="V577" s="242"/>
      <c r="W577" s="244"/>
      <c r="X577" s="242"/>
      <c r="Y577" s="1"/>
      <c r="Z577" s="1"/>
    </row>
    <row r="578" spans="1:26" ht="15.75" customHeight="1" thickTop="1" thickBot="1" x14ac:dyDescent="0.35">
      <c r="A578" s="241" t="s">
        <v>562</v>
      </c>
      <c r="B578" s="241">
        <v>577</v>
      </c>
      <c r="C578" s="242" t="s">
        <v>1294</v>
      </c>
      <c r="D578" s="242"/>
      <c r="E578" s="249">
        <v>33.25</v>
      </c>
      <c r="F578" s="245">
        <v>-0.75</v>
      </c>
      <c r="G578" s="243">
        <v>14000</v>
      </c>
      <c r="H578" s="242">
        <v>466</v>
      </c>
      <c r="I578" s="243">
        <v>9975</v>
      </c>
      <c r="J578" s="242">
        <v>14.53</v>
      </c>
      <c r="K578" s="242">
        <v>0.48</v>
      </c>
      <c r="L578" s="242">
        <v>0.14000000000000001</v>
      </c>
      <c r="M578" s="242">
        <v>1.5</v>
      </c>
      <c r="N578" s="242">
        <v>2.29</v>
      </c>
      <c r="O578" s="242">
        <v>3.66</v>
      </c>
      <c r="P578" s="242">
        <v>3.38</v>
      </c>
      <c r="Q578" s="242">
        <v>6.14</v>
      </c>
      <c r="R578" s="242">
        <v>4.51</v>
      </c>
      <c r="S578" s="242">
        <v>57.4</v>
      </c>
      <c r="T578" s="242"/>
      <c r="U578" s="242">
        <v>604</v>
      </c>
      <c r="V578" s="242">
        <v>564</v>
      </c>
      <c r="W578" s="246">
        <v>1.87</v>
      </c>
      <c r="X578" s="242"/>
      <c r="Y578" s="1"/>
      <c r="Z578" s="1"/>
    </row>
    <row r="579" spans="1:26" ht="15.75" customHeight="1" thickTop="1" thickBot="1" x14ac:dyDescent="0.35">
      <c r="A579" s="241" t="s">
        <v>563</v>
      </c>
      <c r="B579" s="241">
        <v>578</v>
      </c>
      <c r="C579" s="242" t="s">
        <v>1294</v>
      </c>
      <c r="D579" s="242"/>
      <c r="E579" s="249">
        <v>4.8</v>
      </c>
      <c r="F579" s="245">
        <v>-0.83</v>
      </c>
      <c r="G579" s="243">
        <v>2416000</v>
      </c>
      <c r="H579" s="243">
        <v>11732</v>
      </c>
      <c r="I579" s="243">
        <v>2064</v>
      </c>
      <c r="J579" s="242">
        <v>14.04</v>
      </c>
      <c r="K579" s="242">
        <v>2.06</v>
      </c>
      <c r="L579" s="242">
        <v>0.36</v>
      </c>
      <c r="M579" s="242">
        <v>0.05</v>
      </c>
      <c r="N579" s="242">
        <v>0.33</v>
      </c>
      <c r="O579" s="242">
        <v>11.71</v>
      </c>
      <c r="P579" s="242">
        <v>15.65</v>
      </c>
      <c r="Q579" s="242">
        <v>7.73</v>
      </c>
      <c r="R579" s="242"/>
      <c r="S579" s="242">
        <v>27.1</v>
      </c>
      <c r="T579" s="242"/>
      <c r="U579" s="242">
        <v>320</v>
      </c>
      <c r="V579" s="242">
        <v>302</v>
      </c>
      <c r="W579" s="245">
        <v>-0.13</v>
      </c>
      <c r="X579" s="242"/>
      <c r="Y579" s="1"/>
      <c r="Z579" s="1"/>
    </row>
    <row r="580" spans="1:26" ht="15.75" customHeight="1" thickTop="1" thickBot="1" x14ac:dyDescent="0.35">
      <c r="A580" s="241" t="s">
        <v>564</v>
      </c>
      <c r="B580" s="241">
        <v>579</v>
      </c>
      <c r="C580" s="242" t="s">
        <v>1294</v>
      </c>
      <c r="D580" s="242"/>
      <c r="E580" s="249">
        <v>0.99</v>
      </c>
      <c r="F580" s="245">
        <v>-3.88</v>
      </c>
      <c r="G580" s="243">
        <v>544632800</v>
      </c>
      <c r="H580" s="243">
        <v>548845</v>
      </c>
      <c r="I580" s="243">
        <v>27076</v>
      </c>
      <c r="J580" s="242">
        <v>16.440000000000001</v>
      </c>
      <c r="K580" s="242">
        <v>1.6</v>
      </c>
      <c r="L580" s="242">
        <v>2.4700000000000002</v>
      </c>
      <c r="M580" s="242"/>
      <c r="N580" s="242">
        <v>0.06</v>
      </c>
      <c r="O580" s="242">
        <v>5.87</v>
      </c>
      <c r="P580" s="242">
        <v>10.16</v>
      </c>
      <c r="Q580" s="242">
        <v>24.38</v>
      </c>
      <c r="R580" s="242">
        <v>1.1100000000000001</v>
      </c>
      <c r="S580" s="242">
        <v>59.87</v>
      </c>
      <c r="T580" s="242"/>
      <c r="U580" s="242">
        <v>449</v>
      </c>
      <c r="V580" s="242">
        <v>500</v>
      </c>
      <c r="W580" s="244">
        <v>0.35</v>
      </c>
      <c r="X580" s="242"/>
      <c r="Y580" s="1"/>
      <c r="Z580" s="1"/>
    </row>
    <row r="581" spans="1:26" ht="15.75" customHeight="1" thickTop="1" thickBot="1" x14ac:dyDescent="0.35">
      <c r="A581" s="241" t="s">
        <v>565</v>
      </c>
      <c r="B581" s="241">
        <v>580</v>
      </c>
      <c r="C581" s="242" t="s">
        <v>1294</v>
      </c>
      <c r="D581" s="242"/>
      <c r="E581" s="249">
        <v>2.9</v>
      </c>
      <c r="F581" s="245">
        <v>-1.36</v>
      </c>
      <c r="G581" s="243">
        <v>1399900</v>
      </c>
      <c r="H581" s="243">
        <v>4058</v>
      </c>
      <c r="I581" s="243">
        <v>3190</v>
      </c>
      <c r="J581" s="242">
        <v>16.86</v>
      </c>
      <c r="K581" s="242">
        <v>0.88</v>
      </c>
      <c r="L581" s="242">
        <v>0.75</v>
      </c>
      <c r="M581" s="242">
        <v>0.02</v>
      </c>
      <c r="N581" s="242">
        <v>0.17</v>
      </c>
      <c r="O581" s="242">
        <v>4.46</v>
      </c>
      <c r="P581" s="242">
        <v>4.9000000000000004</v>
      </c>
      <c r="Q581" s="242">
        <v>0.92</v>
      </c>
      <c r="R581" s="242">
        <v>6.88</v>
      </c>
      <c r="S581" s="242">
        <v>60.09</v>
      </c>
      <c r="T581" s="242"/>
      <c r="U581" s="242">
        <v>599</v>
      </c>
      <c r="V581" s="242">
        <v>567</v>
      </c>
      <c r="W581" s="244">
        <v>0.54</v>
      </c>
      <c r="X581" s="242"/>
      <c r="Y581" s="1"/>
      <c r="Z581" s="1"/>
    </row>
    <row r="582" spans="1:26" ht="15.75" customHeight="1" thickTop="1" thickBot="1" x14ac:dyDescent="0.35">
      <c r="A582" s="241" t="s">
        <v>566</v>
      </c>
      <c r="B582" s="241">
        <v>581</v>
      </c>
      <c r="C582" s="242" t="s">
        <v>1294</v>
      </c>
      <c r="D582" s="242"/>
      <c r="E582" s="249">
        <v>3.86</v>
      </c>
      <c r="F582" s="245">
        <v>-2.0299999999999998</v>
      </c>
      <c r="G582" s="243">
        <v>80500</v>
      </c>
      <c r="H582" s="242">
        <v>313</v>
      </c>
      <c r="I582" s="243">
        <v>1158</v>
      </c>
      <c r="J582" s="242">
        <v>6.33</v>
      </c>
      <c r="K582" s="242">
        <v>1.77</v>
      </c>
      <c r="L582" s="242">
        <v>2.42</v>
      </c>
      <c r="M582" s="242">
        <v>0.21</v>
      </c>
      <c r="N582" s="242">
        <v>0.62</v>
      </c>
      <c r="O582" s="242">
        <v>12.47</v>
      </c>
      <c r="P582" s="242">
        <v>31.63</v>
      </c>
      <c r="Q582" s="242">
        <v>19.96</v>
      </c>
      <c r="R582" s="242">
        <v>6.22</v>
      </c>
      <c r="S582" s="242">
        <v>22.89</v>
      </c>
      <c r="T582" s="242"/>
      <c r="U582" s="242">
        <v>33</v>
      </c>
      <c r="V582" s="242">
        <v>101</v>
      </c>
      <c r="W582" s="245">
        <v>-0.26</v>
      </c>
      <c r="X582" s="242"/>
      <c r="Y582" s="1"/>
      <c r="Z582" s="1"/>
    </row>
    <row r="583" spans="1:26" ht="15.75" customHeight="1" thickTop="1" thickBot="1" x14ac:dyDescent="0.35">
      <c r="A583" s="241" t="s">
        <v>567</v>
      </c>
      <c r="B583" s="241">
        <v>582</v>
      </c>
      <c r="C583" s="242" t="s">
        <v>1296</v>
      </c>
      <c r="D583" s="242"/>
      <c r="E583" s="249">
        <v>397</v>
      </c>
      <c r="F583" s="242">
        <v>0</v>
      </c>
      <c r="G583" s="242">
        <v>100</v>
      </c>
      <c r="H583" s="242">
        <v>40</v>
      </c>
      <c r="I583" s="243">
        <v>39700</v>
      </c>
      <c r="J583" s="242">
        <v>25.15</v>
      </c>
      <c r="K583" s="242">
        <v>4.24</v>
      </c>
      <c r="L583" s="242">
        <v>0.32</v>
      </c>
      <c r="M583" s="242">
        <v>10</v>
      </c>
      <c r="N583" s="242">
        <v>15.79</v>
      </c>
      <c r="O583" s="242">
        <v>16.21</v>
      </c>
      <c r="P583" s="242">
        <v>17.37</v>
      </c>
      <c r="Q583" s="242">
        <v>14.35</v>
      </c>
      <c r="R583" s="242">
        <v>4.28</v>
      </c>
      <c r="S583" s="242">
        <v>4.2300000000000004</v>
      </c>
      <c r="T583" s="242"/>
      <c r="U583" s="242">
        <v>428</v>
      </c>
      <c r="V583" s="242">
        <v>370</v>
      </c>
      <c r="W583" s="246">
        <v>2.42</v>
      </c>
      <c r="X583" s="242"/>
      <c r="Y583" s="1"/>
      <c r="Z583" s="1"/>
    </row>
    <row r="584" spans="1:26" ht="15.75" customHeight="1" thickTop="1" thickBot="1" x14ac:dyDescent="0.35">
      <c r="A584" s="241" t="s">
        <v>568</v>
      </c>
      <c r="B584" s="241">
        <v>583</v>
      </c>
      <c r="C584" s="242" t="s">
        <v>1294</v>
      </c>
      <c r="D584" s="242"/>
      <c r="E584" s="249">
        <v>5.4</v>
      </c>
      <c r="F584" s="245">
        <v>-3.57</v>
      </c>
      <c r="G584" s="243">
        <v>10814000</v>
      </c>
      <c r="H584" s="243">
        <v>59376</v>
      </c>
      <c r="I584" s="243">
        <v>12240</v>
      </c>
      <c r="J584" s="242">
        <v>18.61</v>
      </c>
      <c r="K584" s="242">
        <v>2.9</v>
      </c>
      <c r="L584" s="242">
        <v>1.79</v>
      </c>
      <c r="M584" s="242">
        <v>1.93</v>
      </c>
      <c r="N584" s="242">
        <v>0.28000000000000003</v>
      </c>
      <c r="O584" s="242">
        <v>6.55</v>
      </c>
      <c r="P584" s="242">
        <v>10.57</v>
      </c>
      <c r="Q584" s="242">
        <v>4.95</v>
      </c>
      <c r="R584" s="242">
        <v>35.71</v>
      </c>
      <c r="S584" s="242">
        <v>18.7</v>
      </c>
      <c r="T584" s="242"/>
      <c r="U584" s="242">
        <v>475</v>
      </c>
      <c r="V584" s="242">
        <v>505</v>
      </c>
      <c r="W584" s="245">
        <v>-0.94</v>
      </c>
      <c r="X584" s="242"/>
      <c r="Y584" s="1"/>
      <c r="Z584" s="1"/>
    </row>
    <row r="585" spans="1:26" ht="15.75" customHeight="1" thickTop="1" thickBot="1" x14ac:dyDescent="0.35">
      <c r="A585" s="241" t="s">
        <v>569</v>
      </c>
      <c r="B585" s="241">
        <v>584</v>
      </c>
      <c r="C585" s="242" t="s">
        <v>1294</v>
      </c>
      <c r="D585" s="242"/>
      <c r="E585" s="249">
        <v>1.32</v>
      </c>
      <c r="F585" s="245">
        <v>-2.2200000000000002</v>
      </c>
      <c r="G585" s="243">
        <v>2790700</v>
      </c>
      <c r="H585" s="243">
        <v>3697</v>
      </c>
      <c r="I585" s="242">
        <v>933</v>
      </c>
      <c r="J585" s="242">
        <v>13.54</v>
      </c>
      <c r="K585" s="242">
        <v>0.56000000000000005</v>
      </c>
      <c r="L585" s="242">
        <v>1.67</v>
      </c>
      <c r="M585" s="242">
        <v>0.04</v>
      </c>
      <c r="N585" s="242">
        <v>0.1</v>
      </c>
      <c r="O585" s="242">
        <v>2.54</v>
      </c>
      <c r="P585" s="242">
        <v>4.08</v>
      </c>
      <c r="Q585" s="242">
        <v>1.22</v>
      </c>
      <c r="R585" s="242">
        <v>3.03</v>
      </c>
      <c r="S585" s="242">
        <v>63.83</v>
      </c>
      <c r="T585" s="242"/>
      <c r="U585" s="242">
        <v>554</v>
      </c>
      <c r="V585" s="242">
        <v>584</v>
      </c>
      <c r="W585" s="244">
        <v>0.64</v>
      </c>
      <c r="X585" s="242"/>
      <c r="Y585" s="1"/>
      <c r="Z585" s="1"/>
    </row>
    <row r="586" spans="1:26" ht="15.75" customHeight="1" thickTop="1" thickBot="1" x14ac:dyDescent="0.35">
      <c r="A586" s="241" t="s">
        <v>570</v>
      </c>
      <c r="B586" s="241">
        <v>585</v>
      </c>
      <c r="C586" s="242" t="s">
        <v>1294</v>
      </c>
      <c r="D586" s="242"/>
      <c r="E586" s="249">
        <v>5.65</v>
      </c>
      <c r="F586" s="245">
        <v>-0.88</v>
      </c>
      <c r="G586" s="243">
        <v>312400</v>
      </c>
      <c r="H586" s="243">
        <v>1733</v>
      </c>
      <c r="I586" s="243">
        <v>1801</v>
      </c>
      <c r="J586" s="242">
        <v>13.29</v>
      </c>
      <c r="K586" s="242">
        <v>2.88</v>
      </c>
      <c r="L586" s="242">
        <v>0.95</v>
      </c>
      <c r="M586" s="242"/>
      <c r="N586" s="242">
        <v>0.43</v>
      </c>
      <c r="O586" s="242">
        <v>16.39</v>
      </c>
      <c r="P586" s="242">
        <v>22.47</v>
      </c>
      <c r="Q586" s="242">
        <v>5.6</v>
      </c>
      <c r="R586" s="242">
        <v>6.42</v>
      </c>
      <c r="S586" s="242">
        <v>19.920000000000002</v>
      </c>
      <c r="T586" s="242"/>
      <c r="U586" s="242">
        <v>207</v>
      </c>
      <c r="V586" s="242">
        <v>199</v>
      </c>
      <c r="W586" s="246">
        <v>1.36</v>
      </c>
      <c r="X586" s="242"/>
      <c r="Y586" s="1"/>
      <c r="Z586" s="1"/>
    </row>
    <row r="587" spans="1:26" ht="15.75" customHeight="1" thickTop="1" thickBot="1" x14ac:dyDescent="0.35">
      <c r="A587" s="241" t="s">
        <v>571</v>
      </c>
      <c r="B587" s="241">
        <v>586</v>
      </c>
      <c r="C587" s="242" t="s">
        <v>1294</v>
      </c>
      <c r="D587" s="242"/>
      <c r="E587" s="249">
        <v>6.25</v>
      </c>
      <c r="F587" s="245">
        <v>-1.57</v>
      </c>
      <c r="G587" s="243">
        <v>29900</v>
      </c>
      <c r="H587" s="242">
        <v>185</v>
      </c>
      <c r="I587" s="243">
        <v>2710</v>
      </c>
      <c r="J587" s="242">
        <v>28.28</v>
      </c>
      <c r="K587" s="242">
        <v>1.1100000000000001</v>
      </c>
      <c r="L587" s="242">
        <v>0.65</v>
      </c>
      <c r="M587" s="242">
        <v>0.02</v>
      </c>
      <c r="N587" s="242">
        <v>0.22</v>
      </c>
      <c r="O587" s="242">
        <v>4.3499999999999996</v>
      </c>
      <c r="P587" s="242">
        <v>4.01</v>
      </c>
      <c r="Q587" s="242">
        <v>7.96</v>
      </c>
      <c r="R587" s="242">
        <v>0.34</v>
      </c>
      <c r="S587" s="242">
        <v>30.13</v>
      </c>
      <c r="T587" s="242"/>
      <c r="U587" s="242">
        <v>737</v>
      </c>
      <c r="V587" s="242">
        <v>686</v>
      </c>
      <c r="W587" s="245">
        <v>-0.28000000000000003</v>
      </c>
      <c r="X587" s="242"/>
      <c r="Y587" s="1"/>
      <c r="Z587" s="1"/>
    </row>
    <row r="588" spans="1:26" ht="15.75" customHeight="1" thickTop="1" thickBot="1" x14ac:dyDescent="0.35">
      <c r="A588" s="241" t="s">
        <v>572</v>
      </c>
      <c r="B588" s="241">
        <v>587</v>
      </c>
      <c r="C588" s="242" t="s">
        <v>1294</v>
      </c>
      <c r="D588" s="242"/>
      <c r="E588" s="249">
        <v>16.899999999999999</v>
      </c>
      <c r="F588" s="245">
        <v>-1.74</v>
      </c>
      <c r="G588" s="243">
        <v>14206700</v>
      </c>
      <c r="H588" s="243">
        <v>247392</v>
      </c>
      <c r="I588" s="243">
        <v>14320</v>
      </c>
      <c r="J588" s="242">
        <v>25.17</v>
      </c>
      <c r="K588" s="242">
        <v>4.5599999999999996</v>
      </c>
      <c r="L588" s="242">
        <v>1.79</v>
      </c>
      <c r="M588" s="242">
        <v>0.14000000000000001</v>
      </c>
      <c r="N588" s="242">
        <v>0.7</v>
      </c>
      <c r="O588" s="242">
        <v>7.62</v>
      </c>
      <c r="P588" s="242">
        <v>18.68</v>
      </c>
      <c r="Q588" s="242">
        <v>1.98</v>
      </c>
      <c r="R588" s="242">
        <v>2.78</v>
      </c>
      <c r="S588" s="242">
        <v>25.31</v>
      </c>
      <c r="T588" s="242"/>
      <c r="U588" s="242">
        <v>404</v>
      </c>
      <c r="V588" s="242">
        <v>508</v>
      </c>
      <c r="W588" s="246">
        <v>1.75</v>
      </c>
      <c r="X588" s="242"/>
      <c r="Y588" s="1"/>
      <c r="Z588" s="1"/>
    </row>
    <row r="589" spans="1:26" ht="15.75" customHeight="1" thickTop="1" thickBot="1" x14ac:dyDescent="0.35">
      <c r="A589" s="241" t="s">
        <v>573</v>
      </c>
      <c r="B589" s="241">
        <v>588</v>
      </c>
      <c r="C589" s="242" t="s">
        <v>1294</v>
      </c>
      <c r="D589" s="242"/>
      <c r="E589" s="249">
        <v>1.45</v>
      </c>
      <c r="F589" s="245">
        <v>-2.68</v>
      </c>
      <c r="G589" s="243">
        <v>5427000</v>
      </c>
      <c r="H589" s="243">
        <v>7917</v>
      </c>
      <c r="I589" s="243">
        <v>2320</v>
      </c>
      <c r="J589" s="242">
        <v>14.81</v>
      </c>
      <c r="K589" s="242">
        <v>0.41</v>
      </c>
      <c r="L589" s="242">
        <v>0.77</v>
      </c>
      <c r="M589" s="242">
        <v>0.03</v>
      </c>
      <c r="N589" s="242">
        <v>0.1</v>
      </c>
      <c r="O589" s="242">
        <v>2.5499999999999998</v>
      </c>
      <c r="P589" s="242">
        <v>2.78</v>
      </c>
      <c r="Q589" s="242">
        <v>2.42</v>
      </c>
      <c r="R589" s="242">
        <v>6.21</v>
      </c>
      <c r="S589" s="242">
        <v>67.400000000000006</v>
      </c>
      <c r="T589" s="242"/>
      <c r="U589" s="242">
        <v>628</v>
      </c>
      <c r="V589" s="242">
        <v>618</v>
      </c>
      <c r="W589" s="245">
        <v>-1.52</v>
      </c>
      <c r="X589" s="242"/>
      <c r="Y589" s="1"/>
      <c r="Z589" s="1"/>
    </row>
    <row r="590" spans="1:26" ht="15.75" customHeight="1" thickTop="1" thickBot="1" x14ac:dyDescent="0.35">
      <c r="A590" s="241" t="s">
        <v>574</v>
      </c>
      <c r="B590" s="241">
        <v>589</v>
      </c>
      <c r="C590" s="242" t="s">
        <v>1294</v>
      </c>
      <c r="D590" s="242" t="s">
        <v>15</v>
      </c>
      <c r="E590" s="249">
        <v>0.05</v>
      </c>
      <c r="F590" s="242">
        <v>0</v>
      </c>
      <c r="G590" s="243">
        <v>7728400</v>
      </c>
      <c r="H590" s="242">
        <v>386</v>
      </c>
      <c r="I590" s="242">
        <v>547</v>
      </c>
      <c r="J590" s="242"/>
      <c r="K590" s="242">
        <v>2.5</v>
      </c>
      <c r="L590" s="242">
        <v>0.84</v>
      </c>
      <c r="M590" s="242"/>
      <c r="N590" s="242">
        <v>0</v>
      </c>
      <c r="O590" s="242">
        <v>-27.83</v>
      </c>
      <c r="P590" s="242">
        <v>-60.1</v>
      </c>
      <c r="Q590" s="242">
        <v>-14.61</v>
      </c>
      <c r="R590" s="242"/>
      <c r="S590" s="242">
        <v>69.41</v>
      </c>
      <c r="T590" s="242"/>
      <c r="U590" s="242"/>
      <c r="V590" s="242"/>
      <c r="W590" s="244"/>
      <c r="X590" s="242"/>
      <c r="Y590" s="1"/>
      <c r="Z590" s="1"/>
    </row>
    <row r="591" spans="1:26" ht="15.75" customHeight="1" thickTop="1" thickBot="1" x14ac:dyDescent="0.35">
      <c r="A591" s="241" t="s">
        <v>575</v>
      </c>
      <c r="B591" s="241">
        <v>590</v>
      </c>
      <c r="C591" s="242" t="s">
        <v>1294</v>
      </c>
      <c r="D591" s="242"/>
      <c r="E591" s="249">
        <v>7.2</v>
      </c>
      <c r="F591" s="244">
        <v>12.5</v>
      </c>
      <c r="G591" s="243">
        <v>82080200</v>
      </c>
      <c r="H591" s="243">
        <v>575186</v>
      </c>
      <c r="I591" s="243">
        <v>4378</v>
      </c>
      <c r="J591" s="242">
        <v>23.23</v>
      </c>
      <c r="K591" s="242">
        <v>6.32</v>
      </c>
      <c r="L591" s="242">
        <v>0.45</v>
      </c>
      <c r="M591" s="242">
        <v>0.13</v>
      </c>
      <c r="N591" s="242">
        <v>0.3</v>
      </c>
      <c r="O591" s="242">
        <v>23.48</v>
      </c>
      <c r="P591" s="242">
        <v>27.08</v>
      </c>
      <c r="Q591" s="242">
        <v>13.7</v>
      </c>
      <c r="R591" s="242">
        <v>3.33</v>
      </c>
      <c r="S591" s="242">
        <v>60.96</v>
      </c>
      <c r="T591" s="242"/>
      <c r="U591" s="242">
        <v>344</v>
      </c>
      <c r="V591" s="242">
        <v>325</v>
      </c>
      <c r="W591" s="244">
        <v>0.61</v>
      </c>
      <c r="X591" s="242"/>
      <c r="Y591" s="1"/>
      <c r="Z591" s="1"/>
    </row>
    <row r="592" spans="1:26" ht="15.75" customHeight="1" thickTop="1" thickBot="1" x14ac:dyDescent="0.35">
      <c r="A592" s="241" t="s">
        <v>576</v>
      </c>
      <c r="B592" s="241">
        <v>591</v>
      </c>
      <c r="C592" s="242" t="s">
        <v>1294</v>
      </c>
      <c r="D592" s="242"/>
      <c r="E592" s="249">
        <v>2.3199999999999998</v>
      </c>
      <c r="F592" s="242">
        <v>0</v>
      </c>
      <c r="G592" s="243">
        <v>1551200</v>
      </c>
      <c r="H592" s="243">
        <v>3542</v>
      </c>
      <c r="I592" s="243">
        <v>2320</v>
      </c>
      <c r="J592" s="242">
        <v>16.77</v>
      </c>
      <c r="K592" s="242">
        <v>1.27</v>
      </c>
      <c r="L592" s="242">
        <v>0.88</v>
      </c>
      <c r="M592" s="242">
        <v>0.06</v>
      </c>
      <c r="N592" s="242">
        <v>0.14000000000000001</v>
      </c>
      <c r="O592" s="242">
        <v>5.55</v>
      </c>
      <c r="P592" s="242">
        <v>7.42</v>
      </c>
      <c r="Q592" s="242">
        <v>5.31</v>
      </c>
      <c r="R592" s="242">
        <v>15.09</v>
      </c>
      <c r="S592" s="242">
        <v>41.02</v>
      </c>
      <c r="T592" s="242"/>
      <c r="U592" s="242">
        <v>523</v>
      </c>
      <c r="V592" s="242">
        <v>516</v>
      </c>
      <c r="W592" s="244">
        <v>0.14000000000000001</v>
      </c>
      <c r="X592" s="242"/>
      <c r="Y592" s="1"/>
      <c r="Z592" s="1"/>
    </row>
    <row r="593" spans="1:26" ht="15.75" customHeight="1" thickTop="1" thickBot="1" x14ac:dyDescent="0.35">
      <c r="A593" s="241" t="s">
        <v>577</v>
      </c>
      <c r="B593" s="241">
        <v>592</v>
      </c>
      <c r="C593" s="242" t="s">
        <v>1294</v>
      </c>
      <c r="D593" s="242"/>
      <c r="E593" s="249">
        <v>0.62</v>
      </c>
      <c r="F593" s="244">
        <v>1.64</v>
      </c>
      <c r="G593" s="243">
        <v>3410300</v>
      </c>
      <c r="H593" s="243">
        <v>2117</v>
      </c>
      <c r="I593" s="242">
        <v>496</v>
      </c>
      <c r="J593" s="242">
        <v>15.85</v>
      </c>
      <c r="K593" s="242">
        <v>0.56999999999999995</v>
      </c>
      <c r="L593" s="242">
        <v>1.18</v>
      </c>
      <c r="M593" s="242">
        <v>0.03</v>
      </c>
      <c r="N593" s="242">
        <v>0.04</v>
      </c>
      <c r="O593" s="242">
        <v>5.22</v>
      </c>
      <c r="P593" s="242">
        <v>3.61</v>
      </c>
      <c r="Q593" s="242">
        <v>0.41</v>
      </c>
      <c r="R593" s="242">
        <v>4.42</v>
      </c>
      <c r="S593" s="242">
        <v>48.2</v>
      </c>
      <c r="T593" s="242"/>
      <c r="U593" s="242">
        <v>615</v>
      </c>
      <c r="V593" s="242">
        <v>515</v>
      </c>
      <c r="W593" s="245">
        <v>-6.44</v>
      </c>
      <c r="X593" s="242"/>
      <c r="Y593" s="1"/>
      <c r="Z593" s="1"/>
    </row>
    <row r="594" spans="1:26" ht="15.75" customHeight="1" thickTop="1" thickBot="1" x14ac:dyDescent="0.35">
      <c r="A594" s="241" t="s">
        <v>578</v>
      </c>
      <c r="B594" s="241">
        <v>593</v>
      </c>
      <c r="C594" s="242" t="s">
        <v>1294</v>
      </c>
      <c r="D594" s="242"/>
      <c r="E594" s="249">
        <v>2.62</v>
      </c>
      <c r="F594" s="245">
        <v>-0.76</v>
      </c>
      <c r="G594" s="243">
        <v>189500</v>
      </c>
      <c r="H594" s="242">
        <v>500</v>
      </c>
      <c r="I594" s="243">
        <v>1079</v>
      </c>
      <c r="J594" s="242"/>
      <c r="K594" s="242">
        <v>1.1499999999999999</v>
      </c>
      <c r="L594" s="242">
        <v>1.33</v>
      </c>
      <c r="M594" s="242">
        <v>0.01</v>
      </c>
      <c r="N594" s="242">
        <v>0</v>
      </c>
      <c r="O594" s="242">
        <v>-0.94</v>
      </c>
      <c r="P594" s="242">
        <v>-4.82</v>
      </c>
      <c r="Q594" s="242">
        <v>-2.63</v>
      </c>
      <c r="R594" s="242">
        <v>0.38</v>
      </c>
      <c r="S594" s="242">
        <v>36.61</v>
      </c>
      <c r="T594" s="242"/>
      <c r="U594" s="242"/>
      <c r="V594" s="242"/>
      <c r="W594" s="244"/>
      <c r="X594" s="242"/>
      <c r="Y594" s="1"/>
      <c r="Z594" s="1"/>
    </row>
    <row r="595" spans="1:26" ht="15.75" customHeight="1" thickTop="1" thickBot="1" x14ac:dyDescent="0.35">
      <c r="A595" s="241" t="s">
        <v>579</v>
      </c>
      <c r="B595" s="241">
        <v>594</v>
      </c>
      <c r="C595" s="242" t="s">
        <v>1294</v>
      </c>
      <c r="D595" s="242" t="s">
        <v>1317</v>
      </c>
      <c r="E595" s="249">
        <v>20.5</v>
      </c>
      <c r="F595" s="245">
        <v>-1.44</v>
      </c>
      <c r="G595" s="243">
        <v>40271400</v>
      </c>
      <c r="H595" s="243">
        <v>842237</v>
      </c>
      <c r="I595" s="243">
        <v>32356</v>
      </c>
      <c r="J595" s="242">
        <v>9.23</v>
      </c>
      <c r="K595" s="242">
        <v>2.1800000000000002</v>
      </c>
      <c r="L595" s="242">
        <v>0.61</v>
      </c>
      <c r="M595" s="242">
        <v>0.3</v>
      </c>
      <c r="N595" s="242">
        <v>2.1800000000000002</v>
      </c>
      <c r="O595" s="242">
        <v>18.010000000000002</v>
      </c>
      <c r="P595" s="242">
        <v>24.98</v>
      </c>
      <c r="Q595" s="242">
        <v>13.68</v>
      </c>
      <c r="R595" s="242">
        <v>7.31</v>
      </c>
      <c r="S595" s="242">
        <v>39.44</v>
      </c>
      <c r="T595" s="242"/>
      <c r="U595" s="242">
        <v>108</v>
      </c>
      <c r="V595" s="242">
        <v>101</v>
      </c>
      <c r="W595" s="244">
        <v>0.12</v>
      </c>
      <c r="X595" s="242"/>
      <c r="Y595" s="1"/>
      <c r="Z595" s="1"/>
    </row>
    <row r="596" spans="1:26" ht="15.75" customHeight="1" thickTop="1" thickBot="1" x14ac:dyDescent="0.35">
      <c r="A596" s="241" t="s">
        <v>580</v>
      </c>
      <c r="B596" s="241">
        <v>595</v>
      </c>
      <c r="C596" s="242" t="s">
        <v>1294</v>
      </c>
      <c r="D596" s="242"/>
      <c r="E596" s="249">
        <v>12.2</v>
      </c>
      <c r="F596" s="242">
        <v>0</v>
      </c>
      <c r="G596" s="242">
        <v>0</v>
      </c>
      <c r="H596" s="242">
        <v>0</v>
      </c>
      <c r="I596" s="243">
        <v>2491</v>
      </c>
      <c r="J596" s="242"/>
      <c r="K596" s="242">
        <v>2.88</v>
      </c>
      <c r="L596" s="242">
        <v>1.27</v>
      </c>
      <c r="M596" s="242">
        <v>0.45</v>
      </c>
      <c r="N596" s="242">
        <v>0</v>
      </c>
      <c r="O596" s="242">
        <v>1.31</v>
      </c>
      <c r="P596" s="242">
        <v>-0.85</v>
      </c>
      <c r="Q596" s="242">
        <v>-1.53</v>
      </c>
      <c r="R596" s="242">
        <v>4.99</v>
      </c>
      <c r="S596" s="242">
        <v>2.77</v>
      </c>
      <c r="T596" s="242"/>
      <c r="U596" s="242"/>
      <c r="V596" s="242"/>
      <c r="W596" s="244"/>
      <c r="X596" s="242"/>
      <c r="Y596" s="1"/>
      <c r="Z596" s="1"/>
    </row>
    <row r="597" spans="1:26" ht="15.75" customHeight="1" thickTop="1" thickBot="1" x14ac:dyDescent="0.35">
      <c r="A597" s="241" t="s">
        <v>581</v>
      </c>
      <c r="B597" s="241">
        <v>596</v>
      </c>
      <c r="C597" s="242" t="s">
        <v>1296</v>
      </c>
      <c r="D597" s="242"/>
      <c r="E597" s="249">
        <v>4.58</v>
      </c>
      <c r="F597" s="245">
        <v>-1.72</v>
      </c>
      <c r="G597" s="243">
        <v>268400</v>
      </c>
      <c r="H597" s="243">
        <v>1226</v>
      </c>
      <c r="I597" s="243">
        <v>1511</v>
      </c>
      <c r="J597" s="242">
        <v>6.3</v>
      </c>
      <c r="K597" s="242">
        <v>0.74</v>
      </c>
      <c r="L597" s="242">
        <v>0.34</v>
      </c>
      <c r="M597" s="242">
        <v>0.12</v>
      </c>
      <c r="N597" s="242">
        <v>0.72</v>
      </c>
      <c r="O597" s="242">
        <v>11.04</v>
      </c>
      <c r="P597" s="242">
        <v>12.33</v>
      </c>
      <c r="Q597" s="242">
        <v>6.39</v>
      </c>
      <c r="R597" s="242">
        <v>2.62</v>
      </c>
      <c r="S597" s="242">
        <v>44.53</v>
      </c>
      <c r="T597" s="242"/>
      <c r="U597" s="242">
        <v>188</v>
      </c>
      <c r="V597" s="242">
        <v>135</v>
      </c>
      <c r="W597" s="245">
        <v>-0.09</v>
      </c>
      <c r="X597" s="242"/>
      <c r="Y597" s="1"/>
      <c r="Z597" s="1"/>
    </row>
    <row r="598" spans="1:26" ht="15.75" customHeight="1" thickTop="1" thickBot="1" x14ac:dyDescent="0.35">
      <c r="A598" s="241" t="s">
        <v>582</v>
      </c>
      <c r="B598" s="241">
        <v>597</v>
      </c>
      <c r="C598" s="242" t="s">
        <v>1294</v>
      </c>
      <c r="D598" s="242"/>
      <c r="E598" s="249">
        <v>32.5</v>
      </c>
      <c r="F598" s="245">
        <v>-2.99</v>
      </c>
      <c r="G598" s="243">
        <v>13451500</v>
      </c>
      <c r="H598" s="243">
        <v>441387</v>
      </c>
      <c r="I598" s="243">
        <v>37866</v>
      </c>
      <c r="J598" s="242">
        <v>3.23</v>
      </c>
      <c r="K598" s="242">
        <v>0.54</v>
      </c>
      <c r="L598" s="242">
        <v>1.1399999999999999</v>
      </c>
      <c r="M598" s="242">
        <v>1.2</v>
      </c>
      <c r="N598" s="242">
        <v>9.91</v>
      </c>
      <c r="O598" s="242">
        <v>-0.4</v>
      </c>
      <c r="P598" s="242">
        <v>15.6</v>
      </c>
      <c r="Q598" s="242">
        <v>54.81</v>
      </c>
      <c r="R598" s="242">
        <v>23.02</v>
      </c>
      <c r="S598" s="242">
        <v>68.540000000000006</v>
      </c>
      <c r="T598" s="242"/>
      <c r="U598" s="242">
        <v>129</v>
      </c>
      <c r="V598" s="242"/>
      <c r="W598" s="244">
        <v>0.17</v>
      </c>
      <c r="X598" s="242"/>
      <c r="Y598" s="1"/>
      <c r="Z598" s="1"/>
    </row>
    <row r="599" spans="1:26" ht="15.75" customHeight="1" thickTop="1" thickBot="1" x14ac:dyDescent="0.35">
      <c r="A599" s="241" t="s">
        <v>583</v>
      </c>
      <c r="B599" s="241">
        <v>598</v>
      </c>
      <c r="C599" s="242" t="s">
        <v>1296</v>
      </c>
      <c r="D599" s="242"/>
      <c r="E599" s="249">
        <v>0.23</v>
      </c>
      <c r="F599" s="242">
        <v>0</v>
      </c>
      <c r="G599" s="243">
        <v>853000</v>
      </c>
      <c r="H599" s="242">
        <v>192</v>
      </c>
      <c r="I599" s="242">
        <v>294</v>
      </c>
      <c r="J599" s="242"/>
      <c r="K599" s="242">
        <v>0.37</v>
      </c>
      <c r="L599" s="242">
        <v>0.21</v>
      </c>
      <c r="M599" s="242"/>
      <c r="N599" s="242">
        <v>0</v>
      </c>
      <c r="O599" s="242">
        <v>-1.8</v>
      </c>
      <c r="P599" s="242">
        <v>-2.4900000000000002</v>
      </c>
      <c r="Q599" s="242">
        <v>-4.0199999999999996</v>
      </c>
      <c r="R599" s="242"/>
      <c r="S599" s="242">
        <v>59.33</v>
      </c>
      <c r="T599" s="242"/>
      <c r="U599" s="242"/>
      <c r="V599" s="242"/>
      <c r="W599" s="244"/>
      <c r="X599" s="242"/>
      <c r="Y599" s="1"/>
      <c r="Z599" s="1"/>
    </row>
    <row r="600" spans="1:26" ht="15.75" customHeight="1" thickTop="1" thickBot="1" x14ac:dyDescent="0.35">
      <c r="A600" s="241" t="s">
        <v>584</v>
      </c>
      <c r="B600" s="241">
        <v>599</v>
      </c>
      <c r="C600" s="242" t="s">
        <v>1294</v>
      </c>
      <c r="D600" s="242"/>
      <c r="E600" s="249">
        <v>28.75</v>
      </c>
      <c r="F600" s="242">
        <v>0</v>
      </c>
      <c r="G600" s="243">
        <v>9200</v>
      </c>
      <c r="H600" s="242">
        <v>261</v>
      </c>
      <c r="I600" s="243">
        <v>16811</v>
      </c>
      <c r="J600" s="242">
        <v>11.29</v>
      </c>
      <c r="K600" s="242">
        <v>1.58</v>
      </c>
      <c r="L600" s="242">
        <v>0.19</v>
      </c>
      <c r="M600" s="242">
        <v>1.1000000000000001</v>
      </c>
      <c r="N600" s="242">
        <v>2.52</v>
      </c>
      <c r="O600" s="242">
        <v>15.71</v>
      </c>
      <c r="P600" s="242">
        <v>14.53</v>
      </c>
      <c r="Q600" s="242">
        <v>16.64</v>
      </c>
      <c r="R600" s="242">
        <v>3.83</v>
      </c>
      <c r="S600" s="242">
        <v>7.56</v>
      </c>
      <c r="T600" s="242"/>
      <c r="U600" s="242">
        <v>254</v>
      </c>
      <c r="V600" s="242">
        <v>167</v>
      </c>
      <c r="W600" s="245">
        <v>-5.0199999999999996</v>
      </c>
      <c r="X600" s="242"/>
      <c r="Y600" s="1"/>
      <c r="Z600" s="1"/>
    </row>
    <row r="601" spans="1:26" ht="15.75" customHeight="1" thickTop="1" thickBot="1" x14ac:dyDescent="0.35">
      <c r="A601" s="241" t="s">
        <v>585</v>
      </c>
      <c r="B601" s="241">
        <v>600</v>
      </c>
      <c r="C601" s="242" t="s">
        <v>1294</v>
      </c>
      <c r="D601" s="242"/>
      <c r="E601" s="249">
        <v>3.14</v>
      </c>
      <c r="F601" s="245">
        <v>-1.26</v>
      </c>
      <c r="G601" s="243">
        <v>30300</v>
      </c>
      <c r="H601" s="242">
        <v>95</v>
      </c>
      <c r="I601" s="242">
        <v>332</v>
      </c>
      <c r="J601" s="242"/>
      <c r="K601" s="242">
        <v>0.23</v>
      </c>
      <c r="L601" s="242">
        <v>0.7</v>
      </c>
      <c r="M601" s="242"/>
      <c r="N601" s="242">
        <v>0</v>
      </c>
      <c r="O601" s="242">
        <v>1.21</v>
      </c>
      <c r="P601" s="242">
        <v>-1.8</v>
      </c>
      <c r="Q601" s="242">
        <v>1.26</v>
      </c>
      <c r="R601" s="242"/>
      <c r="S601" s="242">
        <v>68.52</v>
      </c>
      <c r="T601" s="242"/>
      <c r="U601" s="242"/>
      <c r="V601" s="242"/>
      <c r="W601" s="244"/>
      <c r="X601" s="242"/>
      <c r="Y601" s="1"/>
      <c r="Z601" s="1"/>
    </row>
    <row r="602" spans="1:26" ht="15.75" customHeight="1" thickTop="1" thickBot="1" x14ac:dyDescent="0.35">
      <c r="A602" s="241" t="s">
        <v>586</v>
      </c>
      <c r="B602" s="241">
        <v>601</v>
      </c>
      <c r="C602" s="242" t="s">
        <v>1294</v>
      </c>
      <c r="D602" s="242"/>
      <c r="E602" s="249">
        <v>1.9</v>
      </c>
      <c r="F602" s="245">
        <v>-4.04</v>
      </c>
      <c r="G602" s="243">
        <v>3892700</v>
      </c>
      <c r="H602" s="243">
        <v>7619</v>
      </c>
      <c r="I602" s="243">
        <v>1450</v>
      </c>
      <c r="J602" s="242">
        <v>26.72</v>
      </c>
      <c r="K602" s="242">
        <v>0.62</v>
      </c>
      <c r="L602" s="242">
        <v>2.27</v>
      </c>
      <c r="M602" s="242"/>
      <c r="N602" s="242">
        <v>7.0000000000000007E-2</v>
      </c>
      <c r="O602" s="242">
        <v>3.51</v>
      </c>
      <c r="P602" s="242">
        <v>2.27</v>
      </c>
      <c r="Q602" s="242">
        <v>-0.05</v>
      </c>
      <c r="R602" s="242"/>
      <c r="S602" s="242">
        <v>62.92</v>
      </c>
      <c r="T602" s="242"/>
      <c r="U602" s="242">
        <v>775</v>
      </c>
      <c r="V602" s="242">
        <v>709</v>
      </c>
      <c r="W602" s="245">
        <v>-22.33</v>
      </c>
      <c r="X602" s="242"/>
      <c r="Y602" s="1"/>
      <c r="Z602" s="1"/>
    </row>
    <row r="603" spans="1:26" ht="15.75" customHeight="1" thickTop="1" thickBot="1" x14ac:dyDescent="0.35">
      <c r="A603" s="241" t="s">
        <v>587</v>
      </c>
      <c r="B603" s="241">
        <v>602</v>
      </c>
      <c r="C603" s="242" t="s">
        <v>1294</v>
      </c>
      <c r="D603" s="242"/>
      <c r="E603" s="249">
        <v>26.5</v>
      </c>
      <c r="F603" s="242">
        <v>0</v>
      </c>
      <c r="G603" s="242">
        <v>0</v>
      </c>
      <c r="H603" s="242">
        <v>0</v>
      </c>
      <c r="I603" s="242">
        <v>278</v>
      </c>
      <c r="J603" s="242">
        <v>22.13</v>
      </c>
      <c r="K603" s="242">
        <v>0.53</v>
      </c>
      <c r="L603" s="242">
        <v>0.22</v>
      </c>
      <c r="M603" s="242">
        <v>0.75</v>
      </c>
      <c r="N603" s="242">
        <v>1.22</v>
      </c>
      <c r="O603" s="242">
        <v>2.5099999999999998</v>
      </c>
      <c r="P603" s="242">
        <v>2.4</v>
      </c>
      <c r="Q603" s="242">
        <v>2.8</v>
      </c>
      <c r="R603" s="242">
        <v>2.83</v>
      </c>
      <c r="S603" s="242">
        <v>26.66</v>
      </c>
      <c r="T603" s="242"/>
      <c r="U603" s="242">
        <v>727</v>
      </c>
      <c r="V603" s="242">
        <v>709</v>
      </c>
      <c r="W603" s="246">
        <v>5.25</v>
      </c>
      <c r="X603" s="242"/>
      <c r="Y603" s="1"/>
      <c r="Z603" s="1"/>
    </row>
    <row r="604" spans="1:26" ht="15.75" customHeight="1" thickTop="1" thickBot="1" x14ac:dyDescent="0.35">
      <c r="A604" s="241" t="s">
        <v>588</v>
      </c>
      <c r="B604" s="241">
        <v>603</v>
      </c>
      <c r="C604" s="242" t="s">
        <v>1294</v>
      </c>
      <c r="D604" s="242"/>
      <c r="E604" s="249">
        <v>1.1000000000000001</v>
      </c>
      <c r="F604" s="242">
        <v>0</v>
      </c>
      <c r="G604" s="243">
        <v>59800</v>
      </c>
      <c r="H604" s="242">
        <v>65</v>
      </c>
      <c r="I604" s="242">
        <v>701</v>
      </c>
      <c r="J604" s="242"/>
      <c r="K604" s="242">
        <v>0.96</v>
      </c>
      <c r="L604" s="242">
        <v>0.9</v>
      </c>
      <c r="M604" s="242"/>
      <c r="N604" s="242">
        <v>0</v>
      </c>
      <c r="O604" s="242">
        <v>-6.04</v>
      </c>
      <c r="P604" s="242">
        <v>-11.36</v>
      </c>
      <c r="Q604" s="242">
        <v>-5.05</v>
      </c>
      <c r="R604" s="242"/>
      <c r="S604" s="242">
        <v>26.97</v>
      </c>
      <c r="T604" s="242"/>
      <c r="U604" s="242"/>
      <c r="V604" s="242"/>
      <c r="W604" s="244"/>
      <c r="X604" s="242"/>
      <c r="Y604" s="1"/>
      <c r="Z604" s="1"/>
    </row>
    <row r="605" spans="1:26" ht="15.75" customHeight="1" thickTop="1" thickBot="1" x14ac:dyDescent="0.35">
      <c r="A605" s="241" t="s">
        <v>589</v>
      </c>
      <c r="B605" s="241">
        <v>604</v>
      </c>
      <c r="C605" s="242" t="s">
        <v>1294</v>
      </c>
      <c r="D605" s="242"/>
      <c r="E605" s="249">
        <v>2.06</v>
      </c>
      <c r="F605" s="245">
        <v>-0.96</v>
      </c>
      <c r="G605" s="243">
        <v>3600600</v>
      </c>
      <c r="H605" s="243">
        <v>7412</v>
      </c>
      <c r="I605" s="243">
        <v>1401</v>
      </c>
      <c r="J605" s="242">
        <v>10.55</v>
      </c>
      <c r="K605" s="242">
        <v>1.56</v>
      </c>
      <c r="L605" s="242">
        <v>1.25</v>
      </c>
      <c r="M605" s="242">
        <v>0.11</v>
      </c>
      <c r="N605" s="242">
        <v>0.2</v>
      </c>
      <c r="O605" s="242">
        <v>8.5299999999999994</v>
      </c>
      <c r="P605" s="242">
        <v>14.65</v>
      </c>
      <c r="Q605" s="242">
        <v>7.45</v>
      </c>
      <c r="R605" s="242">
        <v>5.34</v>
      </c>
      <c r="S605" s="242">
        <v>53.79</v>
      </c>
      <c r="T605" s="242"/>
      <c r="U605" s="242">
        <v>232</v>
      </c>
      <c r="V605" s="242">
        <v>266</v>
      </c>
      <c r="W605" s="246">
        <v>1.24</v>
      </c>
      <c r="X605" s="242"/>
      <c r="Y605" s="1"/>
      <c r="Z605" s="1"/>
    </row>
    <row r="606" spans="1:26" ht="15.75" customHeight="1" thickTop="1" thickBot="1" x14ac:dyDescent="0.35">
      <c r="A606" s="241" t="s">
        <v>590</v>
      </c>
      <c r="B606" s="241">
        <v>605</v>
      </c>
      <c r="C606" s="242" t="s">
        <v>1294</v>
      </c>
      <c r="D606" s="242"/>
      <c r="E606" s="249">
        <v>5.3</v>
      </c>
      <c r="F606" s="245">
        <v>-7.02</v>
      </c>
      <c r="G606" s="243">
        <v>45601300</v>
      </c>
      <c r="H606" s="243">
        <v>251741</v>
      </c>
      <c r="I606" s="243">
        <v>29720</v>
      </c>
      <c r="J606" s="242">
        <v>13.38</v>
      </c>
      <c r="K606" s="242">
        <v>2.83</v>
      </c>
      <c r="L606" s="242">
        <v>1.37</v>
      </c>
      <c r="M606" s="242">
        <v>0.03</v>
      </c>
      <c r="N606" s="242">
        <v>0.4</v>
      </c>
      <c r="O606" s="242">
        <v>13.09</v>
      </c>
      <c r="P606" s="242">
        <v>22.14</v>
      </c>
      <c r="Q606" s="242">
        <v>8.9499999999999993</v>
      </c>
      <c r="R606" s="242">
        <v>5.09</v>
      </c>
      <c r="S606" s="242">
        <v>17.899999999999999</v>
      </c>
      <c r="T606" s="242"/>
      <c r="U606" s="242">
        <v>215</v>
      </c>
      <c r="V606" s="242">
        <v>232</v>
      </c>
      <c r="W606" s="245">
        <v>-0.43</v>
      </c>
      <c r="X606" s="242"/>
      <c r="Y606" s="1"/>
      <c r="Z606" s="1"/>
    </row>
    <row r="607" spans="1:26" ht="15.75" customHeight="1" thickTop="1" thickBot="1" x14ac:dyDescent="0.35">
      <c r="A607" s="241" t="s">
        <v>591</v>
      </c>
      <c r="B607" s="241">
        <v>606</v>
      </c>
      <c r="C607" s="242" t="s">
        <v>1296</v>
      </c>
      <c r="D607" s="242" t="s">
        <v>381</v>
      </c>
      <c r="E607" s="249">
        <v>0.15</v>
      </c>
      <c r="F607" s="242">
        <v>0</v>
      </c>
      <c r="G607" s="243">
        <v>3629800</v>
      </c>
      <c r="H607" s="242">
        <v>544</v>
      </c>
      <c r="I607" s="243">
        <v>2150</v>
      </c>
      <c r="J607" s="242"/>
      <c r="K607" s="242"/>
      <c r="L607" s="242">
        <v>-11.65</v>
      </c>
      <c r="M607" s="242"/>
      <c r="N607" s="242">
        <v>0</v>
      </c>
      <c r="O607" s="242">
        <v>-13.43</v>
      </c>
      <c r="P607" s="242">
        <v>-980.09</v>
      </c>
      <c r="Q607" s="247">
        <v>-4650.75</v>
      </c>
      <c r="R607" s="242"/>
      <c r="S607" s="242">
        <v>15.86</v>
      </c>
      <c r="T607" s="242"/>
      <c r="U607" s="242"/>
      <c r="V607" s="242"/>
      <c r="W607" s="244"/>
      <c r="X607" s="242"/>
      <c r="Y607" s="1"/>
      <c r="Z607" s="1"/>
    </row>
    <row r="608" spans="1:26" ht="15.75" customHeight="1" thickTop="1" thickBot="1" x14ac:dyDescent="0.35">
      <c r="A608" s="241" t="s">
        <v>592</v>
      </c>
      <c r="B608" s="241">
        <v>607</v>
      </c>
      <c r="C608" s="242" t="s">
        <v>1294</v>
      </c>
      <c r="D608" s="242"/>
      <c r="E608" s="249">
        <v>192</v>
      </c>
      <c r="F608" s="242">
        <v>0</v>
      </c>
      <c r="G608" s="243">
        <v>7900</v>
      </c>
      <c r="H608" s="243">
        <v>1517</v>
      </c>
      <c r="I608" s="243">
        <v>63303</v>
      </c>
      <c r="J608" s="242">
        <v>15.2</v>
      </c>
      <c r="K608" s="242">
        <v>2.54</v>
      </c>
      <c r="L608" s="242">
        <v>0.19</v>
      </c>
      <c r="M608" s="242">
        <v>2.7</v>
      </c>
      <c r="N608" s="242">
        <v>12.66</v>
      </c>
      <c r="O608" s="242">
        <v>17.399999999999999</v>
      </c>
      <c r="P608" s="242">
        <v>17.63</v>
      </c>
      <c r="Q608" s="242">
        <v>16.95</v>
      </c>
      <c r="R608" s="242">
        <v>2.3199999999999998</v>
      </c>
      <c r="S608" s="242">
        <v>24.73</v>
      </c>
      <c r="T608" s="242"/>
      <c r="U608" s="242">
        <v>316</v>
      </c>
      <c r="V608" s="242">
        <v>251</v>
      </c>
      <c r="W608" s="244">
        <v>0.86</v>
      </c>
      <c r="X608" s="242"/>
      <c r="Y608" s="1"/>
      <c r="Z608" s="1"/>
    </row>
    <row r="609" spans="1:26" ht="15.75" customHeight="1" thickTop="1" thickBot="1" x14ac:dyDescent="0.35">
      <c r="A609" s="241" t="s">
        <v>1318</v>
      </c>
      <c r="B609" s="241">
        <v>608</v>
      </c>
      <c r="C609" s="242" t="s">
        <v>1296</v>
      </c>
      <c r="D609" s="242"/>
      <c r="E609" s="249">
        <v>35.5</v>
      </c>
      <c r="F609" s="242">
        <v>0</v>
      </c>
      <c r="G609" s="242">
        <v>200</v>
      </c>
      <c r="H609" s="242">
        <v>7</v>
      </c>
      <c r="I609" s="243">
        <v>26699</v>
      </c>
      <c r="J609" s="242"/>
      <c r="K609" s="242">
        <v>1.97</v>
      </c>
      <c r="L609" s="242">
        <v>5.86</v>
      </c>
      <c r="M609" s="242">
        <v>0.6</v>
      </c>
      <c r="N609" s="242">
        <v>0</v>
      </c>
      <c r="O609" s="242">
        <v>-0.43</v>
      </c>
      <c r="P609" s="242">
        <v>-2.33</v>
      </c>
      <c r="Q609" s="242">
        <v>4.43</v>
      </c>
      <c r="R609" s="242"/>
      <c r="S609" s="242">
        <v>19.16</v>
      </c>
      <c r="T609" s="242"/>
      <c r="U609" s="242"/>
      <c r="V609" s="242"/>
      <c r="W609" s="244"/>
      <c r="X609" s="242"/>
      <c r="Y609" s="1"/>
      <c r="Z609" s="1"/>
    </row>
    <row r="610" spans="1:26" ht="15.75" customHeight="1" thickTop="1" thickBot="1" x14ac:dyDescent="0.35">
      <c r="A610" s="241" t="s">
        <v>593</v>
      </c>
      <c r="B610" s="241">
        <v>609</v>
      </c>
      <c r="C610" s="242" t="s">
        <v>1294</v>
      </c>
      <c r="D610" s="242"/>
      <c r="E610" s="249">
        <v>0.11</v>
      </c>
      <c r="F610" s="245">
        <v>-8.33</v>
      </c>
      <c r="G610" s="243">
        <v>3971300</v>
      </c>
      <c r="H610" s="242">
        <v>439</v>
      </c>
      <c r="I610" s="242">
        <v>519</v>
      </c>
      <c r="J610" s="242"/>
      <c r="K610" s="242">
        <v>0.23</v>
      </c>
      <c r="L610" s="242">
        <v>0.62</v>
      </c>
      <c r="M610" s="242"/>
      <c r="N610" s="242">
        <v>0</v>
      </c>
      <c r="O610" s="242">
        <v>-2.59</v>
      </c>
      <c r="P610" s="242">
        <v>-5.9</v>
      </c>
      <c r="Q610" s="242">
        <v>-5.92</v>
      </c>
      <c r="R610" s="242"/>
      <c r="S610" s="242">
        <v>60.53</v>
      </c>
      <c r="T610" s="242"/>
      <c r="U610" s="242"/>
      <c r="V610" s="242"/>
      <c r="W610" s="244"/>
      <c r="X610" s="242"/>
      <c r="Y610" s="1"/>
      <c r="Z610" s="1"/>
    </row>
    <row r="611" spans="1:26" ht="15.75" customHeight="1" thickTop="1" thickBot="1" x14ac:dyDescent="0.35">
      <c r="A611" s="241" t="s">
        <v>594</v>
      </c>
      <c r="B611" s="241">
        <v>610</v>
      </c>
      <c r="C611" s="242" t="s">
        <v>1294</v>
      </c>
      <c r="D611" s="242"/>
      <c r="E611" s="249">
        <v>0.48</v>
      </c>
      <c r="F611" s="242">
        <v>0</v>
      </c>
      <c r="G611" s="243">
        <v>300400</v>
      </c>
      <c r="H611" s="242">
        <v>144</v>
      </c>
      <c r="I611" s="242">
        <v>463</v>
      </c>
      <c r="J611" s="242">
        <v>15.61</v>
      </c>
      <c r="K611" s="242">
        <v>0.39</v>
      </c>
      <c r="L611" s="242">
        <v>0.04</v>
      </c>
      <c r="M611" s="242"/>
      <c r="N611" s="242">
        <v>0.03</v>
      </c>
      <c r="O611" s="242">
        <v>2.5299999999999998</v>
      </c>
      <c r="P611" s="242">
        <v>2.5099999999999998</v>
      </c>
      <c r="Q611" s="242">
        <v>35.200000000000003</v>
      </c>
      <c r="R611" s="242"/>
      <c r="S611" s="242">
        <v>49.89</v>
      </c>
      <c r="T611" s="242"/>
      <c r="U611" s="242">
        <v>642</v>
      </c>
      <c r="V611" s="242">
        <v>629</v>
      </c>
      <c r="W611" s="245">
        <v>-0.13</v>
      </c>
      <c r="X611" s="242"/>
      <c r="Y611" s="1"/>
      <c r="Z611" s="1"/>
    </row>
    <row r="612" spans="1:26" ht="15.75" customHeight="1" thickTop="1" thickBot="1" x14ac:dyDescent="0.35">
      <c r="A612" s="241" t="s">
        <v>595</v>
      </c>
      <c r="B612" s="241">
        <v>611</v>
      </c>
      <c r="C612" s="242" t="s">
        <v>1294</v>
      </c>
      <c r="D612" s="242" t="s">
        <v>381</v>
      </c>
      <c r="E612" s="249">
        <v>3.38</v>
      </c>
      <c r="F612" s="245">
        <v>-2.31</v>
      </c>
      <c r="G612" s="243">
        <v>4096200</v>
      </c>
      <c r="H612" s="243">
        <v>14033</v>
      </c>
      <c r="I612" s="243">
        <v>7378</v>
      </c>
      <c r="J612" s="242"/>
      <c r="K612" s="242"/>
      <c r="L612" s="242">
        <v>-8.4700000000000006</v>
      </c>
      <c r="M612" s="242"/>
      <c r="N612" s="242">
        <v>0</v>
      </c>
      <c r="O612" s="242">
        <v>-14.18</v>
      </c>
      <c r="P612" s="242"/>
      <c r="Q612" s="242">
        <v>-111.27</v>
      </c>
      <c r="R612" s="242"/>
      <c r="S612" s="242">
        <v>52.14</v>
      </c>
      <c r="T612" s="242"/>
      <c r="U612" s="242"/>
      <c r="V612" s="242"/>
      <c r="W612" s="244"/>
      <c r="X612" s="242"/>
      <c r="Y612" s="1"/>
      <c r="Z612" s="1"/>
    </row>
    <row r="613" spans="1:26" ht="15.75" customHeight="1" thickTop="1" thickBot="1" x14ac:dyDescent="0.35">
      <c r="A613" s="241" t="s">
        <v>596</v>
      </c>
      <c r="B613" s="241">
        <v>612</v>
      </c>
      <c r="C613" s="242" t="s">
        <v>1294</v>
      </c>
      <c r="D613" s="242"/>
      <c r="E613" s="249">
        <v>0.88</v>
      </c>
      <c r="F613" s="245">
        <v>-1.1200000000000001</v>
      </c>
      <c r="G613" s="242">
        <v>900</v>
      </c>
      <c r="H613" s="242">
        <v>1</v>
      </c>
      <c r="I613" s="242">
        <v>223</v>
      </c>
      <c r="J613" s="242"/>
      <c r="K613" s="242">
        <v>0.59</v>
      </c>
      <c r="L613" s="242">
        <v>0.72</v>
      </c>
      <c r="M613" s="242"/>
      <c r="N613" s="242">
        <v>0</v>
      </c>
      <c r="O613" s="242">
        <v>-1.84</v>
      </c>
      <c r="P613" s="242">
        <v>-9.11</v>
      </c>
      <c r="Q613" s="242">
        <v>-2.85</v>
      </c>
      <c r="R613" s="242"/>
      <c r="S613" s="242">
        <v>31.09</v>
      </c>
      <c r="T613" s="242"/>
      <c r="U613" s="242"/>
      <c r="V613" s="242"/>
      <c r="W613" s="244"/>
      <c r="X613" s="242"/>
      <c r="Y613" s="1"/>
      <c r="Z613" s="1"/>
    </row>
    <row r="614" spans="1:26" ht="15.75" customHeight="1" thickTop="1" thickBot="1" x14ac:dyDescent="0.35">
      <c r="A614" s="241" t="s">
        <v>597</v>
      </c>
      <c r="B614" s="241">
        <v>613</v>
      </c>
      <c r="C614" s="242" t="s">
        <v>1294</v>
      </c>
      <c r="D614" s="242"/>
      <c r="E614" s="249">
        <v>4</v>
      </c>
      <c r="F614" s="242">
        <v>0</v>
      </c>
      <c r="G614" s="243">
        <v>42945100</v>
      </c>
      <c r="H614" s="243">
        <v>171887</v>
      </c>
      <c r="I614" s="243">
        <v>22652</v>
      </c>
      <c r="J614" s="242">
        <v>12.17</v>
      </c>
      <c r="K614" s="242">
        <v>1.79</v>
      </c>
      <c r="L614" s="242">
        <v>4.78</v>
      </c>
      <c r="M614" s="242">
        <v>0.16</v>
      </c>
      <c r="N614" s="242">
        <v>0.33</v>
      </c>
      <c r="O614" s="242">
        <v>4.6900000000000004</v>
      </c>
      <c r="P614" s="242">
        <v>23.82</v>
      </c>
      <c r="Q614" s="242">
        <v>43.23</v>
      </c>
      <c r="R614" s="242">
        <v>5.33</v>
      </c>
      <c r="S614" s="242">
        <v>34.130000000000003</v>
      </c>
      <c r="T614" s="242"/>
      <c r="U614" s="242">
        <v>180</v>
      </c>
      <c r="V614" s="242">
        <v>450</v>
      </c>
      <c r="W614" s="244">
        <v>0.44</v>
      </c>
      <c r="X614" s="242"/>
      <c r="Y614" s="1"/>
      <c r="Z614" s="1"/>
    </row>
    <row r="615" spans="1:26" ht="15.75" customHeight="1" thickTop="1" thickBot="1" x14ac:dyDescent="0.35">
      <c r="A615" s="241" t="s">
        <v>598</v>
      </c>
      <c r="B615" s="241">
        <v>614</v>
      </c>
      <c r="C615" s="242" t="s">
        <v>1294</v>
      </c>
      <c r="D615" s="242"/>
      <c r="E615" s="249">
        <v>9.1</v>
      </c>
      <c r="F615" s="244">
        <v>3.41</v>
      </c>
      <c r="G615" s="243">
        <v>9860300</v>
      </c>
      <c r="H615" s="243">
        <v>88499</v>
      </c>
      <c r="I615" s="243">
        <v>9975</v>
      </c>
      <c r="J615" s="242"/>
      <c r="K615" s="242">
        <v>0.9</v>
      </c>
      <c r="L615" s="242">
        <v>0.48</v>
      </c>
      <c r="M615" s="242">
        <v>0.2</v>
      </c>
      <c r="N615" s="242">
        <v>0</v>
      </c>
      <c r="O615" s="242">
        <v>-4.22</v>
      </c>
      <c r="P615" s="242">
        <v>-9.83</v>
      </c>
      <c r="Q615" s="242">
        <v>21.02</v>
      </c>
      <c r="R615" s="242">
        <v>2.2000000000000002</v>
      </c>
      <c r="S615" s="242">
        <v>58.86</v>
      </c>
      <c r="T615" s="242"/>
      <c r="U615" s="242"/>
      <c r="V615" s="242"/>
      <c r="W615" s="244"/>
      <c r="X615" s="242"/>
      <c r="Y615" s="1"/>
      <c r="Z615" s="1"/>
    </row>
    <row r="616" spans="1:26" ht="15.75" customHeight="1" thickTop="1" thickBot="1" x14ac:dyDescent="0.35">
      <c r="A616" s="241" t="s">
        <v>599</v>
      </c>
      <c r="B616" s="241">
        <v>615</v>
      </c>
      <c r="C616" s="242" t="s">
        <v>1294</v>
      </c>
      <c r="D616" s="242"/>
      <c r="E616" s="249">
        <v>1.46</v>
      </c>
      <c r="F616" s="245">
        <v>-3.95</v>
      </c>
      <c r="G616" s="242">
        <v>100</v>
      </c>
      <c r="H616" s="242">
        <v>0</v>
      </c>
      <c r="I616" s="243">
        <v>1609</v>
      </c>
      <c r="J616" s="242"/>
      <c r="K616" s="242">
        <v>1.01</v>
      </c>
      <c r="L616" s="242">
        <v>1.87</v>
      </c>
      <c r="M616" s="242">
        <v>0.03</v>
      </c>
      <c r="N616" s="242">
        <v>0</v>
      </c>
      <c r="O616" s="242">
        <v>-1.48</v>
      </c>
      <c r="P616" s="242">
        <v>-9.3800000000000008</v>
      </c>
      <c r="Q616" s="242">
        <v>-2.99</v>
      </c>
      <c r="R616" s="242">
        <v>1.97</v>
      </c>
      <c r="S616" s="242">
        <v>28.99</v>
      </c>
      <c r="T616" s="242"/>
      <c r="U616" s="242"/>
      <c r="V616" s="242"/>
      <c r="W616" s="244"/>
      <c r="X616" s="242"/>
      <c r="Y616" s="1"/>
      <c r="Z616" s="1"/>
    </row>
    <row r="617" spans="1:26" ht="15.75" customHeight="1" thickTop="1" thickBot="1" x14ac:dyDescent="0.35">
      <c r="A617" s="241" t="s">
        <v>600</v>
      </c>
      <c r="B617" s="241">
        <v>616</v>
      </c>
      <c r="C617" s="242" t="s">
        <v>1294</v>
      </c>
      <c r="D617" s="242"/>
      <c r="E617" s="249">
        <v>26.75</v>
      </c>
      <c r="F617" s="242">
        <v>0</v>
      </c>
      <c r="G617" s="243">
        <v>353200</v>
      </c>
      <c r="H617" s="243">
        <v>9409</v>
      </c>
      <c r="I617" s="243">
        <v>22713</v>
      </c>
      <c r="J617" s="242">
        <v>195.88</v>
      </c>
      <c r="K617" s="242">
        <v>2.85</v>
      </c>
      <c r="L617" s="242">
        <v>1.6</v>
      </c>
      <c r="M617" s="242">
        <v>0.3</v>
      </c>
      <c r="N617" s="242">
        <v>0.14000000000000001</v>
      </c>
      <c r="O617" s="242">
        <v>1.84</v>
      </c>
      <c r="P617" s="242">
        <v>1.42</v>
      </c>
      <c r="Q617" s="242">
        <v>0.56999999999999995</v>
      </c>
      <c r="R617" s="242">
        <v>1.5</v>
      </c>
      <c r="S617" s="242">
        <v>53.3</v>
      </c>
      <c r="T617" s="242"/>
      <c r="U617" s="242">
        <v>932</v>
      </c>
      <c r="V617" s="242">
        <v>918</v>
      </c>
      <c r="W617" s="245">
        <v>-93.71</v>
      </c>
      <c r="X617" s="242"/>
      <c r="Y617" s="1"/>
      <c r="Z617" s="1"/>
    </row>
    <row r="618" spans="1:26" ht="15.75" customHeight="1" thickTop="1" thickBot="1" x14ac:dyDescent="0.35">
      <c r="A618" s="241" t="s">
        <v>601</v>
      </c>
      <c r="B618" s="241">
        <v>617</v>
      </c>
      <c r="C618" s="242" t="s">
        <v>1296</v>
      </c>
      <c r="D618" s="242"/>
      <c r="E618" s="249">
        <v>32.75</v>
      </c>
      <c r="F618" s="245">
        <v>-0.76</v>
      </c>
      <c r="G618" s="243">
        <v>87400</v>
      </c>
      <c r="H618" s="243">
        <v>2852</v>
      </c>
      <c r="I618" s="243">
        <v>2620</v>
      </c>
      <c r="J618" s="242">
        <v>8.02</v>
      </c>
      <c r="K618" s="242">
        <v>1.38</v>
      </c>
      <c r="L618" s="242">
        <v>0.26</v>
      </c>
      <c r="M618" s="242">
        <v>0.5</v>
      </c>
      <c r="N618" s="242">
        <v>4.1100000000000003</v>
      </c>
      <c r="O618" s="242">
        <v>16.88</v>
      </c>
      <c r="P618" s="242">
        <v>18.079999999999998</v>
      </c>
      <c r="Q618" s="242">
        <v>10.44</v>
      </c>
      <c r="R618" s="242">
        <v>3.82</v>
      </c>
      <c r="S618" s="242">
        <v>30.85</v>
      </c>
      <c r="T618" s="242"/>
      <c r="U618" s="242">
        <v>135</v>
      </c>
      <c r="V618" s="242">
        <v>79</v>
      </c>
      <c r="W618" s="246">
        <v>4.18</v>
      </c>
      <c r="X618" s="242"/>
      <c r="Y618" s="1"/>
      <c r="Z618" s="1"/>
    </row>
    <row r="619" spans="1:26" ht="15.75" customHeight="1" thickTop="1" thickBot="1" x14ac:dyDescent="0.35">
      <c r="A619" s="241" t="s">
        <v>602</v>
      </c>
      <c r="B619" s="241">
        <v>618</v>
      </c>
      <c r="C619" s="242" t="s">
        <v>1294</v>
      </c>
      <c r="D619" s="242" t="s">
        <v>4</v>
      </c>
      <c r="E619" s="249">
        <v>0.46</v>
      </c>
      <c r="F619" s="242">
        <v>0</v>
      </c>
      <c r="G619" s="242">
        <v>0</v>
      </c>
      <c r="H619" s="242">
        <v>0</v>
      </c>
      <c r="I619" s="242">
        <v>348</v>
      </c>
      <c r="J619" s="242"/>
      <c r="K619" s="242"/>
      <c r="L619" s="242">
        <v>0.18</v>
      </c>
      <c r="M619" s="242"/>
      <c r="N619" s="242">
        <v>0</v>
      </c>
      <c r="O619" s="242">
        <v>7.79</v>
      </c>
      <c r="P619" s="242">
        <v>6.42</v>
      </c>
      <c r="Q619" s="242">
        <v>18.940000000000001</v>
      </c>
      <c r="R619" s="242"/>
      <c r="S619" s="242">
        <v>43.46</v>
      </c>
      <c r="T619" s="242"/>
      <c r="U619" s="242"/>
      <c r="V619" s="242"/>
      <c r="W619" s="244"/>
      <c r="X619" s="242"/>
      <c r="Y619" s="1"/>
      <c r="Z619" s="1"/>
    </row>
    <row r="620" spans="1:26" ht="15.75" customHeight="1" thickTop="1" thickBot="1" x14ac:dyDescent="0.35">
      <c r="A620" s="241" t="s">
        <v>603</v>
      </c>
      <c r="B620" s="241">
        <v>619</v>
      </c>
      <c r="C620" s="242" t="s">
        <v>1296</v>
      </c>
      <c r="D620" s="242"/>
      <c r="E620" s="249">
        <v>0.79</v>
      </c>
      <c r="F620" s="245">
        <v>-1.25</v>
      </c>
      <c r="G620" s="243">
        <v>805900</v>
      </c>
      <c r="H620" s="242">
        <v>622</v>
      </c>
      <c r="I620" s="242">
        <v>269</v>
      </c>
      <c r="J620" s="242"/>
      <c r="K620" s="242">
        <v>0.71</v>
      </c>
      <c r="L620" s="242">
        <v>0.71</v>
      </c>
      <c r="M620" s="242"/>
      <c r="N620" s="242">
        <v>0</v>
      </c>
      <c r="O620" s="242">
        <v>-1.23</v>
      </c>
      <c r="P620" s="242">
        <v>-3.96</v>
      </c>
      <c r="Q620" s="242">
        <v>-5.25</v>
      </c>
      <c r="R620" s="242">
        <v>5.7</v>
      </c>
      <c r="S620" s="242">
        <v>37.01</v>
      </c>
      <c r="T620" s="242"/>
      <c r="U620" s="242"/>
      <c r="V620" s="242"/>
      <c r="W620" s="244"/>
      <c r="X620" s="242"/>
      <c r="Y620" s="1"/>
      <c r="Z620" s="1"/>
    </row>
    <row r="621" spans="1:26" ht="15.75" customHeight="1" thickTop="1" thickBot="1" x14ac:dyDescent="0.35">
      <c r="A621" s="241" t="s">
        <v>604</v>
      </c>
      <c r="B621" s="241">
        <v>620</v>
      </c>
      <c r="C621" s="242" t="s">
        <v>1294</v>
      </c>
      <c r="D621" s="242"/>
      <c r="E621" s="249">
        <v>1.55</v>
      </c>
      <c r="F621" s="245">
        <v>-2.52</v>
      </c>
      <c r="G621" s="243">
        <v>10950300</v>
      </c>
      <c r="H621" s="243">
        <v>17177</v>
      </c>
      <c r="I621" s="243">
        <v>6533</v>
      </c>
      <c r="J621" s="242">
        <v>36.33</v>
      </c>
      <c r="K621" s="242">
        <v>1.82</v>
      </c>
      <c r="L621" s="242">
        <v>1.07</v>
      </c>
      <c r="M621" s="242"/>
      <c r="N621" s="242">
        <v>0.04</v>
      </c>
      <c r="O621" s="242">
        <v>2.7</v>
      </c>
      <c r="P621" s="242">
        <v>4.93</v>
      </c>
      <c r="Q621" s="242">
        <v>5.17</v>
      </c>
      <c r="R621" s="242"/>
      <c r="S621" s="242">
        <v>50.6</v>
      </c>
      <c r="T621" s="242"/>
      <c r="U621" s="242">
        <v>751</v>
      </c>
      <c r="V621" s="242">
        <v>799</v>
      </c>
      <c r="W621" s="244">
        <v>0.31</v>
      </c>
      <c r="X621" s="242"/>
      <c r="Y621" s="1"/>
      <c r="Z621" s="1"/>
    </row>
    <row r="622" spans="1:26" ht="15.75" customHeight="1" thickTop="1" thickBot="1" x14ac:dyDescent="0.35">
      <c r="A622" s="241" t="s">
        <v>605</v>
      </c>
      <c r="B622" s="241">
        <v>621</v>
      </c>
      <c r="C622" s="242" t="s">
        <v>1294</v>
      </c>
      <c r="D622" s="242"/>
      <c r="E622" s="249">
        <v>3.3</v>
      </c>
      <c r="F622" s="245">
        <v>-1.79</v>
      </c>
      <c r="G622" s="243">
        <v>1550500</v>
      </c>
      <c r="H622" s="243">
        <v>5112</v>
      </c>
      <c r="I622" s="243">
        <v>1980</v>
      </c>
      <c r="J622" s="242">
        <v>21.76</v>
      </c>
      <c r="K622" s="242">
        <v>1.46</v>
      </c>
      <c r="L622" s="242">
        <v>0.8</v>
      </c>
      <c r="M622" s="242"/>
      <c r="N622" s="242">
        <v>0.15</v>
      </c>
      <c r="O622" s="242">
        <v>4.13</v>
      </c>
      <c r="P622" s="242">
        <v>6.31</v>
      </c>
      <c r="Q622" s="242">
        <v>3.91</v>
      </c>
      <c r="R622" s="242">
        <v>7.88</v>
      </c>
      <c r="S622" s="242">
        <v>88.47</v>
      </c>
      <c r="T622" s="242"/>
      <c r="U622" s="242">
        <v>621</v>
      </c>
      <c r="V622" s="242">
        <v>645</v>
      </c>
      <c r="W622" s="245">
        <v>-1.9</v>
      </c>
      <c r="X622" s="242"/>
      <c r="Y622" s="1"/>
      <c r="Z622" s="1"/>
    </row>
    <row r="623" spans="1:26" ht="15.75" customHeight="1" thickTop="1" thickBot="1" x14ac:dyDescent="0.35">
      <c r="A623" s="241" t="s">
        <v>606</v>
      </c>
      <c r="B623" s="241">
        <v>622</v>
      </c>
      <c r="C623" s="242" t="s">
        <v>1296</v>
      </c>
      <c r="D623" s="242"/>
      <c r="E623" s="249">
        <v>1.7</v>
      </c>
      <c r="F623" s="242">
        <v>0</v>
      </c>
      <c r="G623" s="243">
        <v>16900</v>
      </c>
      <c r="H623" s="242">
        <v>29</v>
      </c>
      <c r="I623" s="242">
        <v>782</v>
      </c>
      <c r="J623" s="242">
        <v>10.85</v>
      </c>
      <c r="K623" s="242">
        <v>1.29</v>
      </c>
      <c r="L623" s="242">
        <v>0.28999999999999998</v>
      </c>
      <c r="M623" s="242">
        <v>0.18</v>
      </c>
      <c r="N623" s="242">
        <v>0.16</v>
      </c>
      <c r="O623" s="242">
        <v>11.35</v>
      </c>
      <c r="P623" s="242">
        <v>11.81</v>
      </c>
      <c r="Q623" s="242">
        <v>6.73</v>
      </c>
      <c r="R623" s="242">
        <v>10.59</v>
      </c>
      <c r="S623" s="242">
        <v>27.56</v>
      </c>
      <c r="T623" s="242"/>
      <c r="U623" s="242">
        <v>283</v>
      </c>
      <c r="V623" s="242">
        <v>213</v>
      </c>
      <c r="W623" s="245">
        <v>-0.97</v>
      </c>
      <c r="X623" s="242"/>
      <c r="Y623" s="1"/>
      <c r="Z623" s="1"/>
    </row>
    <row r="624" spans="1:26" ht="15.75" customHeight="1" thickTop="1" thickBot="1" x14ac:dyDescent="0.35">
      <c r="A624" s="241" t="s">
        <v>607</v>
      </c>
      <c r="B624" s="241">
        <v>623</v>
      </c>
      <c r="C624" s="242" t="s">
        <v>1296</v>
      </c>
      <c r="D624" s="242"/>
      <c r="E624" s="249">
        <v>27.25</v>
      </c>
      <c r="F624" s="245">
        <v>-0.91</v>
      </c>
      <c r="G624" s="243">
        <v>1772600</v>
      </c>
      <c r="H624" s="243">
        <v>48411</v>
      </c>
      <c r="I624" s="243">
        <v>16350</v>
      </c>
      <c r="J624" s="242">
        <v>7.94</v>
      </c>
      <c r="K624" s="242">
        <v>2.16</v>
      </c>
      <c r="L624" s="242">
        <v>4.46</v>
      </c>
      <c r="M624" s="242">
        <v>0.5</v>
      </c>
      <c r="N624" s="242">
        <v>3.43</v>
      </c>
      <c r="O624" s="242">
        <v>6.3</v>
      </c>
      <c r="P624" s="242">
        <v>26.16</v>
      </c>
      <c r="Q624" s="242">
        <v>25.66</v>
      </c>
      <c r="R624" s="242">
        <v>5.87</v>
      </c>
      <c r="S624" s="242">
        <v>54.5</v>
      </c>
      <c r="T624" s="242"/>
      <c r="U624" s="242">
        <v>72</v>
      </c>
      <c r="V624" s="242">
        <v>285</v>
      </c>
      <c r="W624" s="246">
        <v>1.26</v>
      </c>
      <c r="X624" s="242"/>
      <c r="Y624" s="1"/>
      <c r="Z624" s="1"/>
    </row>
    <row r="625" spans="1:26" ht="15.75" customHeight="1" thickTop="1" thickBot="1" x14ac:dyDescent="0.35">
      <c r="A625" s="241" t="s">
        <v>608</v>
      </c>
      <c r="B625" s="241">
        <v>624</v>
      </c>
      <c r="C625" s="242" t="s">
        <v>1294</v>
      </c>
      <c r="D625" s="242"/>
      <c r="E625" s="249">
        <v>8.15</v>
      </c>
      <c r="F625" s="244">
        <v>10.88</v>
      </c>
      <c r="G625" s="243">
        <v>26756500</v>
      </c>
      <c r="H625" s="243">
        <v>213590</v>
      </c>
      <c r="I625" s="243">
        <v>3933</v>
      </c>
      <c r="J625" s="242">
        <v>10.97</v>
      </c>
      <c r="K625" s="242">
        <v>0.88</v>
      </c>
      <c r="L625" s="242">
        <v>0.52</v>
      </c>
      <c r="M625" s="242">
        <v>0.25</v>
      </c>
      <c r="N625" s="242">
        <v>0.7</v>
      </c>
      <c r="O625" s="242">
        <v>5.95</v>
      </c>
      <c r="P625" s="242">
        <v>8.2200000000000006</v>
      </c>
      <c r="Q625" s="242">
        <v>13.47</v>
      </c>
      <c r="R625" s="242">
        <v>4.17</v>
      </c>
      <c r="S625" s="242">
        <v>49.36</v>
      </c>
      <c r="T625" s="242"/>
      <c r="U625" s="242">
        <v>388</v>
      </c>
      <c r="V625" s="242">
        <v>386</v>
      </c>
      <c r="W625" s="245">
        <v>-0.05</v>
      </c>
      <c r="X625" s="242"/>
      <c r="Y625" s="1"/>
      <c r="Z625" s="1"/>
    </row>
    <row r="626" spans="1:26" ht="15.75" customHeight="1" thickTop="1" thickBot="1" x14ac:dyDescent="0.35">
      <c r="A626" s="241" t="s">
        <v>609</v>
      </c>
      <c r="B626" s="241">
        <v>625</v>
      </c>
      <c r="C626" s="242" t="s">
        <v>1294</v>
      </c>
      <c r="D626" s="242"/>
      <c r="E626" s="249">
        <v>92.5</v>
      </c>
      <c r="F626" s="245">
        <v>-1.6</v>
      </c>
      <c r="G626" s="243">
        <v>5861500</v>
      </c>
      <c r="H626" s="243">
        <v>546265</v>
      </c>
      <c r="I626" s="243">
        <v>74060</v>
      </c>
      <c r="J626" s="242">
        <v>11.74</v>
      </c>
      <c r="K626" s="242">
        <v>1.95</v>
      </c>
      <c r="L626" s="242">
        <v>6.29</v>
      </c>
      <c r="M626" s="242"/>
      <c r="N626" s="242">
        <v>7.86</v>
      </c>
      <c r="O626" s="242">
        <v>2.8</v>
      </c>
      <c r="P626" s="242">
        <v>16.73</v>
      </c>
      <c r="Q626" s="242">
        <v>25.94</v>
      </c>
      <c r="R626" s="242">
        <v>8.3800000000000008</v>
      </c>
      <c r="S626" s="242">
        <v>82.04</v>
      </c>
      <c r="T626" s="242"/>
      <c r="U626" s="242">
        <v>239</v>
      </c>
      <c r="V626" s="242">
        <v>523</v>
      </c>
      <c r="W626" s="244">
        <v>0.81</v>
      </c>
      <c r="X626" s="242"/>
      <c r="Y626" s="1"/>
      <c r="Z626" s="1"/>
    </row>
    <row r="627" spans="1:26" ht="15.75" customHeight="1" thickTop="1" thickBot="1" x14ac:dyDescent="0.35">
      <c r="A627" s="241" t="s">
        <v>610</v>
      </c>
      <c r="B627" s="241">
        <v>626</v>
      </c>
      <c r="C627" s="242" t="s">
        <v>1294</v>
      </c>
      <c r="D627" s="242"/>
      <c r="E627" s="249">
        <v>2.48</v>
      </c>
      <c r="F627" s="242">
        <v>0</v>
      </c>
      <c r="G627" s="243">
        <v>163700</v>
      </c>
      <c r="H627" s="242">
        <v>401</v>
      </c>
      <c r="I627" s="243">
        <v>1800</v>
      </c>
      <c r="J627" s="242"/>
      <c r="K627" s="242">
        <v>2.44</v>
      </c>
      <c r="L627" s="242">
        <v>0.78</v>
      </c>
      <c r="M627" s="242">
        <v>0.01</v>
      </c>
      <c r="N627" s="242">
        <v>0</v>
      </c>
      <c r="O627" s="242">
        <v>-1.59</v>
      </c>
      <c r="P627" s="242">
        <v>-2.77</v>
      </c>
      <c r="Q627" s="242">
        <v>-42.91</v>
      </c>
      <c r="R627" s="242">
        <v>0.2</v>
      </c>
      <c r="S627" s="242">
        <v>30.4</v>
      </c>
      <c r="T627" s="242"/>
      <c r="U627" s="242"/>
      <c r="V627" s="242"/>
      <c r="W627" s="244"/>
      <c r="X627" s="242"/>
      <c r="Y627" s="1"/>
      <c r="Z627" s="1"/>
    </row>
    <row r="628" spans="1:26" ht="15.75" customHeight="1" thickTop="1" thickBot="1" x14ac:dyDescent="0.35">
      <c r="A628" s="241" t="s">
        <v>611</v>
      </c>
      <c r="B628" s="241">
        <v>627</v>
      </c>
      <c r="C628" s="242" t="s">
        <v>1294</v>
      </c>
      <c r="D628" s="242"/>
      <c r="E628" s="249">
        <v>272</v>
      </c>
      <c r="F628" s="245">
        <v>-2.86</v>
      </c>
      <c r="G628" s="243">
        <v>13400</v>
      </c>
      <c r="H628" s="243">
        <v>3596</v>
      </c>
      <c r="I628" s="243">
        <v>1632</v>
      </c>
      <c r="J628" s="242"/>
      <c r="K628" s="242">
        <v>2.23</v>
      </c>
      <c r="L628" s="242">
        <v>1.33</v>
      </c>
      <c r="M628" s="242"/>
      <c r="N628" s="242">
        <v>0</v>
      </c>
      <c r="O628" s="242">
        <v>-6.35</v>
      </c>
      <c r="P628" s="242">
        <v>-13.68</v>
      </c>
      <c r="Q628" s="242">
        <v>-26.01</v>
      </c>
      <c r="R628" s="242"/>
      <c r="S628" s="242">
        <v>17.02</v>
      </c>
      <c r="T628" s="242"/>
      <c r="U628" s="242"/>
      <c r="V628" s="242"/>
      <c r="W628" s="244"/>
      <c r="X628" s="242"/>
      <c r="Y628" s="1"/>
      <c r="Z628" s="1"/>
    </row>
    <row r="629" spans="1:26" ht="15.75" customHeight="1" thickTop="1" thickBot="1" x14ac:dyDescent="0.35">
      <c r="A629" s="241" t="s">
        <v>612</v>
      </c>
      <c r="B629" s="241">
        <v>628</v>
      </c>
      <c r="C629" s="242" t="s">
        <v>1294</v>
      </c>
      <c r="D629" s="242"/>
      <c r="E629" s="249">
        <v>7.9</v>
      </c>
      <c r="F629" s="245">
        <v>-0.63</v>
      </c>
      <c r="G629" s="243">
        <v>268500</v>
      </c>
      <c r="H629" s="243">
        <v>2118</v>
      </c>
      <c r="I629" s="243">
        <v>3950</v>
      </c>
      <c r="J629" s="242">
        <v>10.32</v>
      </c>
      <c r="K629" s="242">
        <v>0.76</v>
      </c>
      <c r="L629" s="242">
        <v>0.39</v>
      </c>
      <c r="M629" s="242">
        <v>0.55000000000000004</v>
      </c>
      <c r="N629" s="242">
        <v>0.77</v>
      </c>
      <c r="O629" s="242">
        <v>5.81</v>
      </c>
      <c r="P629" s="242">
        <v>7.48</v>
      </c>
      <c r="Q629" s="242">
        <v>12.64</v>
      </c>
      <c r="R629" s="242">
        <v>6.96</v>
      </c>
      <c r="S629" s="242">
        <v>25.88</v>
      </c>
      <c r="T629" s="242"/>
      <c r="U629" s="242">
        <v>371</v>
      </c>
      <c r="V629" s="242">
        <v>359</v>
      </c>
      <c r="W629" s="246">
        <v>1.64</v>
      </c>
      <c r="X629" s="242"/>
      <c r="Y629" s="1"/>
      <c r="Z629" s="1"/>
    </row>
    <row r="630" spans="1:26" ht="15.75" customHeight="1" thickTop="1" thickBot="1" x14ac:dyDescent="0.35">
      <c r="A630" s="241" t="s">
        <v>613</v>
      </c>
      <c r="B630" s="241">
        <v>629</v>
      </c>
      <c r="C630" s="242" t="s">
        <v>1294</v>
      </c>
      <c r="D630" s="242"/>
      <c r="E630" s="249">
        <v>10.6</v>
      </c>
      <c r="F630" s="244">
        <v>2.91</v>
      </c>
      <c r="G630" s="243">
        <v>17230000</v>
      </c>
      <c r="H630" s="243">
        <v>180017</v>
      </c>
      <c r="I630" s="243">
        <v>14628</v>
      </c>
      <c r="J630" s="242">
        <v>38.36</v>
      </c>
      <c r="K630" s="242">
        <v>7.16</v>
      </c>
      <c r="L630" s="242">
        <v>0.74</v>
      </c>
      <c r="M630" s="242">
        <v>0.11</v>
      </c>
      <c r="N630" s="242">
        <v>0.28000000000000003</v>
      </c>
      <c r="O630" s="242">
        <v>11.65</v>
      </c>
      <c r="P630" s="242">
        <v>18.739999999999998</v>
      </c>
      <c r="Q630" s="242">
        <v>8.4600000000000009</v>
      </c>
      <c r="R630" s="242">
        <v>2.4500000000000002</v>
      </c>
      <c r="S630" s="242">
        <v>41.16</v>
      </c>
      <c r="T630" s="242"/>
      <c r="U630" s="242">
        <v>493</v>
      </c>
      <c r="V630" s="242">
        <v>509</v>
      </c>
      <c r="W630" s="246">
        <v>5.1100000000000003</v>
      </c>
      <c r="X630" s="242"/>
      <c r="Y630" s="1"/>
      <c r="Z630" s="1"/>
    </row>
    <row r="631" spans="1:26" ht="15.75" customHeight="1" thickTop="1" thickBot="1" x14ac:dyDescent="0.35">
      <c r="A631" s="241" t="s">
        <v>614</v>
      </c>
      <c r="B631" s="241">
        <v>630</v>
      </c>
      <c r="C631" s="242" t="s">
        <v>1294</v>
      </c>
      <c r="D631" s="242"/>
      <c r="E631" s="249">
        <v>6.1</v>
      </c>
      <c r="F631" s="245">
        <v>-0.81</v>
      </c>
      <c r="G631" s="243">
        <v>2320000</v>
      </c>
      <c r="H631" s="243">
        <v>14278</v>
      </c>
      <c r="I631" s="243">
        <v>2820</v>
      </c>
      <c r="J631" s="242">
        <v>14.11</v>
      </c>
      <c r="K631" s="242">
        <v>1.25</v>
      </c>
      <c r="L631" s="242">
        <v>0.73</v>
      </c>
      <c r="M631" s="242">
        <v>0.06</v>
      </c>
      <c r="N631" s="242">
        <v>0.46</v>
      </c>
      <c r="O631" s="242">
        <v>6.29</v>
      </c>
      <c r="P631" s="242">
        <v>8.64</v>
      </c>
      <c r="Q631" s="242">
        <v>9.5500000000000007</v>
      </c>
      <c r="R631" s="242">
        <v>9.84</v>
      </c>
      <c r="S631" s="242">
        <v>59.05</v>
      </c>
      <c r="T631" s="242"/>
      <c r="U631" s="242">
        <v>409</v>
      </c>
      <c r="V631" s="242">
        <v>408</v>
      </c>
      <c r="W631" s="246">
        <v>1.57</v>
      </c>
      <c r="X631" s="242"/>
      <c r="Y631" s="1"/>
      <c r="Z631" s="1"/>
    </row>
    <row r="632" spans="1:26" ht="15.75" customHeight="1" thickTop="1" thickBot="1" x14ac:dyDescent="0.35">
      <c r="A632" s="241" t="s">
        <v>615</v>
      </c>
      <c r="B632" s="241">
        <v>631</v>
      </c>
      <c r="C632" s="242" t="s">
        <v>1294</v>
      </c>
      <c r="D632" s="242"/>
      <c r="E632" s="249">
        <v>0.99</v>
      </c>
      <c r="F632" s="245">
        <v>-1</v>
      </c>
      <c r="G632" s="243">
        <v>127700</v>
      </c>
      <c r="H632" s="242">
        <v>127</v>
      </c>
      <c r="I632" s="242">
        <v>235</v>
      </c>
      <c r="J632" s="242"/>
      <c r="K632" s="242">
        <v>0.52</v>
      </c>
      <c r="L632" s="242">
        <v>1.74</v>
      </c>
      <c r="M632" s="242"/>
      <c r="N632" s="242">
        <v>0</v>
      </c>
      <c r="O632" s="242">
        <v>-2.54</v>
      </c>
      <c r="P632" s="242">
        <v>-7.55</v>
      </c>
      <c r="Q632" s="242">
        <v>-4.6900000000000004</v>
      </c>
      <c r="R632" s="242"/>
      <c r="S632" s="242">
        <v>47.91</v>
      </c>
      <c r="T632" s="242"/>
      <c r="U632" s="242"/>
      <c r="V632" s="242"/>
      <c r="W632" s="244"/>
      <c r="X632" s="242"/>
      <c r="Y632" s="1"/>
      <c r="Z632" s="1"/>
    </row>
    <row r="633" spans="1:26" ht="15.75" customHeight="1" thickTop="1" thickBot="1" x14ac:dyDescent="0.35">
      <c r="A633" s="241" t="s">
        <v>616</v>
      </c>
      <c r="B633" s="241">
        <v>632</v>
      </c>
      <c r="C633" s="242" t="s">
        <v>1294</v>
      </c>
      <c r="D633" s="242"/>
      <c r="E633" s="249">
        <v>2.66</v>
      </c>
      <c r="F633" s="245">
        <v>-0.75</v>
      </c>
      <c r="G633" s="243">
        <v>1070300</v>
      </c>
      <c r="H633" s="243">
        <v>2874</v>
      </c>
      <c r="I633" s="242">
        <v>819</v>
      </c>
      <c r="J633" s="242">
        <v>20.07</v>
      </c>
      <c r="K633" s="242">
        <v>1.9</v>
      </c>
      <c r="L633" s="242">
        <v>0.74</v>
      </c>
      <c r="M633" s="242"/>
      <c r="N633" s="242">
        <v>0.13</v>
      </c>
      <c r="O633" s="242">
        <v>8.0500000000000007</v>
      </c>
      <c r="P633" s="242">
        <v>9.5</v>
      </c>
      <c r="Q633" s="242">
        <v>6.27</v>
      </c>
      <c r="R633" s="242">
        <v>4.8899999999999997</v>
      </c>
      <c r="S633" s="242">
        <v>39.229999999999997</v>
      </c>
      <c r="T633" s="242"/>
      <c r="U633" s="242">
        <v>507</v>
      </c>
      <c r="V633" s="242">
        <v>460</v>
      </c>
      <c r="W633" s="244">
        <v>0.9</v>
      </c>
      <c r="X633" s="242"/>
      <c r="Y633" s="1"/>
      <c r="Z633" s="1"/>
    </row>
    <row r="634" spans="1:26" ht="15.75" customHeight="1" thickTop="1" thickBot="1" x14ac:dyDescent="0.35">
      <c r="A634" s="241" t="s">
        <v>617</v>
      </c>
      <c r="B634" s="241">
        <v>633</v>
      </c>
      <c r="C634" s="242" t="s">
        <v>1294</v>
      </c>
      <c r="D634" s="242"/>
      <c r="E634" s="249">
        <v>1.1100000000000001</v>
      </c>
      <c r="F634" s="245">
        <v>-2.63</v>
      </c>
      <c r="G634" s="243">
        <v>679316300</v>
      </c>
      <c r="H634" s="243">
        <v>761646</v>
      </c>
      <c r="I634" s="243">
        <v>107014</v>
      </c>
      <c r="J634" s="242">
        <v>10.11</v>
      </c>
      <c r="K634" s="242">
        <v>0.52</v>
      </c>
      <c r="L634" s="242">
        <v>8.07</v>
      </c>
      <c r="M634" s="242">
        <v>0.01</v>
      </c>
      <c r="N634" s="242">
        <v>0.11</v>
      </c>
      <c r="O634" s="242">
        <v>0.94</v>
      </c>
      <c r="P634" s="242">
        <v>6.87</v>
      </c>
      <c r="Q634" s="242">
        <v>13.08</v>
      </c>
      <c r="R634" s="242">
        <v>2.9</v>
      </c>
      <c r="S634" s="242">
        <v>29.59</v>
      </c>
      <c r="T634" s="242"/>
      <c r="U634" s="242">
        <v>387</v>
      </c>
      <c r="V634" s="242">
        <v>561</v>
      </c>
      <c r="W634" s="245">
        <v>-3.9</v>
      </c>
      <c r="X634" s="242"/>
      <c r="Y634" s="1"/>
      <c r="Z634" s="1"/>
    </row>
    <row r="635" spans="1:26" ht="15.75" customHeight="1" thickTop="1" thickBot="1" x14ac:dyDescent="0.35">
      <c r="A635" s="241" t="s">
        <v>618</v>
      </c>
      <c r="B635" s="241">
        <v>634</v>
      </c>
      <c r="C635" s="242" t="s">
        <v>1294</v>
      </c>
      <c r="D635" s="242"/>
      <c r="E635" s="249">
        <v>0.76</v>
      </c>
      <c r="F635" s="242">
        <v>0</v>
      </c>
      <c r="G635" s="243">
        <v>20600</v>
      </c>
      <c r="H635" s="242">
        <v>16</v>
      </c>
      <c r="I635" s="242">
        <v>349</v>
      </c>
      <c r="J635" s="242"/>
      <c r="K635" s="242">
        <v>0.9</v>
      </c>
      <c r="L635" s="242">
        <v>1.2</v>
      </c>
      <c r="M635" s="242"/>
      <c r="N635" s="242">
        <v>0</v>
      </c>
      <c r="O635" s="242">
        <v>-8.75</v>
      </c>
      <c r="P635" s="242">
        <v>-21.18</v>
      </c>
      <c r="Q635" s="242">
        <v>-33.75</v>
      </c>
      <c r="R635" s="242"/>
      <c r="S635" s="242">
        <v>69.28</v>
      </c>
      <c r="T635" s="242"/>
      <c r="U635" s="242"/>
      <c r="V635" s="242"/>
      <c r="W635" s="244"/>
      <c r="X635" s="242"/>
      <c r="Y635" s="1"/>
      <c r="Z635" s="1"/>
    </row>
    <row r="636" spans="1:26" ht="15.75" customHeight="1" thickTop="1" thickBot="1" x14ac:dyDescent="0.35">
      <c r="A636" s="241" t="s">
        <v>619</v>
      </c>
      <c r="B636" s="241">
        <v>635</v>
      </c>
      <c r="C636" s="242" t="s">
        <v>1294</v>
      </c>
      <c r="D636" s="242"/>
      <c r="E636" s="249">
        <v>22.9</v>
      </c>
      <c r="F636" s="242">
        <v>0</v>
      </c>
      <c r="G636" s="242">
        <v>0</v>
      </c>
      <c r="H636" s="242">
        <v>0</v>
      </c>
      <c r="I636" s="243">
        <v>3435</v>
      </c>
      <c r="J636" s="242">
        <v>10.81</v>
      </c>
      <c r="K636" s="242">
        <v>1.22</v>
      </c>
      <c r="L636" s="242">
        <v>0.08</v>
      </c>
      <c r="M636" s="242">
        <v>0.55000000000000004</v>
      </c>
      <c r="N636" s="242">
        <v>2.12</v>
      </c>
      <c r="O636" s="242">
        <v>12.74</v>
      </c>
      <c r="P636" s="242">
        <v>11.77</v>
      </c>
      <c r="Q636" s="242">
        <v>17.78</v>
      </c>
      <c r="R636" s="242">
        <v>6.11</v>
      </c>
      <c r="S636" s="242">
        <v>34.31</v>
      </c>
      <c r="T636" s="242"/>
      <c r="U636" s="242">
        <v>289</v>
      </c>
      <c r="V636" s="242">
        <v>184</v>
      </c>
      <c r="W636" s="246">
        <v>3.16</v>
      </c>
      <c r="X636" s="242"/>
      <c r="Y636" s="1"/>
      <c r="Z636" s="1"/>
    </row>
    <row r="637" spans="1:26" ht="15.75" customHeight="1" thickTop="1" thickBot="1" x14ac:dyDescent="0.35">
      <c r="A637" s="241" t="s">
        <v>620</v>
      </c>
      <c r="B637" s="241">
        <v>636</v>
      </c>
      <c r="C637" s="242" t="s">
        <v>1296</v>
      </c>
      <c r="D637" s="242"/>
      <c r="E637" s="249">
        <v>0.77</v>
      </c>
      <c r="F637" s="245">
        <v>-3.75</v>
      </c>
      <c r="G637" s="243">
        <v>1021200</v>
      </c>
      <c r="H637" s="242">
        <v>803</v>
      </c>
      <c r="I637" s="242">
        <v>517</v>
      </c>
      <c r="J637" s="242">
        <v>55.7</v>
      </c>
      <c r="K637" s="242">
        <v>2.82</v>
      </c>
      <c r="L637" s="242">
        <v>1.4</v>
      </c>
      <c r="M637" s="242"/>
      <c r="N637" s="242">
        <v>0.01</v>
      </c>
      <c r="O637" s="242">
        <v>3.6</v>
      </c>
      <c r="P637" s="242">
        <v>5.17</v>
      </c>
      <c r="Q637" s="242">
        <v>2.39</v>
      </c>
      <c r="R637" s="242"/>
      <c r="S637" s="242">
        <v>28.08</v>
      </c>
      <c r="T637" s="242"/>
      <c r="U637" s="242">
        <v>785</v>
      </c>
      <c r="V637" s="242">
        <v>801</v>
      </c>
      <c r="W637" s="245">
        <v>-3.2</v>
      </c>
      <c r="X637" s="242"/>
      <c r="Y637" s="1"/>
      <c r="Z637" s="1"/>
    </row>
    <row r="638" spans="1:26" ht="15.75" customHeight="1" thickTop="1" thickBot="1" x14ac:dyDescent="0.35">
      <c r="A638" s="241" t="s">
        <v>621</v>
      </c>
      <c r="B638" s="241">
        <v>637</v>
      </c>
      <c r="C638" s="242" t="s">
        <v>1294</v>
      </c>
      <c r="D638" s="242"/>
      <c r="E638" s="249">
        <v>3.22</v>
      </c>
      <c r="F638" s="245">
        <v>-1.23</v>
      </c>
      <c r="G638" s="243">
        <v>264100</v>
      </c>
      <c r="H638" s="242">
        <v>861</v>
      </c>
      <c r="I638" s="243">
        <v>1284</v>
      </c>
      <c r="J638" s="242">
        <v>10.199999999999999</v>
      </c>
      <c r="K638" s="242">
        <v>1.22</v>
      </c>
      <c r="L638" s="242">
        <v>0.56000000000000005</v>
      </c>
      <c r="M638" s="242">
        <v>0.08</v>
      </c>
      <c r="N638" s="242">
        <v>0.31</v>
      </c>
      <c r="O638" s="242">
        <v>10.74</v>
      </c>
      <c r="P638" s="242">
        <v>12.25</v>
      </c>
      <c r="Q638" s="242">
        <v>8.68</v>
      </c>
      <c r="R638" s="242">
        <v>5.9</v>
      </c>
      <c r="S638" s="242">
        <v>29.54</v>
      </c>
      <c r="T638" s="242"/>
      <c r="U638" s="242">
        <v>259</v>
      </c>
      <c r="V638" s="242">
        <v>208</v>
      </c>
      <c r="W638" s="244">
        <v>0.59</v>
      </c>
      <c r="X638" s="242"/>
      <c r="Y638" s="1"/>
      <c r="Z638" s="1"/>
    </row>
    <row r="639" spans="1:26" ht="15.75" customHeight="1" thickTop="1" thickBot="1" x14ac:dyDescent="0.35">
      <c r="A639" s="241" t="s">
        <v>622</v>
      </c>
      <c r="B639" s="241">
        <v>638</v>
      </c>
      <c r="C639" s="242" t="s">
        <v>1294</v>
      </c>
      <c r="D639" s="242"/>
      <c r="E639" s="249">
        <v>7</v>
      </c>
      <c r="F639" s="245">
        <v>-0.71</v>
      </c>
      <c r="G639" s="243">
        <v>31500</v>
      </c>
      <c r="H639" s="242">
        <v>220</v>
      </c>
      <c r="I639" s="243">
        <v>6095</v>
      </c>
      <c r="J639" s="242">
        <v>15.6</v>
      </c>
      <c r="K639" s="242">
        <v>2</v>
      </c>
      <c r="L639" s="242">
        <v>1.35</v>
      </c>
      <c r="M639" s="242">
        <v>0.3</v>
      </c>
      <c r="N639" s="242">
        <v>0.44</v>
      </c>
      <c r="O639" s="242">
        <v>7.13</v>
      </c>
      <c r="P639" s="242">
        <v>13.07</v>
      </c>
      <c r="Q639" s="242">
        <v>3.35</v>
      </c>
      <c r="R639" s="242">
        <v>4.29</v>
      </c>
      <c r="S639" s="242">
        <v>26.84</v>
      </c>
      <c r="T639" s="242"/>
      <c r="U639" s="242">
        <v>381</v>
      </c>
      <c r="V639" s="242">
        <v>441</v>
      </c>
      <c r="W639" s="244">
        <v>0.85</v>
      </c>
      <c r="X639" s="242"/>
      <c r="Y639" s="1"/>
      <c r="Z639" s="1"/>
    </row>
    <row r="640" spans="1:26" ht="15.75" customHeight="1" thickTop="1" thickBot="1" x14ac:dyDescent="0.35">
      <c r="A640" s="241" t="s">
        <v>623</v>
      </c>
      <c r="B640" s="241">
        <v>639</v>
      </c>
      <c r="C640" s="242" t="s">
        <v>1294</v>
      </c>
      <c r="D640" s="242"/>
      <c r="E640" s="249">
        <v>35.25</v>
      </c>
      <c r="F640" s="242">
        <v>0</v>
      </c>
      <c r="G640" s="243">
        <v>4600</v>
      </c>
      <c r="H640" s="242">
        <v>160</v>
      </c>
      <c r="I640" s="243">
        <v>1406</v>
      </c>
      <c r="J640" s="242">
        <v>11.17</v>
      </c>
      <c r="K640" s="242">
        <v>0.59</v>
      </c>
      <c r="L640" s="242">
        <v>0.32</v>
      </c>
      <c r="M640" s="242">
        <v>1.78</v>
      </c>
      <c r="N640" s="242">
        <v>3.16</v>
      </c>
      <c r="O640" s="242">
        <v>5.0199999999999996</v>
      </c>
      <c r="P640" s="242">
        <v>5.32</v>
      </c>
      <c r="Q640" s="242">
        <v>0.28000000000000003</v>
      </c>
      <c r="R640" s="242">
        <v>5.05</v>
      </c>
      <c r="S640" s="242">
        <v>21.37</v>
      </c>
      <c r="T640" s="242"/>
      <c r="U640" s="242">
        <v>457</v>
      </c>
      <c r="V640" s="242">
        <v>413</v>
      </c>
      <c r="W640" s="244">
        <v>0.26</v>
      </c>
      <c r="X640" s="242"/>
      <c r="Y640" s="1"/>
      <c r="Z640" s="1"/>
    </row>
    <row r="641" spans="1:26" ht="15.75" customHeight="1" thickTop="1" thickBot="1" x14ac:dyDescent="0.35">
      <c r="A641" s="241" t="s">
        <v>624</v>
      </c>
      <c r="B641" s="241">
        <v>640</v>
      </c>
      <c r="C641" s="242" t="s">
        <v>1294</v>
      </c>
      <c r="D641" s="242"/>
      <c r="E641" s="249">
        <v>3.02</v>
      </c>
      <c r="F641" s="244">
        <v>0.67</v>
      </c>
      <c r="G641" s="243">
        <v>5700</v>
      </c>
      <c r="H641" s="242">
        <v>17</v>
      </c>
      <c r="I641" s="242">
        <v>302</v>
      </c>
      <c r="J641" s="242">
        <v>22.08</v>
      </c>
      <c r="K641" s="242">
        <v>0.67</v>
      </c>
      <c r="L641" s="242">
        <v>1.35</v>
      </c>
      <c r="M641" s="242"/>
      <c r="N641" s="242">
        <v>0.14000000000000001</v>
      </c>
      <c r="O641" s="242">
        <v>4.4000000000000004</v>
      </c>
      <c r="P641" s="242">
        <v>3.08</v>
      </c>
      <c r="Q641" s="242">
        <v>1.02</v>
      </c>
      <c r="R641" s="242"/>
      <c r="S641" s="242">
        <v>51.41</v>
      </c>
      <c r="T641" s="242"/>
      <c r="U641" s="242">
        <v>707</v>
      </c>
      <c r="V641" s="242">
        <v>625</v>
      </c>
      <c r="W641" s="245">
        <v>-0.12</v>
      </c>
      <c r="X641" s="242"/>
      <c r="Y641" s="1"/>
      <c r="Z641" s="1"/>
    </row>
    <row r="642" spans="1:26" ht="15.75" customHeight="1" thickTop="1" thickBot="1" x14ac:dyDescent="0.35">
      <c r="A642" s="241" t="s">
        <v>625</v>
      </c>
      <c r="B642" s="241">
        <v>641</v>
      </c>
      <c r="C642" s="242" t="s">
        <v>1296</v>
      </c>
      <c r="D642" s="242"/>
      <c r="E642" s="249">
        <v>31.5</v>
      </c>
      <c r="F642" s="245">
        <v>-1.56</v>
      </c>
      <c r="G642" s="243">
        <v>4600</v>
      </c>
      <c r="H642" s="242">
        <v>147</v>
      </c>
      <c r="I642" s="243">
        <v>5670</v>
      </c>
      <c r="J642" s="242">
        <v>25.81</v>
      </c>
      <c r="K642" s="242">
        <v>2.88</v>
      </c>
      <c r="L642" s="242">
        <v>0.17</v>
      </c>
      <c r="M642" s="242">
        <v>0.45</v>
      </c>
      <c r="N642" s="242">
        <v>1.24</v>
      </c>
      <c r="O642" s="242">
        <v>11.94</v>
      </c>
      <c r="P642" s="242">
        <v>11.51</v>
      </c>
      <c r="Q642" s="242">
        <v>14.07</v>
      </c>
      <c r="R642" s="242">
        <v>1.43</v>
      </c>
      <c r="S642" s="242">
        <v>41.12</v>
      </c>
      <c r="T642" s="242"/>
      <c r="U642" s="242">
        <v>519</v>
      </c>
      <c r="V642" s="242">
        <v>427</v>
      </c>
      <c r="W642" s="246">
        <v>5.17</v>
      </c>
      <c r="X642" s="242"/>
      <c r="Y642" s="1"/>
      <c r="Z642" s="1"/>
    </row>
    <row r="643" spans="1:26" ht="15.75" customHeight="1" thickTop="1" thickBot="1" x14ac:dyDescent="0.35">
      <c r="A643" s="241" t="s">
        <v>626</v>
      </c>
      <c r="B643" s="241">
        <v>642</v>
      </c>
      <c r="C643" s="242" t="s">
        <v>1296</v>
      </c>
      <c r="D643" s="242"/>
      <c r="E643" s="249">
        <v>4.2</v>
      </c>
      <c r="F643" s="245">
        <v>-0.47</v>
      </c>
      <c r="G643" s="243">
        <v>21000</v>
      </c>
      <c r="H643" s="242">
        <v>88</v>
      </c>
      <c r="I643" s="242">
        <v>837</v>
      </c>
      <c r="J643" s="242">
        <v>13.23</v>
      </c>
      <c r="K643" s="242">
        <v>0.57999999999999996</v>
      </c>
      <c r="L643" s="242">
        <v>2.14</v>
      </c>
      <c r="M643" s="242">
        <v>0.44</v>
      </c>
      <c r="N643" s="242">
        <v>0.32</v>
      </c>
      <c r="O643" s="242">
        <v>1.8</v>
      </c>
      <c r="P643" s="242">
        <v>4.3</v>
      </c>
      <c r="Q643" s="242">
        <v>-1.74</v>
      </c>
      <c r="R643" s="242">
        <v>10.48</v>
      </c>
      <c r="S643" s="242">
        <v>52.53</v>
      </c>
      <c r="T643" s="242"/>
      <c r="U643" s="242">
        <v>533</v>
      </c>
      <c r="V643" s="242">
        <v>600</v>
      </c>
      <c r="W643" s="244">
        <v>0.49</v>
      </c>
      <c r="X643" s="242"/>
      <c r="Y643" s="1"/>
      <c r="Z643" s="1"/>
    </row>
    <row r="644" spans="1:26" ht="15.75" customHeight="1" thickTop="1" thickBot="1" x14ac:dyDescent="0.35">
      <c r="A644" s="241" t="s">
        <v>627</v>
      </c>
      <c r="B644" s="241">
        <v>643</v>
      </c>
      <c r="C644" s="242" t="s">
        <v>1294</v>
      </c>
      <c r="D644" s="242"/>
      <c r="E644" s="249">
        <v>17.100000000000001</v>
      </c>
      <c r="F644" s="242">
        <v>0</v>
      </c>
      <c r="G644" s="243">
        <v>1000</v>
      </c>
      <c r="H644" s="242">
        <v>17</v>
      </c>
      <c r="I644" s="243">
        <v>2052</v>
      </c>
      <c r="J644" s="242"/>
      <c r="K644" s="242">
        <v>0.56000000000000005</v>
      </c>
      <c r="L644" s="242">
        <v>0.12</v>
      </c>
      <c r="M644" s="242"/>
      <c r="N644" s="242">
        <v>0</v>
      </c>
      <c r="O644" s="242">
        <v>0.01</v>
      </c>
      <c r="P644" s="242"/>
      <c r="Q644" s="242">
        <v>1.76</v>
      </c>
      <c r="R644" s="242">
        <v>3.22</v>
      </c>
      <c r="S644" s="242">
        <v>25.04</v>
      </c>
      <c r="T644" s="242"/>
      <c r="U644" s="242"/>
      <c r="V644" s="242"/>
      <c r="W644" s="244"/>
      <c r="X644" s="242"/>
      <c r="Y644" s="1"/>
      <c r="Z644" s="1"/>
    </row>
    <row r="645" spans="1:26" ht="15.75" customHeight="1" thickTop="1" thickBot="1" x14ac:dyDescent="0.35">
      <c r="A645" s="241" t="s">
        <v>628</v>
      </c>
      <c r="B645" s="241">
        <v>644</v>
      </c>
      <c r="C645" s="242" t="s">
        <v>1294</v>
      </c>
      <c r="D645" s="242"/>
      <c r="E645" s="249">
        <v>4.12</v>
      </c>
      <c r="F645" s="245">
        <v>-0.48</v>
      </c>
      <c r="G645" s="243">
        <v>2778800</v>
      </c>
      <c r="H645" s="243">
        <v>11491</v>
      </c>
      <c r="I645" s="243">
        <v>3296</v>
      </c>
      <c r="J645" s="242">
        <v>26.99</v>
      </c>
      <c r="K645" s="242">
        <v>4.43</v>
      </c>
      <c r="L645" s="242">
        <v>0.34</v>
      </c>
      <c r="M645" s="242">
        <v>0.03</v>
      </c>
      <c r="N645" s="242">
        <v>0.15</v>
      </c>
      <c r="O645" s="242">
        <v>16.2</v>
      </c>
      <c r="P645" s="242">
        <v>17.21</v>
      </c>
      <c r="Q645" s="242">
        <v>5.65</v>
      </c>
      <c r="R645" s="242">
        <v>1.21</v>
      </c>
      <c r="S645" s="242">
        <v>27.6</v>
      </c>
      <c r="T645" s="242"/>
      <c r="U645" s="242">
        <v>449</v>
      </c>
      <c r="V645" s="242">
        <v>390</v>
      </c>
      <c r="W645" s="246">
        <v>1.1399999999999999</v>
      </c>
      <c r="X645" s="242"/>
      <c r="Y645" s="1"/>
      <c r="Z645" s="1"/>
    </row>
    <row r="646" spans="1:26" ht="15.75" customHeight="1" thickTop="1" thickBot="1" x14ac:dyDescent="0.35">
      <c r="A646" s="241" t="s">
        <v>629</v>
      </c>
      <c r="B646" s="241">
        <v>645</v>
      </c>
      <c r="C646" s="242" t="s">
        <v>1296</v>
      </c>
      <c r="D646" s="242"/>
      <c r="E646" s="249">
        <v>0.79</v>
      </c>
      <c r="F646" s="244">
        <v>1.28</v>
      </c>
      <c r="G646" s="243">
        <v>11500</v>
      </c>
      <c r="H646" s="242">
        <v>9</v>
      </c>
      <c r="I646" s="242">
        <v>252</v>
      </c>
      <c r="J646" s="242"/>
      <c r="K646" s="242">
        <v>0.6</v>
      </c>
      <c r="L646" s="242">
        <v>1.21</v>
      </c>
      <c r="M646" s="242"/>
      <c r="N646" s="242">
        <v>0</v>
      </c>
      <c r="O646" s="242">
        <v>-7.03</v>
      </c>
      <c r="P646" s="242">
        <v>-20.239999999999998</v>
      </c>
      <c r="Q646" s="242">
        <v>-13.73</v>
      </c>
      <c r="R646" s="242"/>
      <c r="S646" s="242">
        <v>64.52</v>
      </c>
      <c r="T646" s="242"/>
      <c r="U646" s="242"/>
      <c r="V646" s="242"/>
      <c r="W646" s="244"/>
      <c r="X646" s="242"/>
      <c r="Y646" s="1"/>
      <c r="Z646" s="1"/>
    </row>
    <row r="647" spans="1:26" ht="15.75" customHeight="1" thickTop="1" thickBot="1" x14ac:dyDescent="0.35">
      <c r="A647" s="241" t="s">
        <v>630</v>
      </c>
      <c r="B647" s="241">
        <v>646</v>
      </c>
      <c r="C647" s="242" t="s">
        <v>1294</v>
      </c>
      <c r="D647" s="242"/>
      <c r="E647" s="249">
        <v>12.7</v>
      </c>
      <c r="F647" s="245">
        <v>-1.55</v>
      </c>
      <c r="G647" s="243">
        <v>184600</v>
      </c>
      <c r="H647" s="243">
        <v>2323</v>
      </c>
      <c r="I647" s="243">
        <v>3810</v>
      </c>
      <c r="J647" s="242">
        <v>30.39</v>
      </c>
      <c r="K647" s="242">
        <v>3.19</v>
      </c>
      <c r="L647" s="242">
        <v>0.67</v>
      </c>
      <c r="M647" s="242">
        <v>0.24</v>
      </c>
      <c r="N647" s="242">
        <v>0.43</v>
      </c>
      <c r="O647" s="242">
        <v>7.32</v>
      </c>
      <c r="P647" s="242">
        <v>10.74</v>
      </c>
      <c r="Q647" s="242">
        <v>5.57</v>
      </c>
      <c r="R647" s="242">
        <v>1.89</v>
      </c>
      <c r="S647" s="242">
        <v>22.53</v>
      </c>
      <c r="T647" s="242"/>
      <c r="U647" s="242">
        <v>565</v>
      </c>
      <c r="V647" s="242">
        <v>570</v>
      </c>
      <c r="W647" s="246">
        <v>3.54</v>
      </c>
      <c r="X647" s="242"/>
      <c r="Y647" s="1"/>
      <c r="Z647" s="1"/>
    </row>
    <row r="648" spans="1:26" ht="15.75" customHeight="1" thickTop="1" thickBot="1" x14ac:dyDescent="0.35">
      <c r="A648" s="241" t="s">
        <v>631</v>
      </c>
      <c r="B648" s="241">
        <v>647</v>
      </c>
      <c r="C648" s="242" t="s">
        <v>1296</v>
      </c>
      <c r="D648" s="242"/>
      <c r="E648" s="249">
        <v>32.25</v>
      </c>
      <c r="F648" s="245">
        <v>-2.27</v>
      </c>
      <c r="G648" s="243">
        <v>2127800</v>
      </c>
      <c r="H648" s="243">
        <v>69368</v>
      </c>
      <c r="I648" s="243">
        <v>65435</v>
      </c>
      <c r="J648" s="242">
        <v>31.73</v>
      </c>
      <c r="K648" s="242">
        <v>5.88</v>
      </c>
      <c r="L648" s="242">
        <v>0.48</v>
      </c>
      <c r="M648" s="242">
        <v>0.27</v>
      </c>
      <c r="N648" s="242">
        <v>1.01</v>
      </c>
      <c r="O648" s="242">
        <v>16.8</v>
      </c>
      <c r="P648" s="242">
        <v>19.28</v>
      </c>
      <c r="Q648" s="242">
        <v>12.47</v>
      </c>
      <c r="R648" s="242">
        <v>1.55</v>
      </c>
      <c r="S648" s="242">
        <v>25.02</v>
      </c>
      <c r="T648" s="242"/>
      <c r="U648" s="242">
        <v>454</v>
      </c>
      <c r="V648" s="242">
        <v>414</v>
      </c>
      <c r="W648" s="246">
        <v>2.54</v>
      </c>
      <c r="X648" s="242"/>
      <c r="Y648" s="1"/>
      <c r="Z648" s="1"/>
    </row>
    <row r="649" spans="1:26" ht="15.75" customHeight="1" thickTop="1" thickBot="1" x14ac:dyDescent="0.35">
      <c r="A649" s="241" t="s">
        <v>632</v>
      </c>
      <c r="B649" s="241">
        <v>648</v>
      </c>
      <c r="C649" s="242" t="s">
        <v>1294</v>
      </c>
      <c r="D649" s="242"/>
      <c r="E649" s="249">
        <v>3.58</v>
      </c>
      <c r="F649" s="245">
        <v>-1.65</v>
      </c>
      <c r="G649" s="243">
        <v>59900</v>
      </c>
      <c r="H649" s="242">
        <v>216</v>
      </c>
      <c r="I649" s="243">
        <v>1698</v>
      </c>
      <c r="J649" s="242">
        <v>92.27</v>
      </c>
      <c r="K649" s="242">
        <v>0.97</v>
      </c>
      <c r="L649" s="242">
        <v>0.59</v>
      </c>
      <c r="M649" s="242"/>
      <c r="N649" s="242">
        <v>0.04</v>
      </c>
      <c r="O649" s="242">
        <v>-0.13</v>
      </c>
      <c r="P649" s="242">
        <v>1.03</v>
      </c>
      <c r="Q649" s="242">
        <v>0.46</v>
      </c>
      <c r="R649" s="242">
        <v>6.98</v>
      </c>
      <c r="S649" s="242">
        <v>47.24</v>
      </c>
      <c r="T649" s="242"/>
      <c r="U649" s="242">
        <v>924</v>
      </c>
      <c r="V649" s="242"/>
      <c r="W649" s="245">
        <v>-7.8</v>
      </c>
      <c r="X649" s="242"/>
      <c r="Y649" s="1"/>
      <c r="Z649" s="1"/>
    </row>
    <row r="650" spans="1:26" ht="15.75" customHeight="1" thickTop="1" thickBot="1" x14ac:dyDescent="0.35">
      <c r="A650" s="241" t="s">
        <v>633</v>
      </c>
      <c r="B650" s="241">
        <v>649</v>
      </c>
      <c r="C650" s="242" t="s">
        <v>1294</v>
      </c>
      <c r="D650" s="242"/>
      <c r="E650" s="249">
        <v>55</v>
      </c>
      <c r="F650" s="245">
        <v>-2.2200000000000002</v>
      </c>
      <c r="G650" s="243">
        <v>7140700</v>
      </c>
      <c r="H650" s="243">
        <v>394038</v>
      </c>
      <c r="I650" s="243">
        <v>112202</v>
      </c>
      <c r="J650" s="242"/>
      <c r="K650" s="242">
        <v>1.04</v>
      </c>
      <c r="L650" s="242">
        <v>1.76</v>
      </c>
      <c r="M650" s="242"/>
      <c r="N650" s="242">
        <v>0</v>
      </c>
      <c r="O650" s="242">
        <v>-2.79</v>
      </c>
      <c r="P650" s="242">
        <v>-7.58</v>
      </c>
      <c r="Q650" s="242">
        <v>-5.56</v>
      </c>
      <c r="R650" s="242">
        <v>2.73</v>
      </c>
      <c r="S650" s="242">
        <v>51.96</v>
      </c>
      <c r="T650" s="242"/>
      <c r="U650" s="242"/>
      <c r="V650" s="242"/>
      <c r="W650" s="244"/>
      <c r="X650" s="242"/>
      <c r="Y650" s="1"/>
      <c r="Z650" s="1"/>
    </row>
    <row r="651" spans="1:26" ht="15.75" customHeight="1" thickTop="1" thickBot="1" x14ac:dyDescent="0.35">
      <c r="A651" s="241" t="s">
        <v>634</v>
      </c>
      <c r="B651" s="241">
        <v>650</v>
      </c>
      <c r="C651" s="242" t="s">
        <v>1296</v>
      </c>
      <c r="D651" s="242"/>
      <c r="E651" s="249">
        <v>193</v>
      </c>
      <c r="F651" s="244">
        <v>1.05</v>
      </c>
      <c r="G651" s="242">
        <v>400</v>
      </c>
      <c r="H651" s="242">
        <v>77</v>
      </c>
      <c r="I651" s="243">
        <v>1158</v>
      </c>
      <c r="J651" s="242">
        <v>8.31</v>
      </c>
      <c r="K651" s="242">
        <v>0.82</v>
      </c>
      <c r="L651" s="242">
        <v>0.2</v>
      </c>
      <c r="M651" s="242">
        <v>5.5</v>
      </c>
      <c r="N651" s="242">
        <v>23.24</v>
      </c>
      <c r="O651" s="242">
        <v>9.58</v>
      </c>
      <c r="P651" s="242">
        <v>10.24</v>
      </c>
      <c r="Q651" s="242">
        <v>9.34</v>
      </c>
      <c r="R651" s="242">
        <v>2.88</v>
      </c>
      <c r="S651" s="242">
        <v>25.25</v>
      </c>
      <c r="T651" s="242"/>
      <c r="U651" s="242">
        <v>257</v>
      </c>
      <c r="V651" s="242">
        <v>185</v>
      </c>
      <c r="W651" s="246">
        <v>1.54</v>
      </c>
      <c r="X651" s="242"/>
      <c r="Y651" s="1"/>
      <c r="Z651" s="1"/>
    </row>
    <row r="652" spans="1:26" ht="15.75" customHeight="1" thickTop="1" thickBot="1" x14ac:dyDescent="0.35">
      <c r="A652" s="241" t="s">
        <v>635</v>
      </c>
      <c r="B652" s="241">
        <v>651</v>
      </c>
      <c r="C652" s="242" t="s">
        <v>1294</v>
      </c>
      <c r="D652" s="242"/>
      <c r="E652" s="249">
        <v>5.55</v>
      </c>
      <c r="F652" s="245">
        <v>-3.48</v>
      </c>
      <c r="G652" s="243">
        <v>10900</v>
      </c>
      <c r="H652" s="242">
        <v>62</v>
      </c>
      <c r="I652" s="242">
        <v>674</v>
      </c>
      <c r="J652" s="242">
        <v>11.33</v>
      </c>
      <c r="K652" s="242">
        <v>1.36</v>
      </c>
      <c r="L652" s="242">
        <v>0.64</v>
      </c>
      <c r="M652" s="242"/>
      <c r="N652" s="242">
        <v>0.49</v>
      </c>
      <c r="O652" s="242">
        <v>9.57</v>
      </c>
      <c r="P652" s="242">
        <v>12.04</v>
      </c>
      <c r="Q652" s="242">
        <v>6.29</v>
      </c>
      <c r="R652" s="242">
        <v>8.11</v>
      </c>
      <c r="S652" s="242">
        <v>23.55</v>
      </c>
      <c r="T652" s="242"/>
      <c r="U652" s="242">
        <v>294</v>
      </c>
      <c r="V652" s="242">
        <v>260</v>
      </c>
      <c r="W652" s="245">
        <v>-0.13</v>
      </c>
      <c r="X652" s="242"/>
      <c r="Y652" s="1"/>
      <c r="Z652" s="1"/>
    </row>
    <row r="653" spans="1:26" ht="15.75" customHeight="1" thickTop="1" thickBot="1" x14ac:dyDescent="0.35">
      <c r="A653" s="241" t="s">
        <v>636</v>
      </c>
      <c r="B653" s="241">
        <v>652</v>
      </c>
      <c r="C653" s="242" t="s">
        <v>1294</v>
      </c>
      <c r="D653" s="242"/>
      <c r="E653" s="249">
        <v>12.7</v>
      </c>
      <c r="F653" s="245">
        <v>-2.31</v>
      </c>
      <c r="G653" s="243">
        <v>254600</v>
      </c>
      <c r="H653" s="243">
        <v>3245</v>
      </c>
      <c r="I653" s="243">
        <v>4147</v>
      </c>
      <c r="J653" s="242">
        <v>13.63</v>
      </c>
      <c r="K653" s="242">
        <v>2.0099999999999998</v>
      </c>
      <c r="L653" s="242">
        <v>1.26</v>
      </c>
      <c r="M653" s="242">
        <v>0.13</v>
      </c>
      <c r="N653" s="242">
        <v>0.93</v>
      </c>
      <c r="O653" s="242">
        <v>11.04</v>
      </c>
      <c r="P653" s="242">
        <v>20.14</v>
      </c>
      <c r="Q653" s="242">
        <v>8.5</v>
      </c>
      <c r="R653" s="242">
        <v>0.98</v>
      </c>
      <c r="S653" s="242">
        <v>20.5</v>
      </c>
      <c r="T653" s="242"/>
      <c r="U653" s="242">
        <v>246</v>
      </c>
      <c r="V653" s="242">
        <v>285</v>
      </c>
      <c r="W653" s="244">
        <v>0.2</v>
      </c>
      <c r="X653" s="242"/>
      <c r="Y653" s="1"/>
      <c r="Z653" s="1"/>
    </row>
    <row r="654" spans="1:26" ht="15.75" customHeight="1" thickTop="1" thickBot="1" x14ac:dyDescent="0.35">
      <c r="A654" s="241" t="s">
        <v>637</v>
      </c>
      <c r="B654" s="241">
        <v>653</v>
      </c>
      <c r="C654" s="242" t="s">
        <v>1294</v>
      </c>
      <c r="D654" s="242"/>
      <c r="E654" s="249">
        <v>8.85</v>
      </c>
      <c r="F654" s="245">
        <v>-3.8</v>
      </c>
      <c r="G654" s="243">
        <v>701000</v>
      </c>
      <c r="H654" s="243">
        <v>6248</v>
      </c>
      <c r="I654" s="243">
        <v>3689</v>
      </c>
      <c r="J654" s="242">
        <v>23.32</v>
      </c>
      <c r="K654" s="242">
        <v>1.48</v>
      </c>
      <c r="L654" s="242">
        <v>0.95</v>
      </c>
      <c r="M654" s="242"/>
      <c r="N654" s="242">
        <v>0.37</v>
      </c>
      <c r="O654" s="242">
        <v>4.3899999999999997</v>
      </c>
      <c r="P654" s="242">
        <v>6.63</v>
      </c>
      <c r="Q654" s="242">
        <v>3.91</v>
      </c>
      <c r="R654" s="242"/>
      <c r="S654" s="242">
        <v>36.6</v>
      </c>
      <c r="T654" s="242"/>
      <c r="U654" s="242">
        <v>626</v>
      </c>
      <c r="V654" s="242">
        <v>645</v>
      </c>
      <c r="W654" s="245">
        <v>-0.32</v>
      </c>
      <c r="X654" s="242"/>
      <c r="Y654" s="1"/>
      <c r="Z654" s="1"/>
    </row>
    <row r="655" spans="1:26" ht="15.75" customHeight="1" thickTop="1" thickBot="1" x14ac:dyDescent="0.35">
      <c r="A655" s="241" t="s">
        <v>638</v>
      </c>
      <c r="B655" s="241">
        <v>654</v>
      </c>
      <c r="C655" s="242" t="s">
        <v>1294</v>
      </c>
      <c r="D655" s="242"/>
      <c r="E655" s="249">
        <v>11.7</v>
      </c>
      <c r="F655" s="245">
        <v>-1.68</v>
      </c>
      <c r="G655" s="243">
        <v>682800</v>
      </c>
      <c r="H655" s="243">
        <v>7970</v>
      </c>
      <c r="I655" s="243">
        <v>4694</v>
      </c>
      <c r="J655" s="242">
        <v>14.47</v>
      </c>
      <c r="K655" s="242">
        <v>1.57</v>
      </c>
      <c r="L655" s="242">
        <v>1.55</v>
      </c>
      <c r="M655" s="242">
        <v>0.09</v>
      </c>
      <c r="N655" s="242">
        <v>0.8</v>
      </c>
      <c r="O655" s="242">
        <v>7.47</v>
      </c>
      <c r="P655" s="242">
        <v>11.34</v>
      </c>
      <c r="Q655" s="242">
        <v>18.09</v>
      </c>
      <c r="R655" s="242">
        <v>1.77</v>
      </c>
      <c r="S655" s="242">
        <v>57.44</v>
      </c>
      <c r="T655" s="242"/>
      <c r="U655" s="242">
        <v>396</v>
      </c>
      <c r="V655" s="242">
        <v>407</v>
      </c>
      <c r="W655" s="244">
        <v>0.14000000000000001</v>
      </c>
      <c r="X655" s="242"/>
      <c r="Y655" s="1"/>
      <c r="Z655" s="1"/>
    </row>
    <row r="656" spans="1:26" ht="15.75" customHeight="1" thickTop="1" thickBot="1" x14ac:dyDescent="0.35">
      <c r="A656" s="241" t="s">
        <v>639</v>
      </c>
      <c r="B656" s="241">
        <v>655</v>
      </c>
      <c r="C656" s="242" t="s">
        <v>1294</v>
      </c>
      <c r="D656" s="242"/>
      <c r="E656" s="249">
        <v>9.75</v>
      </c>
      <c r="F656" s="244">
        <v>0.52</v>
      </c>
      <c r="G656" s="242">
        <v>600</v>
      </c>
      <c r="H656" s="242">
        <v>6</v>
      </c>
      <c r="I656" s="243">
        <v>1053</v>
      </c>
      <c r="J656" s="242"/>
      <c r="K656" s="242">
        <v>0.46</v>
      </c>
      <c r="L656" s="242">
        <v>0.11</v>
      </c>
      <c r="M656" s="242"/>
      <c r="N656" s="242">
        <v>0</v>
      </c>
      <c r="O656" s="242">
        <v>-2.2999999999999998</v>
      </c>
      <c r="P656" s="242">
        <v>-1.85</v>
      </c>
      <c r="Q656" s="242">
        <v>-11.38</v>
      </c>
      <c r="R656" s="242">
        <v>6.19</v>
      </c>
      <c r="S656" s="242">
        <v>25.64</v>
      </c>
      <c r="T656" s="242"/>
      <c r="U656" s="242"/>
      <c r="V656" s="242"/>
      <c r="W656" s="244"/>
      <c r="X656" s="242"/>
      <c r="Y656" s="1"/>
      <c r="Z656" s="1"/>
    </row>
    <row r="657" spans="1:26" ht="15.75" customHeight="1" thickTop="1" thickBot="1" x14ac:dyDescent="0.35">
      <c r="A657" s="241" t="s">
        <v>640</v>
      </c>
      <c r="B657" s="241">
        <v>656</v>
      </c>
      <c r="C657" s="242" t="s">
        <v>1294</v>
      </c>
      <c r="D657" s="242"/>
      <c r="E657" s="249">
        <v>1.69</v>
      </c>
      <c r="F657" s="245">
        <v>-1.17</v>
      </c>
      <c r="G657" s="243">
        <v>5052000</v>
      </c>
      <c r="H657" s="243">
        <v>8612</v>
      </c>
      <c r="I657" s="243">
        <v>32415</v>
      </c>
      <c r="J657" s="242">
        <v>15.72</v>
      </c>
      <c r="K657" s="242">
        <v>0.71</v>
      </c>
      <c r="L657" s="242">
        <v>1.54</v>
      </c>
      <c r="M657" s="242">
        <v>0.03</v>
      </c>
      <c r="N657" s="242">
        <v>0.1</v>
      </c>
      <c r="O657" s="242">
        <v>4.79</v>
      </c>
      <c r="P657" s="242">
        <v>4.55</v>
      </c>
      <c r="Q657" s="242">
        <v>6.37</v>
      </c>
      <c r="R657" s="242">
        <v>3.59</v>
      </c>
      <c r="S657" s="242">
        <v>39.71</v>
      </c>
      <c r="T657" s="242"/>
      <c r="U657" s="242">
        <v>592</v>
      </c>
      <c r="V657" s="242">
        <v>538</v>
      </c>
      <c r="W657" s="244">
        <v>0.63</v>
      </c>
      <c r="X657" s="242"/>
      <c r="Y657" s="1"/>
      <c r="Z657" s="1"/>
    </row>
    <row r="658" spans="1:26" ht="15.75" customHeight="1" thickTop="1" thickBot="1" x14ac:dyDescent="0.35">
      <c r="A658" s="241" t="s">
        <v>641</v>
      </c>
      <c r="B658" s="241">
        <v>657</v>
      </c>
      <c r="C658" s="242" t="s">
        <v>1294</v>
      </c>
      <c r="D658" s="242"/>
      <c r="E658" s="249">
        <v>4.34</v>
      </c>
      <c r="F658" s="245">
        <v>-1.36</v>
      </c>
      <c r="G658" s="243">
        <v>14111700</v>
      </c>
      <c r="H658" s="243">
        <v>61369</v>
      </c>
      <c r="I658" s="243">
        <v>36456</v>
      </c>
      <c r="J658" s="242">
        <v>7.93</v>
      </c>
      <c r="K658" s="242">
        <v>1.32</v>
      </c>
      <c r="L658" s="242">
        <v>0.54</v>
      </c>
      <c r="M658" s="242">
        <v>0.12</v>
      </c>
      <c r="N658" s="242">
        <v>0.55000000000000004</v>
      </c>
      <c r="O658" s="242">
        <v>12.4</v>
      </c>
      <c r="P658" s="242">
        <v>16.96</v>
      </c>
      <c r="Q658" s="242">
        <v>38.89</v>
      </c>
      <c r="R658" s="242">
        <v>9.2200000000000006</v>
      </c>
      <c r="S658" s="242">
        <v>28.71</v>
      </c>
      <c r="T658" s="242"/>
      <c r="U658" s="242">
        <v>143</v>
      </c>
      <c r="V658" s="242">
        <v>122</v>
      </c>
      <c r="W658" s="244">
        <v>0.22</v>
      </c>
      <c r="X658" s="242"/>
      <c r="Y658" s="1"/>
      <c r="Z658" s="1"/>
    </row>
    <row r="659" spans="1:26" ht="15.75" customHeight="1" thickTop="1" thickBot="1" x14ac:dyDescent="0.35">
      <c r="A659" s="241" t="s">
        <v>642</v>
      </c>
      <c r="B659" s="241">
        <v>658</v>
      </c>
      <c r="C659" s="242" t="s">
        <v>1296</v>
      </c>
      <c r="D659" s="242"/>
      <c r="E659" s="249">
        <v>1.68</v>
      </c>
      <c r="F659" s="245">
        <v>-0.59</v>
      </c>
      <c r="G659" s="243">
        <v>1719600</v>
      </c>
      <c r="H659" s="243">
        <v>2848</v>
      </c>
      <c r="I659" s="242">
        <v>454</v>
      </c>
      <c r="J659" s="242">
        <v>13.62</v>
      </c>
      <c r="K659" s="242">
        <v>1.5</v>
      </c>
      <c r="L659" s="242">
        <v>0.19</v>
      </c>
      <c r="M659" s="242"/>
      <c r="N659" s="242">
        <v>0.12</v>
      </c>
      <c r="O659" s="242">
        <v>11.64</v>
      </c>
      <c r="P659" s="242">
        <v>11.16</v>
      </c>
      <c r="Q659" s="242">
        <v>6.89</v>
      </c>
      <c r="R659" s="242">
        <v>5.95</v>
      </c>
      <c r="S659" s="242">
        <v>25.74</v>
      </c>
      <c r="T659" s="242"/>
      <c r="U659" s="242">
        <v>368</v>
      </c>
      <c r="V659" s="242">
        <v>278</v>
      </c>
      <c r="W659" s="244">
        <v>0.56999999999999995</v>
      </c>
      <c r="X659" s="242"/>
      <c r="Y659" s="1"/>
      <c r="Z659" s="1"/>
    </row>
    <row r="660" spans="1:26" ht="15.75" customHeight="1" thickTop="1" thickBot="1" x14ac:dyDescent="0.35">
      <c r="A660" s="241" t="s">
        <v>643</v>
      </c>
      <c r="B660" s="241">
        <v>659</v>
      </c>
      <c r="C660" s="242" t="s">
        <v>1294</v>
      </c>
      <c r="D660" s="242"/>
      <c r="E660" s="249">
        <v>2.4</v>
      </c>
      <c r="F660" s="245">
        <v>-2.44</v>
      </c>
      <c r="G660" s="243">
        <v>806300</v>
      </c>
      <c r="H660" s="243">
        <v>1961</v>
      </c>
      <c r="I660" s="243">
        <v>1375</v>
      </c>
      <c r="J660" s="242">
        <v>25.09</v>
      </c>
      <c r="K660" s="242">
        <v>0.83</v>
      </c>
      <c r="L660" s="242">
        <v>3.52</v>
      </c>
      <c r="M660" s="242">
        <v>7.0000000000000007E-2</v>
      </c>
      <c r="N660" s="242">
        <v>0.09</v>
      </c>
      <c r="O660" s="242">
        <v>5.49</v>
      </c>
      <c r="P660" s="242">
        <v>3.31</v>
      </c>
      <c r="Q660" s="242">
        <v>1.47</v>
      </c>
      <c r="R660" s="242">
        <v>2.87</v>
      </c>
      <c r="S660" s="242">
        <v>56.05</v>
      </c>
      <c r="T660" s="242"/>
      <c r="U660" s="242">
        <v>733</v>
      </c>
      <c r="V660" s="242">
        <v>608</v>
      </c>
      <c r="W660" s="245">
        <v>-0.68</v>
      </c>
      <c r="X660" s="242"/>
      <c r="Y660" s="1"/>
      <c r="Z660" s="1"/>
    </row>
    <row r="661" spans="1:26" ht="15.75" customHeight="1" thickTop="1" thickBot="1" x14ac:dyDescent="0.35">
      <c r="A661" s="241" t="s">
        <v>644</v>
      </c>
      <c r="B661" s="241">
        <v>660</v>
      </c>
      <c r="C661" s="242" t="s">
        <v>1296</v>
      </c>
      <c r="D661" s="242"/>
      <c r="E661" s="249">
        <v>14.6</v>
      </c>
      <c r="F661" s="245">
        <v>-0.68</v>
      </c>
      <c r="G661" s="243">
        <v>10300</v>
      </c>
      <c r="H661" s="242">
        <v>150</v>
      </c>
      <c r="I661" s="242">
        <v>548</v>
      </c>
      <c r="J661" s="242"/>
      <c r="K661" s="242">
        <v>0.63</v>
      </c>
      <c r="L661" s="242">
        <v>0.15</v>
      </c>
      <c r="M661" s="242">
        <v>0.6</v>
      </c>
      <c r="N661" s="242">
        <v>0</v>
      </c>
      <c r="O661" s="242">
        <v>-0.56999999999999995</v>
      </c>
      <c r="P661" s="242">
        <v>-0.68</v>
      </c>
      <c r="Q661" s="242">
        <v>-4.5999999999999996</v>
      </c>
      <c r="R661" s="242">
        <v>4.1100000000000003</v>
      </c>
      <c r="S661" s="242">
        <v>28.55</v>
      </c>
      <c r="T661" s="242"/>
      <c r="U661" s="242"/>
      <c r="V661" s="242"/>
      <c r="W661" s="244"/>
      <c r="X661" s="242"/>
      <c r="Y661" s="1"/>
      <c r="Z661" s="1"/>
    </row>
    <row r="662" spans="1:26" ht="15.75" customHeight="1" thickTop="1" thickBot="1" x14ac:dyDescent="0.35">
      <c r="A662" s="241" t="s">
        <v>645</v>
      </c>
      <c r="B662" s="241">
        <v>661</v>
      </c>
      <c r="C662" s="242" t="s">
        <v>1296</v>
      </c>
      <c r="D662" s="242"/>
      <c r="E662" s="249">
        <v>2.5</v>
      </c>
      <c r="F662" s="245">
        <v>-0.79</v>
      </c>
      <c r="G662" s="243">
        <v>4667200</v>
      </c>
      <c r="H662" s="243">
        <v>11765</v>
      </c>
      <c r="I662" s="242">
        <v>700</v>
      </c>
      <c r="J662" s="242">
        <v>14.31</v>
      </c>
      <c r="K662" s="242">
        <v>1.95</v>
      </c>
      <c r="L662" s="242">
        <v>0.8</v>
      </c>
      <c r="M662" s="242"/>
      <c r="N662" s="242">
        <v>0.18</v>
      </c>
      <c r="O662" s="242">
        <v>11.67</v>
      </c>
      <c r="P662" s="242">
        <v>18.309999999999999</v>
      </c>
      <c r="Q662" s="242">
        <v>7.28</v>
      </c>
      <c r="R662" s="242">
        <v>8</v>
      </c>
      <c r="S662" s="242">
        <v>31.67</v>
      </c>
      <c r="T662" s="242"/>
      <c r="U662" s="242">
        <v>289</v>
      </c>
      <c r="V662" s="242">
        <v>300</v>
      </c>
      <c r="W662" s="244"/>
      <c r="X662" s="242"/>
      <c r="Y662" s="1"/>
      <c r="Z662" s="1"/>
    </row>
    <row r="663" spans="1:26" ht="15.75" customHeight="1" thickTop="1" thickBot="1" x14ac:dyDescent="0.35">
      <c r="A663" s="241" t="s">
        <v>646</v>
      </c>
      <c r="B663" s="241">
        <v>662</v>
      </c>
      <c r="C663" s="242" t="s">
        <v>1296</v>
      </c>
      <c r="D663" s="242"/>
      <c r="E663" s="249">
        <v>120.5</v>
      </c>
      <c r="F663" s="245">
        <v>-2.0299999999999998</v>
      </c>
      <c r="G663" s="243">
        <v>760900</v>
      </c>
      <c r="H663" s="243">
        <v>92839</v>
      </c>
      <c r="I663" s="243">
        <v>36150</v>
      </c>
      <c r="J663" s="242">
        <v>54.54</v>
      </c>
      <c r="K663" s="242">
        <v>16.48</v>
      </c>
      <c r="L663" s="242">
        <v>1.05</v>
      </c>
      <c r="M663" s="242">
        <v>1</v>
      </c>
      <c r="N663" s="242">
        <v>2.21</v>
      </c>
      <c r="O663" s="242">
        <v>19.7</v>
      </c>
      <c r="P663" s="242">
        <v>30.03</v>
      </c>
      <c r="Q663" s="242">
        <v>21.84</v>
      </c>
      <c r="R663" s="242">
        <v>1.45</v>
      </c>
      <c r="S663" s="242">
        <v>40.58</v>
      </c>
      <c r="T663" s="242"/>
      <c r="U663" s="242">
        <v>459</v>
      </c>
      <c r="V663" s="242">
        <v>463</v>
      </c>
      <c r="W663" s="246">
        <v>2.14</v>
      </c>
      <c r="X663" s="242"/>
      <c r="Y663" s="1"/>
      <c r="Z663" s="1"/>
    </row>
    <row r="664" spans="1:26" ht="15.75" customHeight="1" thickTop="1" thickBot="1" x14ac:dyDescent="0.35">
      <c r="A664" s="241" t="s">
        <v>647</v>
      </c>
      <c r="B664" s="241">
        <v>663</v>
      </c>
      <c r="C664" s="242" t="s">
        <v>1296</v>
      </c>
      <c r="D664" s="242"/>
      <c r="E664" s="249">
        <v>28.75</v>
      </c>
      <c r="F664" s="245">
        <v>-3.36</v>
      </c>
      <c r="G664" s="243">
        <v>15900</v>
      </c>
      <c r="H664" s="242">
        <v>459</v>
      </c>
      <c r="I664" s="243">
        <v>5796</v>
      </c>
      <c r="J664" s="242">
        <v>72.099999999999994</v>
      </c>
      <c r="K664" s="242">
        <v>0.24</v>
      </c>
      <c r="L664" s="242">
        <v>0.06</v>
      </c>
      <c r="M664" s="242">
        <v>0.05</v>
      </c>
      <c r="N664" s="242">
        <v>0.39</v>
      </c>
      <c r="O664" s="242">
        <v>0.02</v>
      </c>
      <c r="P664" s="242">
        <v>0.34</v>
      </c>
      <c r="Q664" s="242">
        <v>-16.420000000000002</v>
      </c>
      <c r="R664" s="242">
        <v>0.17</v>
      </c>
      <c r="S664" s="242">
        <v>43.63</v>
      </c>
      <c r="T664" s="242"/>
      <c r="U664" s="242">
        <v>928</v>
      </c>
      <c r="V664" s="242">
        <v>974</v>
      </c>
      <c r="W664" s="246">
        <v>6.58</v>
      </c>
      <c r="X664" s="242"/>
      <c r="Y664" s="1"/>
      <c r="Z664" s="1"/>
    </row>
    <row r="665" spans="1:26" ht="15.75" customHeight="1" thickTop="1" thickBot="1" x14ac:dyDescent="0.35">
      <c r="A665" s="241" t="s">
        <v>648</v>
      </c>
      <c r="B665" s="241">
        <v>664</v>
      </c>
      <c r="C665" s="242" t="s">
        <v>1294</v>
      </c>
      <c r="D665" s="242" t="s">
        <v>15</v>
      </c>
      <c r="E665" s="249">
        <v>0.09</v>
      </c>
      <c r="F665" s="242">
        <v>0</v>
      </c>
      <c r="G665" s="243">
        <v>9916800</v>
      </c>
      <c r="H665" s="242">
        <v>894</v>
      </c>
      <c r="I665" s="242">
        <v>863</v>
      </c>
      <c r="J665" s="242"/>
      <c r="K665" s="242">
        <v>2.5</v>
      </c>
      <c r="L665" s="242">
        <v>8.1300000000000008</v>
      </c>
      <c r="M665" s="242"/>
      <c r="N665" s="242">
        <v>0</v>
      </c>
      <c r="O665" s="242">
        <v>-17.100000000000001</v>
      </c>
      <c r="P665" s="242">
        <v>-85.83</v>
      </c>
      <c r="Q665" s="242">
        <v>-19.37</v>
      </c>
      <c r="R665" s="242"/>
      <c r="S665" s="242">
        <v>69.67</v>
      </c>
      <c r="T665" s="242"/>
      <c r="U665" s="242"/>
      <c r="V665" s="242"/>
      <c r="W665" s="244"/>
      <c r="X665" s="242"/>
      <c r="Y665" s="1"/>
      <c r="Z665" s="1"/>
    </row>
    <row r="666" spans="1:26" ht="15.75" customHeight="1" thickTop="1" thickBot="1" x14ac:dyDescent="0.35">
      <c r="A666" s="241" t="s">
        <v>649</v>
      </c>
      <c r="B666" s="241">
        <v>665</v>
      </c>
      <c r="C666" s="242" t="s">
        <v>1294</v>
      </c>
      <c r="D666" s="242"/>
      <c r="E666" s="249">
        <v>0.33</v>
      </c>
      <c r="F666" s="244">
        <v>3.13</v>
      </c>
      <c r="G666" s="243">
        <v>20717300</v>
      </c>
      <c r="H666" s="243">
        <v>6638</v>
      </c>
      <c r="I666" s="243">
        <v>3179</v>
      </c>
      <c r="J666" s="242">
        <v>32.369999999999997</v>
      </c>
      <c r="K666" s="242">
        <v>1.83</v>
      </c>
      <c r="L666" s="242">
        <v>0.76</v>
      </c>
      <c r="M666" s="242"/>
      <c r="N666" s="242">
        <v>0.01</v>
      </c>
      <c r="O666" s="242">
        <v>4.29</v>
      </c>
      <c r="P666" s="242">
        <v>6.07</v>
      </c>
      <c r="Q666" s="242">
        <v>4.82</v>
      </c>
      <c r="R666" s="242"/>
      <c r="S666" s="242">
        <v>65.819999999999993</v>
      </c>
      <c r="T666" s="242"/>
      <c r="U666" s="242">
        <v>700</v>
      </c>
      <c r="V666" s="242">
        <v>710</v>
      </c>
      <c r="W666" s="245">
        <v>-0.05</v>
      </c>
      <c r="X666" s="242"/>
      <c r="Y666" s="1"/>
      <c r="Z666" s="1"/>
    </row>
    <row r="667" spans="1:26" ht="15.75" customHeight="1" thickTop="1" thickBot="1" x14ac:dyDescent="0.35">
      <c r="A667" s="241" t="s">
        <v>650</v>
      </c>
      <c r="B667" s="241">
        <v>666</v>
      </c>
      <c r="C667" s="242" t="s">
        <v>1294</v>
      </c>
      <c r="D667" s="242"/>
      <c r="E667" s="249">
        <v>1.75</v>
      </c>
      <c r="F667" s="245">
        <v>-0.56999999999999995</v>
      </c>
      <c r="G667" s="243">
        <v>35600</v>
      </c>
      <c r="H667" s="242">
        <v>62</v>
      </c>
      <c r="I667" s="242">
        <v>539</v>
      </c>
      <c r="J667" s="242">
        <v>18.489999999999998</v>
      </c>
      <c r="K667" s="242">
        <v>0.54</v>
      </c>
      <c r="L667" s="242">
        <v>2.41</v>
      </c>
      <c r="M667" s="242">
        <v>0.12</v>
      </c>
      <c r="N667" s="242">
        <v>0.09</v>
      </c>
      <c r="O667" s="242">
        <v>4.32</v>
      </c>
      <c r="P667" s="242">
        <v>2.93</v>
      </c>
      <c r="Q667" s="242">
        <v>-5.81</v>
      </c>
      <c r="R667" s="242">
        <v>6.86</v>
      </c>
      <c r="S667" s="242">
        <v>67.09</v>
      </c>
      <c r="T667" s="242"/>
      <c r="U667" s="242">
        <v>676</v>
      </c>
      <c r="V667" s="242">
        <v>595</v>
      </c>
      <c r="W667" s="245">
        <v>-0.09</v>
      </c>
      <c r="X667" s="242"/>
      <c r="Y667" s="1"/>
      <c r="Z667" s="1"/>
    </row>
    <row r="668" spans="1:26" ht="15.75" customHeight="1" thickTop="1" thickBot="1" x14ac:dyDescent="0.35">
      <c r="A668" s="241" t="s">
        <v>651</v>
      </c>
      <c r="B668" s="241">
        <v>667</v>
      </c>
      <c r="C668" s="242" t="s">
        <v>1294</v>
      </c>
      <c r="D668" s="242"/>
      <c r="E668" s="249">
        <v>3.66</v>
      </c>
      <c r="F668" s="242">
        <v>0</v>
      </c>
      <c r="G668" s="243">
        <v>44300</v>
      </c>
      <c r="H668" s="242">
        <v>162</v>
      </c>
      <c r="I668" s="243">
        <v>2162</v>
      </c>
      <c r="J668" s="242"/>
      <c r="K668" s="242">
        <v>0.66</v>
      </c>
      <c r="L668" s="242">
        <v>0.13</v>
      </c>
      <c r="M668" s="242">
        <v>0.12</v>
      </c>
      <c r="N668" s="242">
        <v>0</v>
      </c>
      <c r="O668" s="242">
        <v>-1.94</v>
      </c>
      <c r="P668" s="242">
        <v>-2.56</v>
      </c>
      <c r="Q668" s="242">
        <v>-7.69</v>
      </c>
      <c r="R668" s="242">
        <v>3.28</v>
      </c>
      <c r="S668" s="242">
        <v>26.37</v>
      </c>
      <c r="T668" s="242"/>
      <c r="U668" s="242"/>
      <c r="V668" s="242"/>
      <c r="W668" s="244"/>
      <c r="X668" s="242"/>
      <c r="Y668" s="1"/>
      <c r="Z668" s="1"/>
    </row>
    <row r="669" spans="1:26" ht="15.75" customHeight="1" thickTop="1" thickBot="1" x14ac:dyDescent="0.35">
      <c r="A669" s="241" t="s">
        <v>652</v>
      </c>
      <c r="B669" s="241">
        <v>668</v>
      </c>
      <c r="C669" s="242" t="s">
        <v>1294</v>
      </c>
      <c r="D669" s="242"/>
      <c r="E669" s="249">
        <v>1.93</v>
      </c>
      <c r="F669" s="245">
        <v>-3.02</v>
      </c>
      <c r="G669" s="243">
        <v>4689500</v>
      </c>
      <c r="H669" s="243">
        <v>9163</v>
      </c>
      <c r="I669" s="243">
        <v>1315</v>
      </c>
      <c r="J669" s="242"/>
      <c r="K669" s="242">
        <v>0.69</v>
      </c>
      <c r="L669" s="242">
        <v>2.98</v>
      </c>
      <c r="M669" s="242"/>
      <c r="N669" s="242">
        <v>0</v>
      </c>
      <c r="O669" s="242">
        <v>-1.93</v>
      </c>
      <c r="P669" s="242">
        <v>-10.58</v>
      </c>
      <c r="Q669" s="242">
        <v>-0.23</v>
      </c>
      <c r="R669" s="242"/>
      <c r="S669" s="242">
        <v>59.67</v>
      </c>
      <c r="T669" s="242"/>
      <c r="U669" s="242"/>
      <c r="V669" s="242"/>
      <c r="W669" s="244"/>
      <c r="X669" s="242"/>
      <c r="Y669" s="1"/>
      <c r="Z669" s="1"/>
    </row>
    <row r="670" spans="1:26" ht="15.75" customHeight="1" thickTop="1" thickBot="1" x14ac:dyDescent="0.35">
      <c r="A670" s="241" t="b">
        <v>1</v>
      </c>
      <c r="B670" s="241">
        <v>669</v>
      </c>
      <c r="C670" s="242" t="s">
        <v>1294</v>
      </c>
      <c r="D670" s="242"/>
      <c r="E670" s="249">
        <v>3.22</v>
      </c>
      <c r="F670" s="245">
        <v>-1.23</v>
      </c>
      <c r="G670" s="243">
        <v>65016600</v>
      </c>
      <c r="H670" s="243">
        <v>210453</v>
      </c>
      <c r="I670" s="243">
        <v>107446</v>
      </c>
      <c r="J670" s="242">
        <v>75.849999999999994</v>
      </c>
      <c r="K670" s="242">
        <v>1.26</v>
      </c>
      <c r="L670" s="242">
        <v>6.21</v>
      </c>
      <c r="M670" s="242">
        <v>0.09</v>
      </c>
      <c r="N670" s="242">
        <v>0.04</v>
      </c>
      <c r="O670" s="242">
        <v>3.14</v>
      </c>
      <c r="P670" s="242">
        <v>1.34</v>
      </c>
      <c r="Q670" s="242">
        <v>1.1000000000000001</v>
      </c>
      <c r="R670" s="242">
        <v>2.8</v>
      </c>
      <c r="S670" s="242">
        <v>31.86</v>
      </c>
      <c r="T670" s="242"/>
      <c r="U670" s="242">
        <v>915</v>
      </c>
      <c r="V670" s="242">
        <v>849</v>
      </c>
      <c r="W670" s="245">
        <v>-1.86</v>
      </c>
      <c r="X670" s="242"/>
      <c r="Y670" s="1"/>
      <c r="Z670" s="1"/>
    </row>
    <row r="671" spans="1:26" ht="15.75" customHeight="1" thickTop="1" thickBot="1" x14ac:dyDescent="0.35">
      <c r="A671" s="241" t="s">
        <v>653</v>
      </c>
      <c r="B671" s="241">
        <v>670</v>
      </c>
      <c r="C671" s="242" t="s">
        <v>1294</v>
      </c>
      <c r="D671" s="242" t="s">
        <v>1317</v>
      </c>
      <c r="E671" s="249">
        <v>11</v>
      </c>
      <c r="F671" s="245">
        <v>-11.29</v>
      </c>
      <c r="G671" s="243">
        <v>106400</v>
      </c>
      <c r="H671" s="243">
        <v>1216</v>
      </c>
      <c r="I671" s="243">
        <v>2858</v>
      </c>
      <c r="J671" s="242">
        <v>34.07</v>
      </c>
      <c r="K671" s="242">
        <v>1.78</v>
      </c>
      <c r="L671" s="242">
        <v>0.38</v>
      </c>
      <c r="M671" s="242">
        <v>0.5</v>
      </c>
      <c r="N671" s="242">
        <v>0.32</v>
      </c>
      <c r="O671" s="242">
        <v>3.87</v>
      </c>
      <c r="P671" s="242">
        <v>5.12</v>
      </c>
      <c r="Q671" s="242">
        <v>4.0199999999999996</v>
      </c>
      <c r="R671" s="242">
        <v>4.55</v>
      </c>
      <c r="S671" s="242">
        <v>19.21</v>
      </c>
      <c r="T671" s="242"/>
      <c r="U671" s="242">
        <v>735</v>
      </c>
      <c r="V671" s="242">
        <v>735</v>
      </c>
      <c r="W671" s="246">
        <v>2.59</v>
      </c>
      <c r="X671" s="242"/>
      <c r="Y671" s="1"/>
      <c r="Z671" s="1"/>
    </row>
    <row r="672" spans="1:26" ht="15.75" customHeight="1" thickTop="1" thickBot="1" x14ac:dyDescent="0.35">
      <c r="A672" s="241" t="s">
        <v>654</v>
      </c>
      <c r="B672" s="241">
        <v>671</v>
      </c>
      <c r="C672" s="242" t="s">
        <v>1294</v>
      </c>
      <c r="D672" s="242"/>
      <c r="E672" s="249">
        <v>2.56</v>
      </c>
      <c r="F672" s="242">
        <v>0</v>
      </c>
      <c r="G672" s="243">
        <v>15115400</v>
      </c>
      <c r="H672" s="243">
        <v>38481</v>
      </c>
      <c r="I672" s="243">
        <v>5421</v>
      </c>
      <c r="J672" s="242">
        <v>9.74</v>
      </c>
      <c r="K672" s="242">
        <v>0.85</v>
      </c>
      <c r="L672" s="242">
        <v>2.15</v>
      </c>
      <c r="M672" s="242">
        <v>0.05</v>
      </c>
      <c r="N672" s="242">
        <v>0.25</v>
      </c>
      <c r="O672" s="242">
        <v>4.6100000000000003</v>
      </c>
      <c r="P672" s="242">
        <v>9.6</v>
      </c>
      <c r="Q672" s="242">
        <v>18.73</v>
      </c>
      <c r="R672" s="242">
        <v>4.6900000000000004</v>
      </c>
      <c r="S672" s="242">
        <v>38.94</v>
      </c>
      <c r="T672" s="242"/>
      <c r="U672" s="242">
        <v>313</v>
      </c>
      <c r="V672" s="242">
        <v>404</v>
      </c>
      <c r="W672" s="244">
        <v>0.15</v>
      </c>
      <c r="X672" s="242"/>
      <c r="Y672" s="1"/>
      <c r="Z672" s="1"/>
    </row>
    <row r="673" spans="1:26" ht="15.75" customHeight="1" thickTop="1" thickBot="1" x14ac:dyDescent="0.35">
      <c r="A673" s="241" t="s">
        <v>655</v>
      </c>
      <c r="B673" s="241">
        <v>672</v>
      </c>
      <c r="C673" s="242" t="s">
        <v>1294</v>
      </c>
      <c r="D673" s="242" t="s">
        <v>4</v>
      </c>
      <c r="E673" s="249">
        <v>0.01</v>
      </c>
      <c r="F673" s="242">
        <v>0</v>
      </c>
      <c r="G673" s="242">
        <v>0</v>
      </c>
      <c r="H673" s="242">
        <v>0</v>
      </c>
      <c r="I673" s="242">
        <v>68</v>
      </c>
      <c r="J673" s="242"/>
      <c r="K673" s="242"/>
      <c r="L673" s="242">
        <v>-1.19</v>
      </c>
      <c r="M673" s="242"/>
      <c r="N673" s="242">
        <v>0</v>
      </c>
      <c r="O673" s="242">
        <v>-52.85</v>
      </c>
      <c r="P673" s="242"/>
      <c r="Q673" s="242">
        <v>-184.78</v>
      </c>
      <c r="R673" s="242"/>
      <c r="S673" s="242">
        <v>99.85</v>
      </c>
      <c r="T673" s="242"/>
      <c r="U673" s="242"/>
      <c r="V673" s="242"/>
      <c r="W673" s="244"/>
      <c r="X673" s="242"/>
      <c r="Y673" s="1"/>
      <c r="Z673" s="1"/>
    </row>
    <row r="674" spans="1:26" ht="15.75" customHeight="1" thickTop="1" thickBot="1" x14ac:dyDescent="0.35">
      <c r="A674" s="241" t="s">
        <v>656</v>
      </c>
      <c r="B674" s="241">
        <v>673</v>
      </c>
      <c r="C674" s="242" t="s">
        <v>1294</v>
      </c>
      <c r="D674" s="242" t="s">
        <v>15</v>
      </c>
      <c r="E674" s="249">
        <v>0.28000000000000003</v>
      </c>
      <c r="F674" s="244">
        <v>3.7</v>
      </c>
      <c r="G674" s="243">
        <v>528800</v>
      </c>
      <c r="H674" s="242">
        <v>143</v>
      </c>
      <c r="I674" s="242">
        <v>533</v>
      </c>
      <c r="J674" s="242"/>
      <c r="K674" s="242">
        <v>1.1299999999999999</v>
      </c>
      <c r="L674" s="242">
        <v>2.0099999999999998</v>
      </c>
      <c r="M674" s="242"/>
      <c r="N674" s="242">
        <v>0</v>
      </c>
      <c r="O674" s="242">
        <v>-9.0500000000000007</v>
      </c>
      <c r="P674" s="242">
        <v>-43.5</v>
      </c>
      <c r="Q674" s="242">
        <v>-23.31</v>
      </c>
      <c r="R674" s="242"/>
      <c r="S674" s="242">
        <v>32.65</v>
      </c>
      <c r="T674" s="242"/>
      <c r="U674" s="242"/>
      <c r="V674" s="242"/>
      <c r="W674" s="244"/>
      <c r="X674" s="242"/>
      <c r="Y674" s="1"/>
      <c r="Z674" s="1"/>
    </row>
    <row r="675" spans="1:26" ht="15.75" customHeight="1" thickTop="1" thickBot="1" x14ac:dyDescent="0.35">
      <c r="A675" s="241" t="s">
        <v>657</v>
      </c>
      <c r="B675" s="241">
        <v>674</v>
      </c>
      <c r="C675" s="242" t="s">
        <v>1294</v>
      </c>
      <c r="D675" s="242"/>
      <c r="E675" s="249">
        <v>3.68</v>
      </c>
      <c r="F675" s="245">
        <v>-3.66</v>
      </c>
      <c r="G675" s="243">
        <v>2917800</v>
      </c>
      <c r="H675" s="243">
        <v>10957</v>
      </c>
      <c r="I675" s="243">
        <v>2023</v>
      </c>
      <c r="J675" s="242">
        <v>13.67</v>
      </c>
      <c r="K675" s="242">
        <v>1.61</v>
      </c>
      <c r="L675" s="242">
        <v>0.34</v>
      </c>
      <c r="M675" s="242">
        <v>0.09</v>
      </c>
      <c r="N675" s="242">
        <v>0.27</v>
      </c>
      <c r="O675" s="242">
        <v>11.97</v>
      </c>
      <c r="P675" s="242">
        <v>12.02</v>
      </c>
      <c r="Q675" s="242">
        <v>7.6</v>
      </c>
      <c r="R675" s="242">
        <v>3.82</v>
      </c>
      <c r="S675" s="242">
        <v>37.29</v>
      </c>
      <c r="T675" s="242"/>
      <c r="U675" s="242">
        <v>354</v>
      </c>
      <c r="V675" s="242">
        <v>268</v>
      </c>
      <c r="W675" s="245">
        <v>-6.79</v>
      </c>
      <c r="X675" s="242"/>
      <c r="Y675" s="1"/>
      <c r="Z675" s="1"/>
    </row>
    <row r="676" spans="1:26" ht="15.75" customHeight="1" thickTop="1" thickBot="1" x14ac:dyDescent="0.35">
      <c r="A676" s="241" t="s">
        <v>658</v>
      </c>
      <c r="B676" s="241">
        <v>675</v>
      </c>
      <c r="C676" s="242" t="s">
        <v>1294</v>
      </c>
      <c r="D676" s="242"/>
      <c r="E676" s="249">
        <v>6.7</v>
      </c>
      <c r="F676" s="245">
        <v>-0.74</v>
      </c>
      <c r="G676" s="242">
        <v>100</v>
      </c>
      <c r="H676" s="242">
        <v>1</v>
      </c>
      <c r="I676" s="243">
        <v>2568</v>
      </c>
      <c r="J676" s="242">
        <v>20.05</v>
      </c>
      <c r="K676" s="242">
        <v>0.78</v>
      </c>
      <c r="L676" s="242">
        <v>0.42</v>
      </c>
      <c r="M676" s="242">
        <v>0.06</v>
      </c>
      <c r="N676" s="242">
        <v>0.33</v>
      </c>
      <c r="O676" s="242">
        <v>4.1399999999999997</v>
      </c>
      <c r="P676" s="242">
        <v>3.92</v>
      </c>
      <c r="Q676" s="242">
        <v>6.03</v>
      </c>
      <c r="R676" s="242">
        <v>2.96</v>
      </c>
      <c r="S676" s="242">
        <v>25.88</v>
      </c>
      <c r="T676" s="242"/>
      <c r="U676" s="242">
        <v>665</v>
      </c>
      <c r="V676" s="242">
        <v>620</v>
      </c>
      <c r="W676" s="246">
        <v>2.9</v>
      </c>
      <c r="X676" s="242"/>
      <c r="Y676" s="1"/>
      <c r="Z676" s="1"/>
    </row>
    <row r="677" spans="1:26" ht="15.75" customHeight="1" thickTop="1" thickBot="1" x14ac:dyDescent="0.35">
      <c r="A677" s="241" t="s">
        <v>659</v>
      </c>
      <c r="B677" s="241">
        <v>676</v>
      </c>
      <c r="C677" s="242" t="s">
        <v>1296</v>
      </c>
      <c r="D677" s="242"/>
      <c r="E677" s="249">
        <v>0.63</v>
      </c>
      <c r="F677" s="242">
        <v>0</v>
      </c>
      <c r="G677" s="243">
        <v>3027900</v>
      </c>
      <c r="H677" s="243">
        <v>1920</v>
      </c>
      <c r="I677" s="243">
        <v>5306</v>
      </c>
      <c r="J677" s="242">
        <v>16.36</v>
      </c>
      <c r="K677" s="242">
        <v>0.56000000000000005</v>
      </c>
      <c r="L677" s="242">
        <v>0.24</v>
      </c>
      <c r="M677" s="242"/>
      <c r="N677" s="242">
        <v>0.04</v>
      </c>
      <c r="O677" s="242">
        <v>3.93</v>
      </c>
      <c r="P677" s="242">
        <v>3.53</v>
      </c>
      <c r="Q677" s="242">
        <v>1.5</v>
      </c>
      <c r="R677" s="242"/>
      <c r="S677" s="242">
        <v>32.090000000000003</v>
      </c>
      <c r="T677" s="242"/>
      <c r="U677" s="242">
        <v>629</v>
      </c>
      <c r="V677" s="242">
        <v>581</v>
      </c>
      <c r="W677" s="246">
        <v>5.1100000000000003</v>
      </c>
      <c r="X677" s="242"/>
      <c r="Y677" s="1"/>
      <c r="Z677" s="1"/>
    </row>
    <row r="678" spans="1:26" ht="15.75" customHeight="1" thickTop="1" thickBot="1" x14ac:dyDescent="0.35">
      <c r="A678" s="241" t="s">
        <v>660</v>
      </c>
      <c r="B678" s="241">
        <v>677</v>
      </c>
      <c r="C678" s="242" t="s">
        <v>1294</v>
      </c>
      <c r="D678" s="242"/>
      <c r="E678" s="249">
        <v>5.5</v>
      </c>
      <c r="F678" s="245">
        <v>-5.17</v>
      </c>
      <c r="G678" s="243">
        <v>15252600</v>
      </c>
      <c r="H678" s="243">
        <v>85212</v>
      </c>
      <c r="I678" s="243">
        <v>10024</v>
      </c>
      <c r="J678" s="242"/>
      <c r="K678" s="242">
        <v>0.62</v>
      </c>
      <c r="L678" s="242">
        <v>0.64</v>
      </c>
      <c r="M678" s="242">
        <v>0.06</v>
      </c>
      <c r="N678" s="242">
        <v>0</v>
      </c>
      <c r="O678" s="242">
        <v>-8.8000000000000007</v>
      </c>
      <c r="P678" s="242">
        <v>-10.58</v>
      </c>
      <c r="Q678" s="242">
        <v>-21.19</v>
      </c>
      <c r="R678" s="242">
        <v>1.0900000000000001</v>
      </c>
      <c r="S678" s="242">
        <v>67.48</v>
      </c>
      <c r="T678" s="242"/>
      <c r="U678" s="242"/>
      <c r="V678" s="242"/>
      <c r="W678" s="244"/>
      <c r="X678" s="242"/>
      <c r="Y678" s="1"/>
      <c r="Z678" s="1"/>
    </row>
    <row r="679" spans="1:26" ht="15.75" customHeight="1" thickTop="1" thickBot="1" x14ac:dyDescent="0.35">
      <c r="A679" s="241" t="s">
        <v>661</v>
      </c>
      <c r="B679" s="241">
        <v>678</v>
      </c>
      <c r="C679" s="242" t="s">
        <v>1294</v>
      </c>
      <c r="D679" s="242"/>
      <c r="E679" s="249">
        <v>6.05</v>
      </c>
      <c r="F679" s="245">
        <v>-3.97</v>
      </c>
      <c r="G679" s="243">
        <v>3838600</v>
      </c>
      <c r="H679" s="243">
        <v>23804</v>
      </c>
      <c r="I679" s="243">
        <v>3727</v>
      </c>
      <c r="J679" s="242"/>
      <c r="K679" s="242">
        <v>1.39</v>
      </c>
      <c r="L679" s="242">
        <v>4.28</v>
      </c>
      <c r="M679" s="242"/>
      <c r="N679" s="242">
        <v>0</v>
      </c>
      <c r="O679" s="242">
        <v>-0.3</v>
      </c>
      <c r="P679" s="242">
        <v>-13.5</v>
      </c>
      <c r="Q679" s="242">
        <v>4.37</v>
      </c>
      <c r="R679" s="242">
        <v>2.98</v>
      </c>
      <c r="S679" s="242">
        <v>63</v>
      </c>
      <c r="T679" s="242"/>
      <c r="U679" s="242"/>
      <c r="V679" s="242"/>
      <c r="W679" s="244"/>
      <c r="X679" s="242"/>
      <c r="Y679" s="1"/>
      <c r="Z679" s="1"/>
    </row>
    <row r="680" spans="1:26" ht="15.75" customHeight="1" thickTop="1" thickBot="1" x14ac:dyDescent="0.35">
      <c r="A680" s="241" t="s">
        <v>662</v>
      </c>
      <c r="B680" s="241">
        <v>679</v>
      </c>
      <c r="C680" s="242" t="s">
        <v>1294</v>
      </c>
      <c r="D680" s="242"/>
      <c r="E680" s="249">
        <v>19</v>
      </c>
      <c r="F680" s="242">
        <v>0</v>
      </c>
      <c r="G680" s="242">
        <v>0</v>
      </c>
      <c r="H680" s="242">
        <v>0</v>
      </c>
      <c r="I680" s="242">
        <v>950</v>
      </c>
      <c r="J680" s="242"/>
      <c r="K680" s="242">
        <v>0.4</v>
      </c>
      <c r="L680" s="242">
        <v>0.78</v>
      </c>
      <c r="M680" s="242"/>
      <c r="N680" s="242">
        <v>0</v>
      </c>
      <c r="O680" s="242">
        <v>-0.32</v>
      </c>
      <c r="P680" s="242">
        <v>-2.14</v>
      </c>
      <c r="Q680" s="242">
        <v>-4.17</v>
      </c>
      <c r="R680" s="242"/>
      <c r="S680" s="242">
        <v>33.65</v>
      </c>
      <c r="T680" s="242"/>
      <c r="U680" s="242"/>
      <c r="V680" s="242"/>
      <c r="W680" s="244"/>
      <c r="X680" s="242"/>
      <c r="Y680" s="1"/>
      <c r="Z680" s="1"/>
    </row>
    <row r="681" spans="1:26" ht="15.75" customHeight="1" thickTop="1" thickBot="1" x14ac:dyDescent="0.35">
      <c r="A681" s="241" t="s">
        <v>663</v>
      </c>
      <c r="B681" s="241">
        <v>680</v>
      </c>
      <c r="C681" s="242" t="s">
        <v>1296</v>
      </c>
      <c r="D681" s="242"/>
      <c r="E681" s="249">
        <v>52.5</v>
      </c>
      <c r="F681" s="245">
        <v>-0.47</v>
      </c>
      <c r="G681" s="242">
        <v>200</v>
      </c>
      <c r="H681" s="242">
        <v>11</v>
      </c>
      <c r="I681" s="243">
        <v>3037</v>
      </c>
      <c r="J681" s="242"/>
      <c r="K681" s="242">
        <v>0.42</v>
      </c>
      <c r="L681" s="242">
        <v>0.34</v>
      </c>
      <c r="M681" s="242">
        <v>0.5</v>
      </c>
      <c r="N681" s="242">
        <v>3.96</v>
      </c>
      <c r="O681" s="242">
        <v>-2.87</v>
      </c>
      <c r="P681" s="242">
        <v>-3.27</v>
      </c>
      <c r="Q681" s="242">
        <v>-12.24</v>
      </c>
      <c r="R681" s="242">
        <v>6.45</v>
      </c>
      <c r="S681" s="242">
        <v>30.64</v>
      </c>
      <c r="T681" s="242"/>
      <c r="U681" s="242"/>
      <c r="V681" s="242"/>
      <c r="W681" s="244"/>
      <c r="X681" s="242"/>
      <c r="Y681" s="1"/>
      <c r="Z681" s="1"/>
    </row>
    <row r="682" spans="1:26" ht="15.75" customHeight="1" thickTop="1" thickBot="1" x14ac:dyDescent="0.35">
      <c r="A682" s="241" t="s">
        <v>664</v>
      </c>
      <c r="B682" s="241">
        <v>681</v>
      </c>
      <c r="C682" s="242" t="s">
        <v>1294</v>
      </c>
      <c r="D682" s="242"/>
      <c r="E682" s="249">
        <v>12</v>
      </c>
      <c r="F682" s="242">
        <v>0</v>
      </c>
      <c r="G682" s="243">
        <v>3746700</v>
      </c>
      <c r="H682" s="243">
        <v>45043</v>
      </c>
      <c r="I682" s="243">
        <v>47880</v>
      </c>
      <c r="J682" s="242">
        <v>15.1</v>
      </c>
      <c r="K682" s="242">
        <v>3.76</v>
      </c>
      <c r="L682" s="242">
        <v>0.71</v>
      </c>
      <c r="M682" s="242">
        <v>0.3</v>
      </c>
      <c r="N682" s="242">
        <v>0.8</v>
      </c>
      <c r="O682" s="242">
        <v>18.93</v>
      </c>
      <c r="P682" s="242">
        <v>25.58</v>
      </c>
      <c r="Q682" s="242">
        <v>47.56</v>
      </c>
      <c r="R682" s="242">
        <v>5</v>
      </c>
      <c r="S682" s="242">
        <v>36.11</v>
      </c>
      <c r="T682" s="242"/>
      <c r="U682" s="242">
        <v>249</v>
      </c>
      <c r="V682" s="242">
        <v>240</v>
      </c>
      <c r="W682" s="246">
        <v>3.59</v>
      </c>
      <c r="X682" s="242"/>
      <c r="Y682" s="1"/>
      <c r="Z682" s="1"/>
    </row>
    <row r="683" spans="1:26" ht="15.75" customHeight="1" thickTop="1" thickBot="1" x14ac:dyDescent="0.35">
      <c r="A683" s="241" t="s">
        <v>665</v>
      </c>
      <c r="B683" s="241">
        <v>682</v>
      </c>
      <c r="C683" s="242" t="s">
        <v>1294</v>
      </c>
      <c r="D683" s="242"/>
      <c r="E683" s="249">
        <v>14</v>
      </c>
      <c r="F683" s="245">
        <v>-2.78</v>
      </c>
      <c r="G683" s="243">
        <v>35717500</v>
      </c>
      <c r="H683" s="243">
        <v>502041</v>
      </c>
      <c r="I683" s="243">
        <v>66805</v>
      </c>
      <c r="J683" s="242">
        <v>10.99</v>
      </c>
      <c r="K683" s="242">
        <v>1.27</v>
      </c>
      <c r="L683" s="242">
        <v>1.79</v>
      </c>
      <c r="M683" s="242">
        <v>0.32</v>
      </c>
      <c r="N683" s="242">
        <v>1.26</v>
      </c>
      <c r="O683" s="242">
        <v>6.13</v>
      </c>
      <c r="P683" s="242">
        <v>12.65</v>
      </c>
      <c r="Q683" s="242">
        <v>4.7699999999999996</v>
      </c>
      <c r="R683" s="242">
        <v>3.44</v>
      </c>
      <c r="S683" s="242">
        <v>64.989999999999995</v>
      </c>
      <c r="T683" s="242"/>
      <c r="U683" s="242">
        <v>276</v>
      </c>
      <c r="V683" s="242">
        <v>361</v>
      </c>
      <c r="W683" s="245">
        <v>-2.96</v>
      </c>
      <c r="X683" s="242"/>
      <c r="Y683" s="1"/>
      <c r="Z683" s="1"/>
    </row>
    <row r="684" spans="1:26" ht="15.75" customHeight="1" thickTop="1" thickBot="1" x14ac:dyDescent="0.35">
      <c r="A684" s="241" t="s">
        <v>666</v>
      </c>
      <c r="B684" s="241">
        <v>683</v>
      </c>
      <c r="C684" s="242" t="s">
        <v>1294</v>
      </c>
      <c r="D684" s="242"/>
      <c r="E684" s="249">
        <v>1.36</v>
      </c>
      <c r="F684" s="244">
        <v>2.2599999999999998</v>
      </c>
      <c r="G684" s="243">
        <v>29145000</v>
      </c>
      <c r="H684" s="243">
        <v>39743</v>
      </c>
      <c r="I684" s="243">
        <v>1043</v>
      </c>
      <c r="J684" s="242">
        <v>31.72</v>
      </c>
      <c r="K684" s="242">
        <v>1.42</v>
      </c>
      <c r="L684" s="242">
        <v>1.02</v>
      </c>
      <c r="M684" s="242">
        <v>0.05</v>
      </c>
      <c r="N684" s="242">
        <v>0.04</v>
      </c>
      <c r="O684" s="242">
        <v>4.54</v>
      </c>
      <c r="P684" s="242">
        <v>4.78</v>
      </c>
      <c r="Q684" s="242">
        <v>1.32</v>
      </c>
      <c r="R684" s="242"/>
      <c r="S684" s="242">
        <v>59.41</v>
      </c>
      <c r="T684" s="242"/>
      <c r="U684" s="242">
        <v>740</v>
      </c>
      <c r="V684" s="242">
        <v>699</v>
      </c>
      <c r="W684" s="245">
        <v>-0.14000000000000001</v>
      </c>
      <c r="X684" s="242"/>
      <c r="Y684" s="1"/>
      <c r="Z684" s="1"/>
    </row>
    <row r="685" spans="1:26" ht="15.75" customHeight="1" thickTop="1" thickBot="1" x14ac:dyDescent="0.35">
      <c r="A685" s="241" t="s">
        <v>667</v>
      </c>
      <c r="B685" s="241">
        <v>684</v>
      </c>
      <c r="C685" s="242" t="s">
        <v>1296</v>
      </c>
      <c r="D685" s="242"/>
      <c r="E685" s="249">
        <v>4.1399999999999997</v>
      </c>
      <c r="F685" s="245">
        <v>-0.96</v>
      </c>
      <c r="G685" s="243">
        <v>20800</v>
      </c>
      <c r="H685" s="242">
        <v>86</v>
      </c>
      <c r="I685" s="243">
        <v>1254</v>
      </c>
      <c r="J685" s="242">
        <v>39.46</v>
      </c>
      <c r="K685" s="242">
        <v>0.93</v>
      </c>
      <c r="L685" s="242">
        <v>4.66</v>
      </c>
      <c r="M685" s="242">
        <v>0.2</v>
      </c>
      <c r="N685" s="242">
        <v>0.1</v>
      </c>
      <c r="O685" s="242">
        <v>0.47</v>
      </c>
      <c r="P685" s="242">
        <v>2.36</v>
      </c>
      <c r="Q685" s="242">
        <v>0.21</v>
      </c>
      <c r="R685" s="242">
        <v>4.83</v>
      </c>
      <c r="S685" s="242">
        <v>30.24</v>
      </c>
      <c r="T685" s="242"/>
      <c r="U685" s="242">
        <v>845</v>
      </c>
      <c r="V685" s="242">
        <v>910</v>
      </c>
      <c r="W685" s="244">
        <v>0.56000000000000005</v>
      </c>
      <c r="X685" s="242"/>
      <c r="Y685" s="1"/>
      <c r="Z685" s="1"/>
    </row>
    <row r="686" spans="1:26" ht="15.75" customHeight="1" thickTop="1" thickBot="1" x14ac:dyDescent="0.35">
      <c r="A686" s="241" t="s">
        <v>668</v>
      </c>
      <c r="B686" s="241">
        <v>685</v>
      </c>
      <c r="C686" s="242" t="s">
        <v>1294</v>
      </c>
      <c r="D686" s="242"/>
      <c r="E686" s="249">
        <v>33.25</v>
      </c>
      <c r="F686" s="245">
        <v>-1.48</v>
      </c>
      <c r="G686" s="243">
        <v>4783200</v>
      </c>
      <c r="H686" s="243">
        <v>159035</v>
      </c>
      <c r="I686" s="243">
        <v>26886</v>
      </c>
      <c r="J686" s="242">
        <v>16.829999999999998</v>
      </c>
      <c r="K686" s="242">
        <v>3.08</v>
      </c>
      <c r="L686" s="242">
        <v>0.23</v>
      </c>
      <c r="M686" s="242">
        <v>0.9</v>
      </c>
      <c r="N686" s="242">
        <v>1.96</v>
      </c>
      <c r="O686" s="242">
        <v>18.329999999999998</v>
      </c>
      <c r="P686" s="242">
        <v>18.739999999999998</v>
      </c>
      <c r="Q686" s="242">
        <v>6.46</v>
      </c>
      <c r="R686" s="242">
        <v>4.3600000000000003</v>
      </c>
      <c r="S686" s="242">
        <v>61.94</v>
      </c>
      <c r="T686" s="242"/>
      <c r="U686" s="242">
        <v>331</v>
      </c>
      <c r="V686" s="242">
        <v>274</v>
      </c>
      <c r="W686" s="246">
        <v>7.36</v>
      </c>
      <c r="X686" s="242"/>
      <c r="Y686" s="1"/>
      <c r="Z686" s="1"/>
    </row>
    <row r="687" spans="1:26" ht="15.75" customHeight="1" thickTop="1" thickBot="1" x14ac:dyDescent="0.35">
      <c r="A687" s="241" t="s">
        <v>669</v>
      </c>
      <c r="B687" s="241">
        <v>686</v>
      </c>
      <c r="C687" s="242" t="s">
        <v>1294</v>
      </c>
      <c r="D687" s="242"/>
      <c r="E687" s="249">
        <v>0.62</v>
      </c>
      <c r="F687" s="245">
        <v>-3.13</v>
      </c>
      <c r="G687" s="243">
        <v>277400</v>
      </c>
      <c r="H687" s="242">
        <v>174</v>
      </c>
      <c r="I687" s="242">
        <v>496</v>
      </c>
      <c r="J687" s="242"/>
      <c r="K687" s="242">
        <v>0.83</v>
      </c>
      <c r="L687" s="242">
        <v>0.17</v>
      </c>
      <c r="M687" s="242"/>
      <c r="N687" s="242">
        <v>0</v>
      </c>
      <c r="O687" s="242">
        <v>0.31</v>
      </c>
      <c r="P687" s="242">
        <v>-0.32</v>
      </c>
      <c r="Q687" s="242">
        <v>-0.72</v>
      </c>
      <c r="R687" s="242"/>
      <c r="S687" s="242">
        <v>38.21</v>
      </c>
      <c r="T687" s="242"/>
      <c r="U687" s="242"/>
      <c r="V687" s="242"/>
      <c r="W687" s="244"/>
      <c r="X687" s="242"/>
      <c r="Y687" s="1"/>
      <c r="Z687" s="1"/>
    </row>
    <row r="688" spans="1:26" ht="15.75" customHeight="1" thickTop="1" thickBot="1" x14ac:dyDescent="0.35">
      <c r="A688" s="241" t="s">
        <v>670</v>
      </c>
      <c r="B688" s="241">
        <v>687</v>
      </c>
      <c r="C688" s="242" t="s">
        <v>1294</v>
      </c>
      <c r="D688" s="242"/>
      <c r="E688" s="249">
        <v>2</v>
      </c>
      <c r="F688" s="242">
        <v>0</v>
      </c>
      <c r="G688" s="243">
        <v>107400</v>
      </c>
      <c r="H688" s="242">
        <v>216</v>
      </c>
      <c r="I688" s="242">
        <v>540</v>
      </c>
      <c r="J688" s="242"/>
      <c r="K688" s="242">
        <v>0.36</v>
      </c>
      <c r="L688" s="242">
        <v>0.23</v>
      </c>
      <c r="M688" s="242">
        <v>7.0000000000000007E-2</v>
      </c>
      <c r="N688" s="242">
        <v>0</v>
      </c>
      <c r="O688" s="242">
        <v>-0.24</v>
      </c>
      <c r="P688" s="242">
        <v>-0.52</v>
      </c>
      <c r="Q688" s="242">
        <v>-0.14000000000000001</v>
      </c>
      <c r="R688" s="242">
        <v>11.11</v>
      </c>
      <c r="S688" s="242">
        <v>53.05</v>
      </c>
      <c r="T688" s="242"/>
      <c r="U688" s="242"/>
      <c r="V688" s="242"/>
      <c r="W688" s="244"/>
      <c r="X688" s="242"/>
      <c r="Y688" s="1"/>
      <c r="Z688" s="1"/>
    </row>
    <row r="689" spans="1:26" ht="15.75" customHeight="1" thickTop="1" thickBot="1" x14ac:dyDescent="0.35">
      <c r="A689" s="241" t="s">
        <v>671</v>
      </c>
      <c r="B689" s="241">
        <v>688</v>
      </c>
      <c r="C689" s="242" t="s">
        <v>1294</v>
      </c>
      <c r="D689" s="242"/>
      <c r="E689" s="249">
        <v>4.78</v>
      </c>
      <c r="F689" s="245">
        <v>-2.4500000000000002</v>
      </c>
      <c r="G689" s="243">
        <v>2243200</v>
      </c>
      <c r="H689" s="243">
        <v>10769</v>
      </c>
      <c r="I689" s="243">
        <v>4208</v>
      </c>
      <c r="J689" s="242">
        <v>65.84</v>
      </c>
      <c r="K689" s="242">
        <v>0.85</v>
      </c>
      <c r="L689" s="242">
        <v>0.53</v>
      </c>
      <c r="M689" s="242">
        <v>0.13</v>
      </c>
      <c r="N689" s="242">
        <v>7.0000000000000007E-2</v>
      </c>
      <c r="O689" s="242">
        <v>1.79</v>
      </c>
      <c r="P689" s="242">
        <v>1.27</v>
      </c>
      <c r="Q689" s="242">
        <v>0.56999999999999995</v>
      </c>
      <c r="R689" s="242">
        <v>2.8</v>
      </c>
      <c r="S689" s="242">
        <v>50.26</v>
      </c>
      <c r="T689" s="242"/>
      <c r="U689" s="242">
        <v>907</v>
      </c>
      <c r="V689" s="242">
        <v>893</v>
      </c>
      <c r="W689" s="244">
        <v>0.46</v>
      </c>
      <c r="X689" s="242"/>
      <c r="Y689" s="1"/>
      <c r="Z689" s="1"/>
    </row>
    <row r="690" spans="1:26" ht="15.75" customHeight="1" thickTop="1" thickBot="1" x14ac:dyDescent="0.35">
      <c r="A690" s="241" t="s">
        <v>672</v>
      </c>
      <c r="B690" s="241">
        <v>689</v>
      </c>
      <c r="C690" s="242" t="s">
        <v>1296</v>
      </c>
      <c r="D690" s="242"/>
      <c r="E690" s="249">
        <v>0.08</v>
      </c>
      <c r="F690" s="242">
        <v>0</v>
      </c>
      <c r="G690" s="243">
        <v>57458300</v>
      </c>
      <c r="H690" s="243">
        <v>4072</v>
      </c>
      <c r="I690" s="242">
        <v>793</v>
      </c>
      <c r="J690" s="242">
        <v>416.79</v>
      </c>
      <c r="K690" s="242">
        <v>0.28999999999999998</v>
      </c>
      <c r="L690" s="242">
        <v>0.88</v>
      </c>
      <c r="M690" s="242"/>
      <c r="N690" s="242">
        <v>0</v>
      </c>
      <c r="O690" s="242">
        <v>2.42</v>
      </c>
      <c r="P690" s="242">
        <v>7.0000000000000007E-2</v>
      </c>
      <c r="Q690" s="242">
        <v>-0.21</v>
      </c>
      <c r="R690" s="242"/>
      <c r="S690" s="242">
        <v>83.23</v>
      </c>
      <c r="T690" s="242"/>
      <c r="U690" s="242">
        <v>966</v>
      </c>
      <c r="V690" s="242">
        <v>906</v>
      </c>
      <c r="W690" s="245">
        <v>-0.92</v>
      </c>
      <c r="X690" s="242"/>
      <c r="Y690" s="1"/>
      <c r="Z690" s="1"/>
    </row>
    <row r="691" spans="1:26" ht="15.75" customHeight="1" thickTop="1" thickBot="1" x14ac:dyDescent="0.35">
      <c r="A691" s="241" t="s">
        <v>673</v>
      </c>
      <c r="B691" s="241">
        <v>690</v>
      </c>
      <c r="C691" s="242" t="s">
        <v>1296</v>
      </c>
      <c r="D691" s="242"/>
      <c r="E691" s="249">
        <v>2.2799999999999998</v>
      </c>
      <c r="F691" s="242">
        <v>0</v>
      </c>
      <c r="G691" s="242">
        <v>0</v>
      </c>
      <c r="H691" s="242">
        <v>0</v>
      </c>
      <c r="I691" s="243">
        <v>1361</v>
      </c>
      <c r="J691" s="242"/>
      <c r="K691" s="242">
        <v>0.32</v>
      </c>
      <c r="L691" s="242">
        <v>0.61</v>
      </c>
      <c r="M691" s="242"/>
      <c r="N691" s="242">
        <v>0</v>
      </c>
      <c r="O691" s="242">
        <v>-12.02</v>
      </c>
      <c r="P691" s="242">
        <v>-21.41</v>
      </c>
      <c r="Q691" s="242">
        <v>-4.5999999999999996</v>
      </c>
      <c r="R691" s="242"/>
      <c r="S691" s="242">
        <v>29.56</v>
      </c>
      <c r="T691" s="242"/>
      <c r="U691" s="242"/>
      <c r="V691" s="242"/>
      <c r="W691" s="244"/>
      <c r="X691" s="242"/>
      <c r="Y691" s="1"/>
      <c r="Z691" s="1"/>
    </row>
    <row r="692" spans="1:26" ht="15.75" customHeight="1" thickTop="1" thickBot="1" x14ac:dyDescent="0.35">
      <c r="A692" s="241" t="s">
        <v>674</v>
      </c>
      <c r="B692" s="241">
        <v>691</v>
      </c>
      <c r="C692" s="242" t="s">
        <v>1296</v>
      </c>
      <c r="D692" s="242"/>
      <c r="E692" s="249">
        <v>1.39</v>
      </c>
      <c r="F692" s="245">
        <v>-1.42</v>
      </c>
      <c r="G692" s="243">
        <v>5853900</v>
      </c>
      <c r="H692" s="243">
        <v>8233</v>
      </c>
      <c r="I692" s="243">
        <v>7803</v>
      </c>
      <c r="J692" s="242"/>
      <c r="K692" s="242">
        <v>0.46</v>
      </c>
      <c r="L692" s="242">
        <v>1.37</v>
      </c>
      <c r="M692" s="242"/>
      <c r="N692" s="242">
        <v>0</v>
      </c>
      <c r="O692" s="242">
        <v>0.19</v>
      </c>
      <c r="P692" s="242">
        <v>-3.62</v>
      </c>
      <c r="Q692" s="242">
        <v>-75.13</v>
      </c>
      <c r="R692" s="242"/>
      <c r="S692" s="242">
        <v>52.99</v>
      </c>
      <c r="T692" s="242"/>
      <c r="U692" s="242"/>
      <c r="V692" s="242"/>
      <c r="W692" s="244"/>
      <c r="X692" s="242"/>
      <c r="Y692" s="1"/>
      <c r="Z692" s="1"/>
    </row>
    <row r="693" spans="1:26" ht="15.75" customHeight="1" thickTop="1" thickBot="1" x14ac:dyDescent="0.35">
      <c r="A693" s="241" t="s">
        <v>675</v>
      </c>
      <c r="B693" s="241">
        <v>692</v>
      </c>
      <c r="C693" s="242" t="s">
        <v>1294</v>
      </c>
      <c r="D693" s="242"/>
      <c r="E693" s="249">
        <v>4.0999999999999996</v>
      </c>
      <c r="F693" s="245">
        <v>-3.3</v>
      </c>
      <c r="G693" s="243">
        <v>371700</v>
      </c>
      <c r="H693" s="243">
        <v>1545</v>
      </c>
      <c r="I693" s="243">
        <v>2737</v>
      </c>
      <c r="J693" s="242">
        <v>12.57</v>
      </c>
      <c r="K693" s="242">
        <v>1.84</v>
      </c>
      <c r="L693" s="242">
        <v>1.06</v>
      </c>
      <c r="M693" s="242">
        <v>0.06</v>
      </c>
      <c r="N693" s="242">
        <v>0.32</v>
      </c>
      <c r="O693" s="242">
        <v>8.67</v>
      </c>
      <c r="P693" s="242">
        <v>15.29</v>
      </c>
      <c r="Q693" s="242">
        <v>14.16</v>
      </c>
      <c r="R693" s="242">
        <v>3.29</v>
      </c>
      <c r="S693" s="242">
        <v>31.76</v>
      </c>
      <c r="T693" s="242"/>
      <c r="U693" s="242">
        <v>278</v>
      </c>
      <c r="V693" s="242">
        <v>314</v>
      </c>
      <c r="W693" s="244">
        <v>0.23</v>
      </c>
      <c r="X693" s="242"/>
      <c r="Y693" s="1"/>
      <c r="Z693" s="1"/>
    </row>
    <row r="694" spans="1:26" ht="15.75" customHeight="1" thickTop="1" thickBot="1" x14ac:dyDescent="0.35">
      <c r="A694" s="241" t="s">
        <v>676</v>
      </c>
      <c r="B694" s="241">
        <v>693</v>
      </c>
      <c r="C694" s="242" t="s">
        <v>1294</v>
      </c>
      <c r="D694" s="242"/>
      <c r="E694" s="249">
        <v>5.95</v>
      </c>
      <c r="F694" s="245">
        <v>-2.46</v>
      </c>
      <c r="G694" s="243">
        <v>25100</v>
      </c>
      <c r="H694" s="242">
        <v>149</v>
      </c>
      <c r="I694" s="243">
        <v>1357</v>
      </c>
      <c r="J694" s="242">
        <v>10.53</v>
      </c>
      <c r="K694" s="242">
        <v>2.89</v>
      </c>
      <c r="L694" s="242">
        <v>0.65</v>
      </c>
      <c r="M694" s="242">
        <v>0.15</v>
      </c>
      <c r="N694" s="242">
        <v>0.56999999999999995</v>
      </c>
      <c r="O694" s="242">
        <v>21.16</v>
      </c>
      <c r="P694" s="242">
        <v>28.36</v>
      </c>
      <c r="Q694" s="242">
        <v>15.21</v>
      </c>
      <c r="R694" s="242">
        <v>4.2</v>
      </c>
      <c r="S694" s="242">
        <v>31.4</v>
      </c>
      <c r="T694" s="242"/>
      <c r="U694" s="242">
        <v>121</v>
      </c>
      <c r="V694" s="242">
        <v>113</v>
      </c>
      <c r="W694" s="245">
        <v>-0.08</v>
      </c>
      <c r="X694" s="242"/>
      <c r="Y694" s="1"/>
      <c r="Z694" s="1"/>
    </row>
    <row r="695" spans="1:26" ht="15.75" customHeight="1" thickTop="1" thickBot="1" x14ac:dyDescent="0.35">
      <c r="A695" s="241" t="s">
        <v>677</v>
      </c>
      <c r="B695" s="241">
        <v>694</v>
      </c>
      <c r="C695" s="242" t="s">
        <v>1294</v>
      </c>
      <c r="D695" s="242"/>
      <c r="E695" s="249">
        <v>1.1599999999999999</v>
      </c>
      <c r="F695" s="244">
        <v>0.87</v>
      </c>
      <c r="G695" s="243">
        <v>849700</v>
      </c>
      <c r="H695" s="242">
        <v>978</v>
      </c>
      <c r="I695" s="242">
        <v>662</v>
      </c>
      <c r="J695" s="242">
        <v>8.85</v>
      </c>
      <c r="K695" s="242">
        <v>0.5</v>
      </c>
      <c r="L695" s="242">
        <v>0.16</v>
      </c>
      <c r="M695" s="242">
        <v>0.05</v>
      </c>
      <c r="N695" s="242">
        <v>0.13</v>
      </c>
      <c r="O695" s="242">
        <v>4.7</v>
      </c>
      <c r="P695" s="242">
        <v>5.77</v>
      </c>
      <c r="Q695" s="242">
        <v>5.45</v>
      </c>
      <c r="R695" s="242"/>
      <c r="S695" s="242">
        <v>71.010000000000005</v>
      </c>
      <c r="T695" s="242"/>
      <c r="U695" s="242">
        <v>393</v>
      </c>
      <c r="V695" s="242">
        <v>370</v>
      </c>
      <c r="W695" s="245">
        <v>-0.17</v>
      </c>
      <c r="X695" s="242"/>
      <c r="Y695" s="1"/>
      <c r="Z695" s="1"/>
    </row>
    <row r="696" spans="1:26" ht="15.75" customHeight="1" thickTop="1" thickBot="1" x14ac:dyDescent="0.35">
      <c r="A696" s="241" t="s">
        <v>678</v>
      </c>
      <c r="B696" s="241">
        <v>695</v>
      </c>
      <c r="C696" s="242" t="s">
        <v>1296</v>
      </c>
      <c r="D696" s="242"/>
      <c r="E696" s="249">
        <v>0.87</v>
      </c>
      <c r="F696" s="242">
        <v>0</v>
      </c>
      <c r="G696" s="243">
        <v>15381400</v>
      </c>
      <c r="H696" s="243">
        <v>13546</v>
      </c>
      <c r="I696" s="243">
        <v>1076</v>
      </c>
      <c r="J696" s="242">
        <v>12.14</v>
      </c>
      <c r="K696" s="242">
        <v>1.06</v>
      </c>
      <c r="L696" s="242">
        <v>0.7</v>
      </c>
      <c r="M696" s="242"/>
      <c r="N696" s="242">
        <v>7.0000000000000007E-2</v>
      </c>
      <c r="O696" s="242">
        <v>7.34</v>
      </c>
      <c r="P696" s="242">
        <v>8.51</v>
      </c>
      <c r="Q696" s="242">
        <v>3.23</v>
      </c>
      <c r="R696" s="242">
        <v>1.92</v>
      </c>
      <c r="S696" s="242">
        <v>55.44</v>
      </c>
      <c r="T696" s="242"/>
      <c r="U696" s="242">
        <v>392</v>
      </c>
      <c r="V696" s="242">
        <v>345</v>
      </c>
      <c r="W696" s="244">
        <v>0.5</v>
      </c>
      <c r="X696" s="242"/>
      <c r="Y696" s="1"/>
      <c r="Z696" s="1"/>
    </row>
    <row r="697" spans="1:26" ht="15.75" customHeight="1" thickTop="1" thickBot="1" x14ac:dyDescent="0.35">
      <c r="A697" s="241" t="s">
        <v>679</v>
      </c>
      <c r="B697" s="241">
        <v>696</v>
      </c>
      <c r="C697" s="242" t="s">
        <v>1296</v>
      </c>
      <c r="D697" s="242"/>
      <c r="E697" s="249">
        <v>0.96</v>
      </c>
      <c r="F697" s="245">
        <v>-5.88</v>
      </c>
      <c r="G697" s="243">
        <v>5292700</v>
      </c>
      <c r="H697" s="243">
        <v>5246</v>
      </c>
      <c r="I697" s="242">
        <v>803</v>
      </c>
      <c r="J697" s="242"/>
      <c r="K697" s="242">
        <v>0.63</v>
      </c>
      <c r="L697" s="242">
        <v>1.41</v>
      </c>
      <c r="M697" s="242"/>
      <c r="N697" s="242">
        <v>0</v>
      </c>
      <c r="O697" s="242">
        <v>-3.7</v>
      </c>
      <c r="P697" s="242">
        <v>-10.16</v>
      </c>
      <c r="Q697" s="242">
        <v>-4.76</v>
      </c>
      <c r="R697" s="242"/>
      <c r="S697" s="242">
        <v>58.51</v>
      </c>
      <c r="T697" s="242"/>
      <c r="U697" s="242"/>
      <c r="V697" s="242"/>
      <c r="W697" s="244"/>
      <c r="X697" s="242"/>
      <c r="Y697" s="1"/>
      <c r="Z697" s="1"/>
    </row>
    <row r="698" spans="1:26" ht="15.75" customHeight="1" thickTop="1" thickBot="1" x14ac:dyDescent="0.35">
      <c r="A698" s="241" t="s">
        <v>680</v>
      </c>
      <c r="B698" s="241">
        <v>697</v>
      </c>
      <c r="C698" s="242" t="s">
        <v>1296</v>
      </c>
      <c r="D698" s="242" t="s">
        <v>15</v>
      </c>
      <c r="E698" s="249">
        <v>0.64</v>
      </c>
      <c r="F698" s="245">
        <v>-4.4800000000000004</v>
      </c>
      <c r="G698" s="243">
        <v>42200</v>
      </c>
      <c r="H698" s="242">
        <v>27</v>
      </c>
      <c r="I698" s="242">
        <v>733</v>
      </c>
      <c r="J698" s="242"/>
      <c r="K698" s="242">
        <v>21</v>
      </c>
      <c r="L698" s="242">
        <v>29.4</v>
      </c>
      <c r="M698" s="242"/>
      <c r="N698" s="242">
        <v>0</v>
      </c>
      <c r="O698" s="242">
        <v>-4.07</v>
      </c>
      <c r="P698" s="242">
        <v>-110.67</v>
      </c>
      <c r="Q698" s="242">
        <v>-43.96</v>
      </c>
      <c r="R698" s="242"/>
      <c r="S698" s="242">
        <v>6.14</v>
      </c>
      <c r="T698" s="242"/>
      <c r="U698" s="242"/>
      <c r="V698" s="242"/>
      <c r="W698" s="244"/>
      <c r="X698" s="242"/>
      <c r="Y698" s="1"/>
      <c r="Z698" s="1"/>
    </row>
    <row r="699" spans="1:26" ht="15.75" customHeight="1" thickTop="1" thickBot="1" x14ac:dyDescent="0.35">
      <c r="A699" s="241" t="s">
        <v>681</v>
      </c>
      <c r="B699" s="241">
        <v>698</v>
      </c>
      <c r="C699" s="242" t="s">
        <v>1294</v>
      </c>
      <c r="D699" s="242"/>
      <c r="E699" s="249">
        <v>4.5999999999999996</v>
      </c>
      <c r="F699" s="245">
        <v>-0.86</v>
      </c>
      <c r="G699" s="243">
        <v>872900</v>
      </c>
      <c r="H699" s="243">
        <v>4025</v>
      </c>
      <c r="I699" s="243">
        <v>4973</v>
      </c>
      <c r="J699" s="242">
        <v>12.05</v>
      </c>
      <c r="K699" s="242">
        <v>0.61</v>
      </c>
      <c r="L699" s="242">
        <v>3.21</v>
      </c>
      <c r="M699" s="242">
        <v>0.27</v>
      </c>
      <c r="N699" s="242">
        <v>0.38</v>
      </c>
      <c r="O699" s="242">
        <v>4.13</v>
      </c>
      <c r="P699" s="242">
        <v>5.13</v>
      </c>
      <c r="Q699" s="242">
        <v>2.77</v>
      </c>
      <c r="R699" s="242">
        <v>5.87</v>
      </c>
      <c r="S699" s="242">
        <v>56.52</v>
      </c>
      <c r="T699" s="242"/>
      <c r="U699" s="242">
        <v>484</v>
      </c>
      <c r="V699" s="242">
        <v>474</v>
      </c>
      <c r="W699" s="246">
        <v>8.31</v>
      </c>
      <c r="X699" s="242"/>
      <c r="Y699" s="1"/>
      <c r="Z699" s="1"/>
    </row>
    <row r="700" spans="1:26" ht="15.75" customHeight="1" thickTop="1" thickBot="1" x14ac:dyDescent="0.35">
      <c r="A700" s="241" t="s">
        <v>682</v>
      </c>
      <c r="B700" s="241">
        <v>699</v>
      </c>
      <c r="C700" s="242" t="s">
        <v>1296</v>
      </c>
      <c r="D700" s="242"/>
      <c r="E700" s="249">
        <v>3.66</v>
      </c>
      <c r="F700" s="242">
        <v>0</v>
      </c>
      <c r="G700" s="242">
        <v>500</v>
      </c>
      <c r="H700" s="242">
        <v>2</v>
      </c>
      <c r="I700" s="243">
        <v>1839</v>
      </c>
      <c r="J700" s="242">
        <v>9.99</v>
      </c>
      <c r="K700" s="242">
        <v>0.51</v>
      </c>
      <c r="L700" s="242">
        <v>0.37</v>
      </c>
      <c r="M700" s="242">
        <v>0.01</v>
      </c>
      <c r="N700" s="242">
        <v>0.37</v>
      </c>
      <c r="O700" s="242">
        <v>4.24</v>
      </c>
      <c r="P700" s="242">
        <v>5.2</v>
      </c>
      <c r="Q700" s="242">
        <v>17.96</v>
      </c>
      <c r="R700" s="242">
        <v>0.19</v>
      </c>
      <c r="S700" s="242">
        <v>12.81</v>
      </c>
      <c r="T700" s="242"/>
      <c r="U700" s="242">
        <v>429</v>
      </c>
      <c r="V700" s="242">
        <v>418</v>
      </c>
      <c r="W700" s="245">
        <v>-0.33</v>
      </c>
      <c r="X700" s="242"/>
      <c r="Y700" s="1"/>
      <c r="Z700" s="1"/>
    </row>
    <row r="701" spans="1:26" ht="15.75" customHeight="1" thickTop="1" thickBot="1" x14ac:dyDescent="0.35">
      <c r="A701" s="241" t="s">
        <v>683</v>
      </c>
      <c r="B701" s="241">
        <v>700</v>
      </c>
      <c r="C701" s="242" t="s">
        <v>1296</v>
      </c>
      <c r="D701" s="242"/>
      <c r="E701" s="249">
        <v>16.600000000000001</v>
      </c>
      <c r="F701" s="242">
        <v>0</v>
      </c>
      <c r="G701" s="242">
        <v>0</v>
      </c>
      <c r="H701" s="242">
        <v>0</v>
      </c>
      <c r="I701" s="242">
        <v>415</v>
      </c>
      <c r="J701" s="242"/>
      <c r="K701" s="242">
        <v>0.88</v>
      </c>
      <c r="L701" s="242">
        <v>0.26</v>
      </c>
      <c r="M701" s="242"/>
      <c r="N701" s="242">
        <v>0</v>
      </c>
      <c r="O701" s="242">
        <v>-6.97</v>
      </c>
      <c r="P701" s="242">
        <v>-9.1199999999999992</v>
      </c>
      <c r="Q701" s="242">
        <v>-6.86</v>
      </c>
      <c r="R701" s="242"/>
      <c r="S701" s="242">
        <v>30.17</v>
      </c>
      <c r="T701" s="242"/>
      <c r="U701" s="242"/>
      <c r="V701" s="242"/>
      <c r="W701" s="244"/>
      <c r="X701" s="242"/>
      <c r="Y701" s="1"/>
      <c r="Z701" s="1"/>
    </row>
    <row r="702" spans="1:26" ht="15.75" customHeight="1" thickTop="1" thickBot="1" x14ac:dyDescent="0.35">
      <c r="A702" s="241" t="s">
        <v>684</v>
      </c>
      <c r="B702" s="241">
        <v>701</v>
      </c>
      <c r="C702" s="242" t="s">
        <v>1294</v>
      </c>
      <c r="D702" s="242"/>
      <c r="E702" s="249">
        <v>0.24</v>
      </c>
      <c r="F702" s="242">
        <v>0</v>
      </c>
      <c r="G702" s="243">
        <v>61092100</v>
      </c>
      <c r="H702" s="243">
        <v>14664</v>
      </c>
      <c r="I702" s="243">
        <v>2431</v>
      </c>
      <c r="J702" s="242"/>
      <c r="K702" s="242">
        <v>0.65</v>
      </c>
      <c r="L702" s="242">
        <v>0.06</v>
      </c>
      <c r="M702" s="242"/>
      <c r="N702" s="242">
        <v>0</v>
      </c>
      <c r="O702" s="242">
        <v>-1.83</v>
      </c>
      <c r="P702" s="242">
        <v>-1.95</v>
      </c>
      <c r="Q702" s="242">
        <v>-34.67</v>
      </c>
      <c r="R702" s="242"/>
      <c r="S702" s="242">
        <v>63.57</v>
      </c>
      <c r="T702" s="242"/>
      <c r="U702" s="242"/>
      <c r="V702" s="242"/>
      <c r="W702" s="244"/>
      <c r="X702" s="242"/>
      <c r="Y702" s="1"/>
      <c r="Z702" s="1"/>
    </row>
    <row r="703" spans="1:26" ht="15.75" customHeight="1" thickTop="1" thickBot="1" x14ac:dyDescent="0.35">
      <c r="A703" s="241" t="s">
        <v>685</v>
      </c>
      <c r="B703" s="241">
        <v>702</v>
      </c>
      <c r="C703" s="242" t="s">
        <v>1294</v>
      </c>
      <c r="D703" s="242"/>
      <c r="E703" s="249">
        <v>68</v>
      </c>
      <c r="F703" s="245">
        <v>-1.0900000000000001</v>
      </c>
      <c r="G703" s="243">
        <v>5100</v>
      </c>
      <c r="H703" s="242">
        <v>347</v>
      </c>
      <c r="I703" s="242">
        <v>510</v>
      </c>
      <c r="J703" s="242">
        <v>9.0399999999999991</v>
      </c>
      <c r="K703" s="242">
        <v>1.28</v>
      </c>
      <c r="L703" s="242">
        <v>0.36</v>
      </c>
      <c r="M703" s="242">
        <v>0.13</v>
      </c>
      <c r="N703" s="242">
        <v>7.52</v>
      </c>
      <c r="O703" s="242">
        <v>13.99</v>
      </c>
      <c r="P703" s="242">
        <v>15.16</v>
      </c>
      <c r="Q703" s="242">
        <v>10.130000000000001</v>
      </c>
      <c r="R703" s="242">
        <v>0.19</v>
      </c>
      <c r="S703" s="242">
        <v>18.190000000000001</v>
      </c>
      <c r="T703" s="242"/>
      <c r="U703" s="242">
        <v>188</v>
      </c>
      <c r="V703" s="242">
        <v>122</v>
      </c>
      <c r="W703" s="245">
        <v>-0.27</v>
      </c>
      <c r="X703" s="242"/>
      <c r="Y703" s="1"/>
      <c r="Z703" s="1"/>
    </row>
    <row r="704" spans="1:26" ht="15.75" customHeight="1" thickTop="1" thickBot="1" x14ac:dyDescent="0.35">
      <c r="A704" s="241" t="s">
        <v>686</v>
      </c>
      <c r="B704" s="241">
        <v>703</v>
      </c>
      <c r="C704" s="242" t="s">
        <v>1296</v>
      </c>
      <c r="D704" s="242"/>
      <c r="E704" s="249">
        <v>4.72</v>
      </c>
      <c r="F704" s="245">
        <v>-2.48</v>
      </c>
      <c r="G704" s="243">
        <v>10400</v>
      </c>
      <c r="H704" s="242">
        <v>49</v>
      </c>
      <c r="I704" s="243">
        <v>1530</v>
      </c>
      <c r="J704" s="242">
        <v>24.93</v>
      </c>
      <c r="K704" s="242">
        <v>1.47</v>
      </c>
      <c r="L704" s="242">
        <v>0.45</v>
      </c>
      <c r="M704" s="242">
        <v>0.03</v>
      </c>
      <c r="N704" s="242">
        <v>0.19</v>
      </c>
      <c r="O704" s="242">
        <v>5.94</v>
      </c>
      <c r="P704" s="242">
        <v>6.04</v>
      </c>
      <c r="Q704" s="242">
        <v>6.68</v>
      </c>
      <c r="R704" s="242">
        <v>0.53</v>
      </c>
      <c r="S704" s="242">
        <v>24.34</v>
      </c>
      <c r="T704" s="242"/>
      <c r="U704" s="242">
        <v>647</v>
      </c>
      <c r="V704" s="242">
        <v>581</v>
      </c>
      <c r="W704" s="245">
        <v>-0.09</v>
      </c>
      <c r="X704" s="242"/>
      <c r="Y704" s="1"/>
      <c r="Z704" s="1"/>
    </row>
    <row r="705" spans="1:26" ht="15.75" customHeight="1" thickTop="1" thickBot="1" x14ac:dyDescent="0.35">
      <c r="A705" s="241" t="s">
        <v>687</v>
      </c>
      <c r="B705" s="241">
        <v>704</v>
      </c>
      <c r="C705" s="242" t="s">
        <v>1294</v>
      </c>
      <c r="D705" s="242"/>
      <c r="E705" s="249">
        <v>0.8</v>
      </c>
      <c r="F705" s="242">
        <v>0</v>
      </c>
      <c r="G705" s="243">
        <v>182200</v>
      </c>
      <c r="H705" s="242">
        <v>145</v>
      </c>
      <c r="I705" s="242">
        <v>712</v>
      </c>
      <c r="J705" s="242"/>
      <c r="K705" s="242">
        <v>1.98</v>
      </c>
      <c r="L705" s="242">
        <v>0.55000000000000004</v>
      </c>
      <c r="M705" s="242"/>
      <c r="N705" s="242">
        <v>0</v>
      </c>
      <c r="O705" s="242">
        <v>-16.05</v>
      </c>
      <c r="P705" s="242">
        <v>-28.81</v>
      </c>
      <c r="Q705" s="242">
        <v>-202.67</v>
      </c>
      <c r="R705" s="242"/>
      <c r="S705" s="242">
        <v>58.67</v>
      </c>
      <c r="T705" s="242"/>
      <c r="U705" s="242"/>
      <c r="V705" s="242"/>
      <c r="W705" s="244"/>
      <c r="X705" s="242"/>
      <c r="Y705" s="1"/>
      <c r="Z705" s="1"/>
    </row>
    <row r="706" spans="1:26" ht="15.75" customHeight="1" thickTop="1" thickBot="1" x14ac:dyDescent="0.35">
      <c r="A706" s="241" t="s">
        <v>688</v>
      </c>
      <c r="B706" s="241">
        <v>705</v>
      </c>
      <c r="C706" s="242" t="s">
        <v>1296</v>
      </c>
      <c r="D706" s="242"/>
      <c r="E706" s="249">
        <v>15.9</v>
      </c>
      <c r="F706" s="242">
        <v>0</v>
      </c>
      <c r="G706" s="242">
        <v>0</v>
      </c>
      <c r="H706" s="242">
        <v>0</v>
      </c>
      <c r="I706" s="242">
        <v>716</v>
      </c>
      <c r="J706" s="242"/>
      <c r="K706" s="242">
        <v>0.87</v>
      </c>
      <c r="L706" s="242">
        <v>0.15</v>
      </c>
      <c r="M706" s="242"/>
      <c r="N706" s="242">
        <v>0</v>
      </c>
      <c r="O706" s="242">
        <v>-0.24</v>
      </c>
      <c r="P706" s="242">
        <v>-0.25</v>
      </c>
      <c r="Q706" s="242">
        <v>0.82</v>
      </c>
      <c r="R706" s="242"/>
      <c r="S706" s="242">
        <v>25.23</v>
      </c>
      <c r="T706" s="242"/>
      <c r="U706" s="242"/>
      <c r="V706" s="242"/>
      <c r="W706" s="244"/>
      <c r="X706" s="242"/>
      <c r="Y706" s="1"/>
      <c r="Z706" s="1"/>
    </row>
    <row r="707" spans="1:26" ht="15.75" customHeight="1" thickTop="1" thickBot="1" x14ac:dyDescent="0.35">
      <c r="A707" s="241" t="s">
        <v>689</v>
      </c>
      <c r="B707" s="241">
        <v>706</v>
      </c>
      <c r="C707" s="242" t="s">
        <v>1294</v>
      </c>
      <c r="D707" s="242"/>
      <c r="E707" s="249">
        <v>19.399999999999999</v>
      </c>
      <c r="F707" s="244">
        <v>8.99</v>
      </c>
      <c r="G707" s="243">
        <v>32670600</v>
      </c>
      <c r="H707" s="243">
        <v>636025</v>
      </c>
      <c r="I707" s="243">
        <v>12610</v>
      </c>
      <c r="J707" s="242">
        <v>12.98</v>
      </c>
      <c r="K707" s="242">
        <v>3.68</v>
      </c>
      <c r="L707" s="242">
        <v>0.11</v>
      </c>
      <c r="M707" s="242">
        <v>0.41</v>
      </c>
      <c r="N707" s="242">
        <v>1.52</v>
      </c>
      <c r="O707" s="242">
        <v>30.94</v>
      </c>
      <c r="P707" s="242">
        <v>30.74</v>
      </c>
      <c r="Q707" s="242">
        <v>29.39</v>
      </c>
      <c r="R707" s="242">
        <v>3.45</v>
      </c>
      <c r="S707" s="242">
        <v>39.61</v>
      </c>
      <c r="T707" s="242"/>
      <c r="U707" s="242">
        <v>169</v>
      </c>
      <c r="V707" s="242">
        <v>154</v>
      </c>
      <c r="W707" s="244">
        <v>0.21</v>
      </c>
      <c r="X707" s="242"/>
      <c r="Y707" s="1"/>
      <c r="Z707" s="1"/>
    </row>
    <row r="708" spans="1:26" ht="15.75" customHeight="1" thickTop="1" thickBot="1" x14ac:dyDescent="0.35">
      <c r="A708" s="241" t="s">
        <v>690</v>
      </c>
      <c r="B708" s="241">
        <v>707</v>
      </c>
      <c r="C708" s="242" t="s">
        <v>1296</v>
      </c>
      <c r="D708" s="242"/>
      <c r="E708" s="249">
        <v>3.56</v>
      </c>
      <c r="F708" s="245">
        <v>-3.78</v>
      </c>
      <c r="G708" s="243">
        <v>7787100</v>
      </c>
      <c r="H708" s="243">
        <v>28051</v>
      </c>
      <c r="I708" s="243">
        <v>6806</v>
      </c>
      <c r="J708" s="242">
        <v>107.73</v>
      </c>
      <c r="K708" s="242">
        <v>0.73</v>
      </c>
      <c r="L708" s="242">
        <v>0.92</v>
      </c>
      <c r="M708" s="242">
        <v>0.02</v>
      </c>
      <c r="N708" s="242">
        <v>0.03</v>
      </c>
      <c r="O708" s="242">
        <v>0.75</v>
      </c>
      <c r="P708" s="242">
        <v>0.62</v>
      </c>
      <c r="Q708" s="242">
        <v>1.42</v>
      </c>
      <c r="R708" s="242">
        <v>0.56000000000000005</v>
      </c>
      <c r="S708" s="242">
        <v>33.99</v>
      </c>
      <c r="T708" s="242"/>
      <c r="U708" s="242">
        <v>935</v>
      </c>
      <c r="V708" s="242">
        <v>958</v>
      </c>
      <c r="W708" s="246">
        <v>3.43</v>
      </c>
      <c r="X708" s="242"/>
      <c r="Y708" s="1"/>
      <c r="Z708" s="1"/>
    </row>
    <row r="709" spans="1:26" ht="15.75" customHeight="1" thickTop="1" thickBot="1" x14ac:dyDescent="0.35">
      <c r="A709" s="241" t="s">
        <v>691</v>
      </c>
      <c r="B709" s="241">
        <v>708</v>
      </c>
      <c r="C709" s="242" t="s">
        <v>1294</v>
      </c>
      <c r="D709" s="242"/>
      <c r="E709" s="249">
        <v>5.4</v>
      </c>
      <c r="F709" s="242">
        <v>0</v>
      </c>
      <c r="G709" s="243">
        <v>93300</v>
      </c>
      <c r="H709" s="242">
        <v>499</v>
      </c>
      <c r="I709" s="243">
        <v>5076</v>
      </c>
      <c r="J709" s="242">
        <v>18.47</v>
      </c>
      <c r="K709" s="242">
        <v>1.56</v>
      </c>
      <c r="L709" s="242">
        <v>0.19</v>
      </c>
      <c r="M709" s="242">
        <v>0.1</v>
      </c>
      <c r="N709" s="242">
        <v>0.28999999999999998</v>
      </c>
      <c r="O709" s="242">
        <v>9.4700000000000006</v>
      </c>
      <c r="P709" s="242">
        <v>8.4700000000000006</v>
      </c>
      <c r="Q709" s="242">
        <v>6.82</v>
      </c>
      <c r="R709" s="242">
        <v>6.3</v>
      </c>
      <c r="S709" s="242">
        <v>48.28</v>
      </c>
      <c r="T709" s="242"/>
      <c r="U709" s="242">
        <v>519</v>
      </c>
      <c r="V709" s="242">
        <v>409</v>
      </c>
      <c r="W709" s="245">
        <v>-11.23</v>
      </c>
      <c r="X709" s="242"/>
      <c r="Y709" s="1"/>
      <c r="Z709" s="1"/>
    </row>
    <row r="710" spans="1:26" ht="15.75" customHeight="1" thickTop="1" thickBot="1" x14ac:dyDescent="0.35">
      <c r="A710" s="241" t="s">
        <v>692</v>
      </c>
      <c r="B710" s="241">
        <v>709</v>
      </c>
      <c r="C710" s="242" t="s">
        <v>1294</v>
      </c>
      <c r="D710" s="242" t="s">
        <v>15</v>
      </c>
      <c r="E710" s="249">
        <v>0.04</v>
      </c>
      <c r="F710" s="242">
        <v>0</v>
      </c>
      <c r="G710" s="243">
        <v>12609700</v>
      </c>
      <c r="H710" s="242">
        <v>505</v>
      </c>
      <c r="I710" s="242">
        <v>527</v>
      </c>
      <c r="J710" s="242"/>
      <c r="K710" s="242">
        <v>4</v>
      </c>
      <c r="L710" s="242">
        <v>3.17</v>
      </c>
      <c r="M710" s="242"/>
      <c r="N710" s="242">
        <v>0</v>
      </c>
      <c r="O710" s="242">
        <v>-14.67</v>
      </c>
      <c r="P710" s="242">
        <v>-94.88</v>
      </c>
      <c r="Q710" s="242">
        <v>-73.73</v>
      </c>
      <c r="R710" s="242"/>
      <c r="S710" s="242">
        <v>62.28</v>
      </c>
      <c r="T710" s="242"/>
      <c r="U710" s="242"/>
      <c r="V710" s="242"/>
      <c r="W710" s="244"/>
      <c r="X710" s="242"/>
      <c r="Y710" s="1"/>
      <c r="Z710" s="1"/>
    </row>
    <row r="711" spans="1:26" ht="15.75" customHeight="1" thickTop="1" thickBot="1" x14ac:dyDescent="0.35">
      <c r="A711" s="241" t="s">
        <v>693</v>
      </c>
      <c r="B711" s="241">
        <v>710</v>
      </c>
      <c r="C711" s="242" t="s">
        <v>1294</v>
      </c>
      <c r="D711" s="242"/>
      <c r="E711" s="249">
        <v>3.66</v>
      </c>
      <c r="F711" s="245">
        <v>-0.54</v>
      </c>
      <c r="G711" s="243">
        <v>2600</v>
      </c>
      <c r="H711" s="242">
        <v>10</v>
      </c>
      <c r="I711" s="242">
        <v>366</v>
      </c>
      <c r="J711" s="242"/>
      <c r="K711" s="242">
        <v>0.46</v>
      </c>
      <c r="L711" s="242">
        <v>0.9</v>
      </c>
      <c r="M711" s="242"/>
      <c r="N711" s="242">
        <v>0</v>
      </c>
      <c r="O711" s="242">
        <v>-8</v>
      </c>
      <c r="P711" s="242">
        <v>-17.260000000000002</v>
      </c>
      <c r="Q711" s="242">
        <v>-17.22</v>
      </c>
      <c r="R711" s="242"/>
      <c r="S711" s="242">
        <v>23.78</v>
      </c>
      <c r="T711" s="242"/>
      <c r="U711" s="242"/>
      <c r="V711" s="242"/>
      <c r="W711" s="244"/>
      <c r="X711" s="242"/>
      <c r="Y711" s="1"/>
      <c r="Z711" s="1"/>
    </row>
    <row r="712" spans="1:26" ht="15.75" customHeight="1" thickTop="1" thickBot="1" x14ac:dyDescent="0.35">
      <c r="A712" s="241" t="s">
        <v>694</v>
      </c>
      <c r="B712" s="241">
        <v>711</v>
      </c>
      <c r="C712" s="242" t="s">
        <v>1294</v>
      </c>
      <c r="D712" s="242"/>
      <c r="E712" s="249">
        <v>5.6</v>
      </c>
      <c r="F712" s="244">
        <v>8.74</v>
      </c>
      <c r="G712" s="243">
        <v>14986200</v>
      </c>
      <c r="H712" s="243">
        <v>82358</v>
      </c>
      <c r="I712" s="243">
        <v>1680</v>
      </c>
      <c r="J712" s="242">
        <v>17.05</v>
      </c>
      <c r="K712" s="242">
        <v>3.65</v>
      </c>
      <c r="L712" s="242">
        <v>1.85</v>
      </c>
      <c r="M712" s="242">
        <v>0.1</v>
      </c>
      <c r="N712" s="242">
        <v>0.33</v>
      </c>
      <c r="O712" s="242">
        <v>12.21</v>
      </c>
      <c r="P712" s="242">
        <v>21.92</v>
      </c>
      <c r="Q712" s="242">
        <v>5.0599999999999996</v>
      </c>
      <c r="R712" s="242">
        <v>2.86</v>
      </c>
      <c r="S712" s="242">
        <v>25.17</v>
      </c>
      <c r="T712" s="242"/>
      <c r="U712" s="242">
        <v>303</v>
      </c>
      <c r="V712" s="242">
        <v>334</v>
      </c>
      <c r="W712" s="246">
        <v>1.58</v>
      </c>
      <c r="X712" s="242"/>
      <c r="Y712" s="1"/>
      <c r="Z712" s="1"/>
    </row>
    <row r="713" spans="1:26" ht="15.75" customHeight="1" thickTop="1" thickBot="1" x14ac:dyDescent="0.35">
      <c r="A713" s="241" t="s">
        <v>695</v>
      </c>
      <c r="B713" s="241">
        <v>712</v>
      </c>
      <c r="C713" s="242" t="s">
        <v>1294</v>
      </c>
      <c r="D713" s="242"/>
      <c r="E713" s="249">
        <v>6.65</v>
      </c>
      <c r="F713" s="245">
        <v>-4.32</v>
      </c>
      <c r="G713" s="243">
        <v>23985500</v>
      </c>
      <c r="H713" s="243">
        <v>161229</v>
      </c>
      <c r="I713" s="243">
        <v>57264</v>
      </c>
      <c r="J713" s="242">
        <v>85.14</v>
      </c>
      <c r="K713" s="242">
        <v>3.96</v>
      </c>
      <c r="L713" s="242">
        <v>0.28999999999999998</v>
      </c>
      <c r="M713" s="242">
        <v>0.02</v>
      </c>
      <c r="N713" s="242">
        <v>0.08</v>
      </c>
      <c r="O713" s="242">
        <v>0.91</v>
      </c>
      <c r="P713" s="242">
        <v>4.46</v>
      </c>
      <c r="Q713" s="242">
        <v>-7.6</v>
      </c>
      <c r="R713" s="242">
        <v>0.92</v>
      </c>
      <c r="S713" s="242">
        <v>24.7</v>
      </c>
      <c r="T713" s="242"/>
      <c r="U713" s="242">
        <v>836</v>
      </c>
      <c r="V713" s="242">
        <v>942</v>
      </c>
      <c r="W713" s="246">
        <v>12.52</v>
      </c>
      <c r="X713" s="242"/>
      <c r="Y713" s="1"/>
      <c r="Z713" s="1"/>
    </row>
    <row r="714" spans="1:26" ht="15.75" customHeight="1" thickTop="1" thickBot="1" x14ac:dyDescent="0.35">
      <c r="A714" s="241" t="s">
        <v>696</v>
      </c>
      <c r="B714" s="241">
        <v>713</v>
      </c>
      <c r="C714" s="242" t="s">
        <v>1294</v>
      </c>
      <c r="D714" s="242"/>
      <c r="E714" s="249">
        <v>1.72</v>
      </c>
      <c r="F714" s="245">
        <v>-4.4400000000000004</v>
      </c>
      <c r="G714" s="243">
        <v>21255400</v>
      </c>
      <c r="H714" s="243">
        <v>37340</v>
      </c>
      <c r="I714" s="243">
        <v>23350</v>
      </c>
      <c r="J714" s="242">
        <v>77.849999999999994</v>
      </c>
      <c r="K714" s="242">
        <v>2.96</v>
      </c>
      <c r="L714" s="242">
        <v>1.35</v>
      </c>
      <c r="M714" s="242">
        <v>0.05</v>
      </c>
      <c r="N714" s="242">
        <v>0.02</v>
      </c>
      <c r="O714" s="242">
        <v>3.83</v>
      </c>
      <c r="P714" s="242">
        <v>3.86</v>
      </c>
      <c r="Q714" s="242">
        <v>2.76</v>
      </c>
      <c r="R714" s="242">
        <v>2.56</v>
      </c>
      <c r="S714" s="242">
        <v>35.44</v>
      </c>
      <c r="T714" s="242"/>
      <c r="U714" s="242">
        <v>850</v>
      </c>
      <c r="V714" s="242">
        <v>821</v>
      </c>
      <c r="W714" s="246">
        <v>20.65</v>
      </c>
      <c r="X714" s="242"/>
      <c r="Y714" s="1"/>
      <c r="Z714" s="1"/>
    </row>
    <row r="715" spans="1:26" ht="15.75" customHeight="1" thickTop="1" thickBot="1" x14ac:dyDescent="0.35">
      <c r="A715" s="241" t="s">
        <v>697</v>
      </c>
      <c r="B715" s="241">
        <v>714</v>
      </c>
      <c r="C715" s="242" t="s">
        <v>1294</v>
      </c>
      <c r="D715" s="242"/>
      <c r="E715" s="249">
        <v>7.15</v>
      </c>
      <c r="F715" s="245">
        <v>-0.69</v>
      </c>
      <c r="G715" s="243">
        <v>754100</v>
      </c>
      <c r="H715" s="243">
        <v>5411</v>
      </c>
      <c r="I715" s="243">
        <v>4080</v>
      </c>
      <c r="J715" s="242">
        <v>23.08</v>
      </c>
      <c r="K715" s="242">
        <v>3.06</v>
      </c>
      <c r="L715" s="242">
        <v>0.67</v>
      </c>
      <c r="M715" s="242">
        <v>0.14000000000000001</v>
      </c>
      <c r="N715" s="242">
        <v>0.31</v>
      </c>
      <c r="O715" s="242">
        <v>10.82</v>
      </c>
      <c r="P715" s="242">
        <v>13.72</v>
      </c>
      <c r="Q715" s="242">
        <v>7.12</v>
      </c>
      <c r="R715" s="242">
        <v>1.96</v>
      </c>
      <c r="S715" s="242">
        <v>29.57</v>
      </c>
      <c r="T715" s="242"/>
      <c r="U715" s="242">
        <v>460</v>
      </c>
      <c r="V715" s="242">
        <v>429</v>
      </c>
      <c r="W715" s="246">
        <v>1.06</v>
      </c>
      <c r="X715" s="242"/>
      <c r="Y715" s="1"/>
      <c r="Z715" s="1"/>
    </row>
    <row r="716" spans="1:26" ht="15.75" customHeight="1" thickTop="1" thickBot="1" x14ac:dyDescent="0.35">
      <c r="A716" s="241" t="s">
        <v>698</v>
      </c>
      <c r="B716" s="241">
        <v>715</v>
      </c>
      <c r="C716" s="242" t="s">
        <v>1296</v>
      </c>
      <c r="D716" s="242"/>
      <c r="E716" s="249">
        <v>1.33</v>
      </c>
      <c r="F716" s="245">
        <v>-6.34</v>
      </c>
      <c r="G716" s="243">
        <v>20218100</v>
      </c>
      <c r="H716" s="243">
        <v>27816</v>
      </c>
      <c r="I716" s="243">
        <v>1064</v>
      </c>
      <c r="J716" s="242">
        <v>12.82</v>
      </c>
      <c r="K716" s="242">
        <v>1.32</v>
      </c>
      <c r="L716" s="242">
        <v>1.18</v>
      </c>
      <c r="M716" s="242">
        <v>0.02</v>
      </c>
      <c r="N716" s="242">
        <v>0.11</v>
      </c>
      <c r="O716" s="242">
        <v>7.21</v>
      </c>
      <c r="P716" s="242">
        <v>10.64</v>
      </c>
      <c r="Q716" s="242">
        <v>12.76</v>
      </c>
      <c r="R716" s="242">
        <v>5.26</v>
      </c>
      <c r="S716" s="242">
        <v>32.43</v>
      </c>
      <c r="T716" s="242"/>
      <c r="U716" s="242">
        <v>351</v>
      </c>
      <c r="V716" s="242">
        <v>362</v>
      </c>
      <c r="W716" s="244">
        <v>0.39</v>
      </c>
      <c r="X716" s="242"/>
      <c r="Y716" s="1"/>
      <c r="Z716" s="1"/>
    </row>
    <row r="717" spans="1:26" ht="15.75" customHeight="1" thickTop="1" thickBot="1" x14ac:dyDescent="0.35">
      <c r="A717" s="241" t="s">
        <v>699</v>
      </c>
      <c r="B717" s="241">
        <v>716</v>
      </c>
      <c r="C717" s="242" t="s">
        <v>1294</v>
      </c>
      <c r="D717" s="242"/>
      <c r="E717" s="249">
        <v>3.3</v>
      </c>
      <c r="F717" s="242">
        <v>0</v>
      </c>
      <c r="G717" s="243">
        <v>186000</v>
      </c>
      <c r="H717" s="242">
        <v>606</v>
      </c>
      <c r="I717" s="243">
        <v>5726</v>
      </c>
      <c r="J717" s="242"/>
      <c r="K717" s="242">
        <v>0.88</v>
      </c>
      <c r="L717" s="242">
        <v>1.97</v>
      </c>
      <c r="M717" s="242"/>
      <c r="N717" s="242">
        <v>0</v>
      </c>
      <c r="O717" s="242">
        <v>-2.77</v>
      </c>
      <c r="P717" s="242">
        <v>-11.96</v>
      </c>
      <c r="Q717" s="242">
        <v>-6.74</v>
      </c>
      <c r="R717" s="242"/>
      <c r="S717" s="242">
        <v>23.87</v>
      </c>
      <c r="T717" s="242"/>
      <c r="U717" s="242"/>
      <c r="V717" s="242"/>
      <c r="W717" s="244"/>
      <c r="X717" s="242"/>
      <c r="Y717" s="1"/>
      <c r="Z717" s="1"/>
    </row>
    <row r="718" spans="1:26" ht="15.75" customHeight="1" thickTop="1" thickBot="1" x14ac:dyDescent="0.35">
      <c r="A718" s="241" t="s">
        <v>700</v>
      </c>
      <c r="B718" s="241">
        <v>717</v>
      </c>
      <c r="C718" s="242" t="s">
        <v>1296</v>
      </c>
      <c r="D718" s="242"/>
      <c r="E718" s="249">
        <v>32.5</v>
      </c>
      <c r="F718" s="245">
        <v>-2.99</v>
      </c>
      <c r="G718" s="243">
        <v>1885700</v>
      </c>
      <c r="H718" s="243">
        <v>62097</v>
      </c>
      <c r="I718" s="243">
        <v>38519</v>
      </c>
      <c r="J718" s="242">
        <v>13.17</v>
      </c>
      <c r="K718" s="242">
        <v>1.7</v>
      </c>
      <c r="L718" s="242">
        <v>0.18</v>
      </c>
      <c r="M718" s="242">
        <v>1.4</v>
      </c>
      <c r="N718" s="242">
        <v>2.35</v>
      </c>
      <c r="O718" s="242">
        <v>10.59</v>
      </c>
      <c r="P718" s="242">
        <v>13.24</v>
      </c>
      <c r="Q718" s="242">
        <v>11.85</v>
      </c>
      <c r="R718" s="242">
        <v>4.3099999999999996</v>
      </c>
      <c r="S718" s="242">
        <v>16.239999999999998</v>
      </c>
      <c r="T718" s="242"/>
      <c r="U718" s="242">
        <v>334</v>
      </c>
      <c r="V718" s="242">
        <v>300</v>
      </c>
      <c r="W718" s="244">
        <v>0.22</v>
      </c>
      <c r="X718" s="242"/>
      <c r="Y718" s="1"/>
      <c r="Z718" s="1"/>
    </row>
    <row r="719" spans="1:26" ht="15.75" customHeight="1" thickTop="1" thickBot="1" x14ac:dyDescent="0.35">
      <c r="A719" s="241" t="s">
        <v>701</v>
      </c>
      <c r="B719" s="241">
        <v>718</v>
      </c>
      <c r="C719" s="242" t="s">
        <v>1296</v>
      </c>
      <c r="D719" s="242"/>
      <c r="E719" s="249">
        <v>0.59</v>
      </c>
      <c r="F719" s="242">
        <v>0</v>
      </c>
      <c r="G719" s="243">
        <v>521600</v>
      </c>
      <c r="H719" s="242">
        <v>303</v>
      </c>
      <c r="I719" s="242">
        <v>555</v>
      </c>
      <c r="J719" s="242"/>
      <c r="K719" s="242">
        <v>1.1100000000000001</v>
      </c>
      <c r="L719" s="242">
        <v>1.01</v>
      </c>
      <c r="M719" s="242"/>
      <c r="N719" s="242">
        <v>0</v>
      </c>
      <c r="O719" s="242">
        <v>-4.47</v>
      </c>
      <c r="P719" s="242">
        <v>-13.48</v>
      </c>
      <c r="Q719" s="242">
        <v>-8.66</v>
      </c>
      <c r="R719" s="242"/>
      <c r="S719" s="242">
        <v>32.229999999999997</v>
      </c>
      <c r="T719" s="242"/>
      <c r="U719" s="242"/>
      <c r="V719" s="242"/>
      <c r="W719" s="244"/>
      <c r="X719" s="242"/>
      <c r="Y719" s="1"/>
      <c r="Z719" s="1"/>
    </row>
    <row r="720" spans="1:26" ht="15.75" customHeight="1" thickTop="1" thickBot="1" x14ac:dyDescent="0.35">
      <c r="A720" s="241" t="s">
        <v>702</v>
      </c>
      <c r="B720" s="241">
        <v>719</v>
      </c>
      <c r="C720" s="242" t="s">
        <v>1296</v>
      </c>
      <c r="D720" s="242"/>
      <c r="E720" s="249">
        <v>5.95</v>
      </c>
      <c r="F720" s="245">
        <v>-0.83</v>
      </c>
      <c r="G720" s="243">
        <v>15100</v>
      </c>
      <c r="H720" s="242">
        <v>90</v>
      </c>
      <c r="I720" s="243">
        <v>1902</v>
      </c>
      <c r="J720" s="242">
        <v>115.92</v>
      </c>
      <c r="K720" s="242">
        <v>0.91</v>
      </c>
      <c r="L720" s="242">
        <v>1.54</v>
      </c>
      <c r="M720" s="242"/>
      <c r="N720" s="242">
        <v>0.05</v>
      </c>
      <c r="O720" s="242">
        <v>1.96</v>
      </c>
      <c r="P720" s="242">
        <v>0.78</v>
      </c>
      <c r="Q720" s="242">
        <v>0.77</v>
      </c>
      <c r="R720" s="242">
        <v>1.68</v>
      </c>
      <c r="S720" s="242">
        <v>33.57</v>
      </c>
      <c r="T720" s="242"/>
      <c r="U720" s="242">
        <v>935</v>
      </c>
      <c r="V720" s="242">
        <v>908</v>
      </c>
      <c r="W720" s="245">
        <v>-1.81</v>
      </c>
      <c r="X720" s="242"/>
      <c r="Y720" s="1"/>
      <c r="Z720" s="1"/>
    </row>
    <row r="721" spans="1:26" ht="15.75" customHeight="1" thickTop="1" thickBot="1" x14ac:dyDescent="0.35">
      <c r="A721" s="241" t="s">
        <v>703</v>
      </c>
      <c r="B721" s="241">
        <v>720</v>
      </c>
      <c r="C721" s="242" t="s">
        <v>1294</v>
      </c>
      <c r="D721" s="242"/>
      <c r="E721" s="249">
        <v>0.27</v>
      </c>
      <c r="F721" s="242">
        <v>0</v>
      </c>
      <c r="G721" s="243">
        <v>39323500</v>
      </c>
      <c r="H721" s="243">
        <v>10308</v>
      </c>
      <c r="I721" s="243">
        <v>3296</v>
      </c>
      <c r="J721" s="242"/>
      <c r="K721" s="242">
        <v>3</v>
      </c>
      <c r="L721" s="242">
        <v>0.48</v>
      </c>
      <c r="M721" s="242"/>
      <c r="N721" s="242">
        <v>0</v>
      </c>
      <c r="O721" s="242">
        <v>-14.58</v>
      </c>
      <c r="P721" s="242">
        <v>-21.84</v>
      </c>
      <c r="Q721" s="242">
        <v>-21.44</v>
      </c>
      <c r="R721" s="242"/>
      <c r="S721" s="242">
        <v>24.14</v>
      </c>
      <c r="T721" s="242"/>
      <c r="U721" s="242"/>
      <c r="V721" s="242"/>
      <c r="W721" s="244"/>
      <c r="X721" s="242"/>
      <c r="Y721" s="1"/>
      <c r="Z721" s="1"/>
    </row>
    <row r="722" spans="1:26" ht="15.75" customHeight="1" thickTop="1" thickBot="1" x14ac:dyDescent="0.35">
      <c r="A722" s="241" t="s">
        <v>704</v>
      </c>
      <c r="B722" s="241">
        <v>721</v>
      </c>
      <c r="C722" s="242" t="s">
        <v>1294</v>
      </c>
      <c r="D722" s="242"/>
      <c r="E722" s="249">
        <v>44.75</v>
      </c>
      <c r="F722" s="242">
        <v>0</v>
      </c>
      <c r="G722" s="242">
        <v>0</v>
      </c>
      <c r="H722" s="242">
        <v>0</v>
      </c>
      <c r="I722" s="243">
        <v>5370</v>
      </c>
      <c r="J722" s="242"/>
      <c r="K722" s="242">
        <v>0.97</v>
      </c>
      <c r="L722" s="242">
        <v>0.26</v>
      </c>
      <c r="M722" s="242">
        <v>1.9</v>
      </c>
      <c r="N722" s="242">
        <v>0</v>
      </c>
      <c r="O722" s="242">
        <v>-1.02</v>
      </c>
      <c r="P722" s="242">
        <v>-1.31</v>
      </c>
      <c r="Q722" s="242">
        <v>-6.2</v>
      </c>
      <c r="R722" s="242">
        <v>4.2</v>
      </c>
      <c r="S722" s="242">
        <v>27.89</v>
      </c>
      <c r="T722" s="242"/>
      <c r="U722" s="242"/>
      <c r="V722" s="242"/>
      <c r="W722" s="244"/>
      <c r="X722" s="242"/>
      <c r="Y722" s="1"/>
      <c r="Z722" s="1"/>
    </row>
    <row r="723" spans="1:26" ht="15.75" customHeight="1" thickTop="1" thickBot="1" x14ac:dyDescent="0.35">
      <c r="A723" s="241" t="s">
        <v>705</v>
      </c>
      <c r="B723" s="241">
        <v>722</v>
      </c>
      <c r="C723" s="242" t="s">
        <v>1294</v>
      </c>
      <c r="D723" s="242"/>
      <c r="E723" s="249">
        <v>0.63</v>
      </c>
      <c r="F723" s="245">
        <v>-1.56</v>
      </c>
      <c r="G723" s="243">
        <v>1166400</v>
      </c>
      <c r="H723" s="242">
        <v>744</v>
      </c>
      <c r="I723" s="242">
        <v>495</v>
      </c>
      <c r="J723" s="242"/>
      <c r="K723" s="242">
        <v>0.4</v>
      </c>
      <c r="L723" s="242">
        <v>1.72</v>
      </c>
      <c r="M723" s="242"/>
      <c r="N723" s="242">
        <v>0</v>
      </c>
      <c r="O723" s="242">
        <v>-0.51</v>
      </c>
      <c r="P723" s="242">
        <v>-7.39</v>
      </c>
      <c r="Q723" s="242">
        <v>-9.61</v>
      </c>
      <c r="R723" s="242"/>
      <c r="S723" s="242">
        <v>44.57</v>
      </c>
      <c r="T723" s="242"/>
      <c r="U723" s="242"/>
      <c r="V723" s="242"/>
      <c r="W723" s="244"/>
      <c r="X723" s="242"/>
      <c r="Y723" s="1"/>
      <c r="Z723" s="1"/>
    </row>
    <row r="724" spans="1:26" ht="15.75" customHeight="1" thickTop="1" thickBot="1" x14ac:dyDescent="0.35">
      <c r="A724" s="241" t="s">
        <v>1319</v>
      </c>
      <c r="B724" s="241">
        <v>723</v>
      </c>
      <c r="C724" s="241" t="s">
        <v>178</v>
      </c>
      <c r="D724" s="242"/>
      <c r="E724" s="249">
        <v>1.54</v>
      </c>
      <c r="F724" s="245">
        <v>-1.91</v>
      </c>
      <c r="G724" s="243">
        <v>1972200</v>
      </c>
      <c r="H724" s="243">
        <v>3059</v>
      </c>
      <c r="I724" s="242">
        <v>924</v>
      </c>
      <c r="J724" s="242">
        <v>12.82</v>
      </c>
      <c r="K724" s="242"/>
      <c r="L724" s="242">
        <v>1.79</v>
      </c>
      <c r="M724" s="242"/>
      <c r="N724" s="242">
        <v>0.12</v>
      </c>
      <c r="O724" s="242"/>
      <c r="P724" s="242"/>
      <c r="Q724" s="242"/>
      <c r="R724" s="242"/>
      <c r="S724" s="242">
        <v>26.25</v>
      </c>
      <c r="T724" s="242"/>
      <c r="U724" s="242"/>
      <c r="V724" s="242"/>
      <c r="W724" s="244"/>
      <c r="X724" s="242"/>
      <c r="Y724" s="1"/>
      <c r="Z724" s="1"/>
    </row>
    <row r="725" spans="1:26" ht="15.75" customHeight="1" thickTop="1" thickBot="1" x14ac:dyDescent="0.35">
      <c r="A725" s="241" t="s">
        <v>706</v>
      </c>
      <c r="B725" s="241">
        <v>724</v>
      </c>
      <c r="C725" s="242" t="s">
        <v>1294</v>
      </c>
      <c r="D725" s="242"/>
      <c r="E725" s="249">
        <v>3.06</v>
      </c>
      <c r="F725" s="245">
        <v>-3.16</v>
      </c>
      <c r="G725" s="243">
        <v>115589300</v>
      </c>
      <c r="H725" s="243">
        <v>357383</v>
      </c>
      <c r="I725" s="243">
        <v>45737</v>
      </c>
      <c r="J725" s="242">
        <v>20.14</v>
      </c>
      <c r="K725" s="242">
        <v>1.62</v>
      </c>
      <c r="L725" s="242">
        <v>1.83</v>
      </c>
      <c r="M725" s="242">
        <v>0.04</v>
      </c>
      <c r="N725" s="242">
        <v>0.15</v>
      </c>
      <c r="O725" s="242">
        <v>4.91</v>
      </c>
      <c r="P725" s="242">
        <v>7.79</v>
      </c>
      <c r="Q725" s="242">
        <v>22.01</v>
      </c>
      <c r="R725" s="242">
        <v>4.37</v>
      </c>
      <c r="S725" s="242">
        <v>56.78</v>
      </c>
      <c r="T725" s="242"/>
      <c r="U725" s="242">
        <v>555</v>
      </c>
      <c r="V725" s="242">
        <v>589</v>
      </c>
      <c r="W725" s="246">
        <v>1.32</v>
      </c>
      <c r="X725" s="242"/>
      <c r="Y725" s="1"/>
      <c r="Z725" s="1"/>
    </row>
    <row r="726" spans="1:26" ht="15.75" customHeight="1" thickTop="1" thickBot="1" x14ac:dyDescent="0.35">
      <c r="A726" s="241" t="s">
        <v>707</v>
      </c>
      <c r="B726" s="241">
        <v>725</v>
      </c>
      <c r="C726" s="242" t="s">
        <v>1294</v>
      </c>
      <c r="D726" s="242"/>
      <c r="E726" s="249">
        <v>4.0999999999999996</v>
      </c>
      <c r="F726" s="245">
        <v>-1.44</v>
      </c>
      <c r="G726" s="243">
        <v>8203300</v>
      </c>
      <c r="H726" s="243">
        <v>33799</v>
      </c>
      <c r="I726" s="243">
        <v>15683</v>
      </c>
      <c r="J726" s="242">
        <v>16.47</v>
      </c>
      <c r="K726" s="242">
        <v>1.29</v>
      </c>
      <c r="L726" s="242">
        <v>1.1499999999999999</v>
      </c>
      <c r="M726" s="242">
        <v>0.09</v>
      </c>
      <c r="N726" s="242">
        <v>0.25</v>
      </c>
      <c r="O726" s="242">
        <v>5.64</v>
      </c>
      <c r="P726" s="242">
        <v>7.39</v>
      </c>
      <c r="Q726" s="242">
        <v>29.1</v>
      </c>
      <c r="R726" s="242">
        <v>6.16</v>
      </c>
      <c r="S726" s="242">
        <v>26.8</v>
      </c>
      <c r="T726" s="242"/>
      <c r="U726" s="242">
        <v>521</v>
      </c>
      <c r="V726" s="242">
        <v>510</v>
      </c>
      <c r="W726" s="244">
        <v>0.11</v>
      </c>
      <c r="X726" s="242"/>
      <c r="Y726" s="1"/>
      <c r="Z726" s="1"/>
    </row>
    <row r="727" spans="1:26" ht="15.75" customHeight="1" thickTop="1" thickBot="1" x14ac:dyDescent="0.35">
      <c r="A727" s="241" t="s">
        <v>708</v>
      </c>
      <c r="B727" s="241">
        <v>726</v>
      </c>
      <c r="C727" s="242" t="s">
        <v>1294</v>
      </c>
      <c r="D727" s="242"/>
      <c r="E727" s="249">
        <v>5.9</v>
      </c>
      <c r="F727" s="245">
        <v>-3.28</v>
      </c>
      <c r="G727" s="243">
        <v>8161900</v>
      </c>
      <c r="H727" s="243">
        <v>48478</v>
      </c>
      <c r="I727" s="243">
        <v>3846</v>
      </c>
      <c r="J727" s="242">
        <v>25.02</v>
      </c>
      <c r="K727" s="242">
        <v>4.6900000000000004</v>
      </c>
      <c r="L727" s="242">
        <v>1.01</v>
      </c>
      <c r="M727" s="242">
        <v>0.09</v>
      </c>
      <c r="N727" s="242">
        <v>0.24</v>
      </c>
      <c r="O727" s="242">
        <v>15.9</v>
      </c>
      <c r="P727" s="242">
        <v>19.260000000000002</v>
      </c>
      <c r="Q727" s="242">
        <v>5.44</v>
      </c>
      <c r="R727" s="242">
        <v>1.53</v>
      </c>
      <c r="S727" s="242">
        <v>40.53</v>
      </c>
      <c r="T727" s="242"/>
      <c r="U727" s="242">
        <v>405</v>
      </c>
      <c r="V727" s="242">
        <v>369</v>
      </c>
      <c r="W727" s="246">
        <v>6.5</v>
      </c>
      <c r="X727" s="242"/>
      <c r="Y727" s="1"/>
      <c r="Z727" s="1"/>
    </row>
    <row r="728" spans="1:26" ht="15.75" customHeight="1" thickTop="1" thickBot="1" x14ac:dyDescent="0.35">
      <c r="A728" s="241" t="s">
        <v>709</v>
      </c>
      <c r="B728" s="241">
        <v>727</v>
      </c>
      <c r="C728" s="242" t="s">
        <v>1294</v>
      </c>
      <c r="D728" s="242"/>
      <c r="E728" s="249">
        <v>2.46</v>
      </c>
      <c r="F728" s="245">
        <v>-0.81</v>
      </c>
      <c r="G728" s="243">
        <v>6180800</v>
      </c>
      <c r="H728" s="243">
        <v>15085</v>
      </c>
      <c r="I728" s="243">
        <v>1420</v>
      </c>
      <c r="J728" s="242">
        <v>15.88</v>
      </c>
      <c r="K728" s="242">
        <v>0.99</v>
      </c>
      <c r="L728" s="242">
        <v>1.3</v>
      </c>
      <c r="M728" s="242">
        <v>0.1</v>
      </c>
      <c r="N728" s="242">
        <v>0.15</v>
      </c>
      <c r="O728" s="242">
        <v>6.04</v>
      </c>
      <c r="P728" s="242">
        <v>8.9</v>
      </c>
      <c r="Q728" s="242">
        <v>6.54</v>
      </c>
      <c r="R728" s="242">
        <v>0.92</v>
      </c>
      <c r="S728" s="242">
        <v>72.319999999999993</v>
      </c>
      <c r="T728" s="242"/>
      <c r="U728" s="242">
        <v>465</v>
      </c>
      <c r="V728" s="242">
        <v>481</v>
      </c>
      <c r="W728" s="246">
        <v>3.79</v>
      </c>
      <c r="X728" s="242"/>
      <c r="Y728" s="1"/>
      <c r="Z728" s="1"/>
    </row>
    <row r="729" spans="1:26" ht="15.75" customHeight="1" thickTop="1" thickBot="1" x14ac:dyDescent="0.35">
      <c r="A729" s="241" t="s">
        <v>710</v>
      </c>
      <c r="B729" s="241">
        <v>728</v>
      </c>
      <c r="C729" s="242" t="s">
        <v>1294</v>
      </c>
      <c r="D729" s="242"/>
      <c r="E729" s="249">
        <v>0.33</v>
      </c>
      <c r="F729" s="245">
        <v>-2.94</v>
      </c>
      <c r="G729" s="243">
        <v>447200</v>
      </c>
      <c r="H729" s="242">
        <v>148</v>
      </c>
      <c r="I729" s="242">
        <v>185</v>
      </c>
      <c r="J729" s="242"/>
      <c r="K729" s="242">
        <v>0.73</v>
      </c>
      <c r="L729" s="242">
        <v>1.47</v>
      </c>
      <c r="M729" s="242"/>
      <c r="N729" s="242">
        <v>0</v>
      </c>
      <c r="O729" s="242">
        <v>-5.12</v>
      </c>
      <c r="P729" s="242">
        <v>-18.22</v>
      </c>
      <c r="Q729" s="242">
        <v>-46.47</v>
      </c>
      <c r="R729" s="242"/>
      <c r="S729" s="242">
        <v>32.17</v>
      </c>
      <c r="T729" s="242"/>
      <c r="U729" s="242"/>
      <c r="V729" s="242"/>
      <c r="W729" s="244"/>
      <c r="X729" s="242"/>
      <c r="Y729" s="1"/>
      <c r="Z729" s="1"/>
    </row>
    <row r="730" spans="1:26" ht="15.75" customHeight="1" thickTop="1" thickBot="1" x14ac:dyDescent="0.35">
      <c r="A730" s="241" t="s">
        <v>711</v>
      </c>
      <c r="B730" s="241">
        <v>729</v>
      </c>
      <c r="C730" s="242" t="s">
        <v>1294</v>
      </c>
      <c r="D730" s="242"/>
      <c r="E730" s="249">
        <v>2.66</v>
      </c>
      <c r="F730" s="244">
        <v>0.76</v>
      </c>
      <c r="G730" s="243">
        <v>383500</v>
      </c>
      <c r="H730" s="243">
        <v>1008</v>
      </c>
      <c r="I730" s="243">
        <v>1064</v>
      </c>
      <c r="J730" s="242">
        <v>10.91</v>
      </c>
      <c r="K730" s="242">
        <v>1.77</v>
      </c>
      <c r="L730" s="242">
        <v>0.97</v>
      </c>
      <c r="M730" s="242">
        <v>0.1</v>
      </c>
      <c r="N730" s="242">
        <v>0.24</v>
      </c>
      <c r="O730" s="242">
        <v>11.83</v>
      </c>
      <c r="P730" s="242">
        <v>16.45</v>
      </c>
      <c r="Q730" s="242">
        <v>5.19</v>
      </c>
      <c r="R730" s="242">
        <v>7.14</v>
      </c>
      <c r="S730" s="242">
        <v>38.9</v>
      </c>
      <c r="T730" s="242"/>
      <c r="U730" s="242">
        <v>223</v>
      </c>
      <c r="V730" s="242">
        <v>208</v>
      </c>
      <c r="W730" s="245">
        <v>-17.510000000000002</v>
      </c>
      <c r="X730" s="242"/>
      <c r="Y730" s="1"/>
      <c r="Z730" s="1"/>
    </row>
    <row r="731" spans="1:26" ht="15.75" customHeight="1" thickTop="1" thickBot="1" x14ac:dyDescent="0.35">
      <c r="A731" s="241" t="s">
        <v>712</v>
      </c>
      <c r="B731" s="241">
        <v>730</v>
      </c>
      <c r="C731" s="242" t="s">
        <v>1294</v>
      </c>
      <c r="D731" s="242"/>
      <c r="E731" s="249">
        <v>17.2</v>
      </c>
      <c r="F731" s="245">
        <v>-2.27</v>
      </c>
      <c r="G731" s="243">
        <v>1851700</v>
      </c>
      <c r="H731" s="243">
        <v>31944</v>
      </c>
      <c r="I731" s="243">
        <v>7595</v>
      </c>
      <c r="J731" s="242">
        <v>80.930000000000007</v>
      </c>
      <c r="K731" s="242">
        <v>1.68</v>
      </c>
      <c r="L731" s="242">
        <v>0.12</v>
      </c>
      <c r="M731" s="242">
        <v>0.3</v>
      </c>
      <c r="N731" s="242">
        <v>0.21</v>
      </c>
      <c r="O731" s="242">
        <v>2.16</v>
      </c>
      <c r="P731" s="242">
        <v>2.06</v>
      </c>
      <c r="Q731" s="242">
        <v>7.39</v>
      </c>
      <c r="R731" s="242">
        <v>1.74</v>
      </c>
      <c r="S731" s="242">
        <v>49.07</v>
      </c>
      <c r="T731" s="242"/>
      <c r="U731" s="242">
        <v>904</v>
      </c>
      <c r="V731" s="242">
        <v>889</v>
      </c>
      <c r="W731" s="246">
        <v>1.26</v>
      </c>
      <c r="X731" s="242"/>
      <c r="Y731" s="1"/>
      <c r="Z731" s="1"/>
    </row>
    <row r="732" spans="1:26" ht="15.75" customHeight="1" thickTop="1" thickBot="1" x14ac:dyDescent="0.35">
      <c r="A732" s="241" t="s">
        <v>713</v>
      </c>
      <c r="B732" s="241">
        <v>731</v>
      </c>
      <c r="C732" s="242" t="s">
        <v>1294</v>
      </c>
      <c r="D732" s="242"/>
      <c r="E732" s="249">
        <v>4.3</v>
      </c>
      <c r="F732" s="242">
        <v>0</v>
      </c>
      <c r="G732" s="243">
        <v>97900</v>
      </c>
      <c r="H732" s="242">
        <v>420</v>
      </c>
      <c r="I732" s="243">
        <v>2230</v>
      </c>
      <c r="J732" s="242">
        <v>14.38</v>
      </c>
      <c r="K732" s="242">
        <v>1.8</v>
      </c>
      <c r="L732" s="242">
        <v>4.08</v>
      </c>
      <c r="M732" s="242">
        <v>0.05</v>
      </c>
      <c r="N732" s="242">
        <v>0.3</v>
      </c>
      <c r="O732" s="242">
        <v>3.32</v>
      </c>
      <c r="P732" s="242">
        <v>12.37</v>
      </c>
      <c r="Q732" s="242">
        <v>1.33</v>
      </c>
      <c r="R732" s="242">
        <v>5.92</v>
      </c>
      <c r="S732" s="242">
        <v>42.55</v>
      </c>
      <c r="T732" s="242"/>
      <c r="U732" s="242">
        <v>364</v>
      </c>
      <c r="V732" s="242">
        <v>575</v>
      </c>
      <c r="W732" s="244">
        <v>0.26</v>
      </c>
      <c r="X732" s="242"/>
      <c r="Y732" s="1"/>
      <c r="Z732" s="1"/>
    </row>
    <row r="733" spans="1:26" ht="15.75" customHeight="1" thickTop="1" thickBot="1" x14ac:dyDescent="0.35">
      <c r="A733" s="241" t="s">
        <v>714</v>
      </c>
      <c r="B733" s="241">
        <v>732</v>
      </c>
      <c r="C733" s="242" t="s">
        <v>1294</v>
      </c>
      <c r="D733" s="242"/>
      <c r="E733" s="249">
        <v>1.81</v>
      </c>
      <c r="F733" s="245">
        <v>-1.0900000000000001</v>
      </c>
      <c r="G733" s="243">
        <v>118000</v>
      </c>
      <c r="H733" s="242">
        <v>213</v>
      </c>
      <c r="I733" s="243">
        <v>1086</v>
      </c>
      <c r="J733" s="242"/>
      <c r="K733" s="242">
        <v>1.4</v>
      </c>
      <c r="L733" s="242">
        <v>0.83</v>
      </c>
      <c r="M733" s="242">
        <v>0.06</v>
      </c>
      <c r="N733" s="242">
        <v>0</v>
      </c>
      <c r="O733" s="242">
        <v>-1.95</v>
      </c>
      <c r="P733" s="242">
        <v>-2.74</v>
      </c>
      <c r="Q733" s="242">
        <v>-4.46</v>
      </c>
      <c r="R733" s="242">
        <v>3.2</v>
      </c>
      <c r="S733" s="242">
        <v>29.12</v>
      </c>
      <c r="T733" s="242"/>
      <c r="U733" s="242"/>
      <c r="V733" s="242"/>
      <c r="W733" s="244"/>
      <c r="X733" s="242"/>
      <c r="Y733" s="1"/>
      <c r="Z733" s="1"/>
    </row>
    <row r="734" spans="1:26" ht="15.75" customHeight="1" thickTop="1" thickBot="1" x14ac:dyDescent="0.35">
      <c r="A734" s="241" t="s">
        <v>715</v>
      </c>
      <c r="B734" s="241">
        <v>733</v>
      </c>
      <c r="C734" s="242" t="s">
        <v>1296</v>
      </c>
      <c r="D734" s="242"/>
      <c r="E734" s="249">
        <v>0.35</v>
      </c>
      <c r="F734" s="242">
        <v>0</v>
      </c>
      <c r="G734" s="242">
        <v>0</v>
      </c>
      <c r="H734" s="242">
        <v>0</v>
      </c>
      <c r="I734" s="242">
        <v>872</v>
      </c>
      <c r="J734" s="242"/>
      <c r="K734" s="242">
        <v>0.44</v>
      </c>
      <c r="L734" s="242">
        <v>0.82</v>
      </c>
      <c r="M734" s="242"/>
      <c r="N734" s="242">
        <v>0</v>
      </c>
      <c r="O734" s="242">
        <v>-7.86</v>
      </c>
      <c r="P734" s="242">
        <v>-17.88</v>
      </c>
      <c r="Q734" s="242">
        <v>-409.46</v>
      </c>
      <c r="R734" s="242"/>
      <c r="S734" s="242">
        <v>2.96</v>
      </c>
      <c r="T734" s="242"/>
      <c r="U734" s="242"/>
      <c r="V734" s="242"/>
      <c r="W734" s="244"/>
      <c r="X734" s="242"/>
      <c r="Y734" s="1"/>
      <c r="Z734" s="1"/>
    </row>
    <row r="735" spans="1:26" ht="15.75" customHeight="1" thickTop="1" thickBot="1" x14ac:dyDescent="0.35">
      <c r="A735" s="241" t="s">
        <v>716</v>
      </c>
      <c r="B735" s="241">
        <v>734</v>
      </c>
      <c r="C735" s="242" t="s">
        <v>1294</v>
      </c>
      <c r="D735" s="242"/>
      <c r="E735" s="249">
        <v>11.6</v>
      </c>
      <c r="F735" s="244">
        <v>3.57</v>
      </c>
      <c r="G735" s="243">
        <v>11531600</v>
      </c>
      <c r="H735" s="243">
        <v>131920</v>
      </c>
      <c r="I735" s="243">
        <v>4927</v>
      </c>
      <c r="J735" s="242">
        <v>20.27</v>
      </c>
      <c r="K735" s="242">
        <v>5.05</v>
      </c>
      <c r="L735" s="242">
        <v>0.25</v>
      </c>
      <c r="M735" s="242">
        <v>0.17</v>
      </c>
      <c r="N735" s="242">
        <v>0.55000000000000004</v>
      </c>
      <c r="O735" s="242">
        <v>22.85</v>
      </c>
      <c r="P735" s="242">
        <v>26.9</v>
      </c>
      <c r="Q735" s="242">
        <v>24.46</v>
      </c>
      <c r="R735" s="242">
        <v>1.34</v>
      </c>
      <c r="S735" s="242">
        <v>29.6</v>
      </c>
      <c r="T735" s="242"/>
      <c r="U735" s="242">
        <v>318</v>
      </c>
      <c r="V735" s="242">
        <v>300</v>
      </c>
      <c r="W735" s="244">
        <v>0.43</v>
      </c>
      <c r="X735" s="242"/>
      <c r="Y735" s="1"/>
      <c r="Z735" s="1"/>
    </row>
    <row r="736" spans="1:26" ht="15.75" customHeight="1" thickTop="1" thickBot="1" x14ac:dyDescent="0.35">
      <c r="A736" s="241" t="s">
        <v>717</v>
      </c>
      <c r="B736" s="241">
        <v>735</v>
      </c>
      <c r="C736" s="242" t="s">
        <v>1294</v>
      </c>
      <c r="D736" s="242" t="s">
        <v>4</v>
      </c>
      <c r="E736" s="249">
        <v>13.2</v>
      </c>
      <c r="F736" s="242">
        <v>0</v>
      </c>
      <c r="G736" s="242">
        <v>0</v>
      </c>
      <c r="H736" s="242">
        <v>0</v>
      </c>
      <c r="I736" s="242">
        <v>92</v>
      </c>
      <c r="J736" s="242"/>
      <c r="K736" s="242"/>
      <c r="L736" s="242">
        <v>0.47</v>
      </c>
      <c r="M736" s="242"/>
      <c r="N736" s="242">
        <v>0</v>
      </c>
      <c r="O736" s="242">
        <v>-43.4</v>
      </c>
      <c r="P736" s="242">
        <v>-56.32</v>
      </c>
      <c r="Q736" s="242">
        <v>-92.48</v>
      </c>
      <c r="R736" s="242"/>
      <c r="S736" s="242">
        <v>43.53</v>
      </c>
      <c r="T736" s="242"/>
      <c r="U736" s="242"/>
      <c r="V736" s="242"/>
      <c r="W736" s="244"/>
      <c r="X736" s="242"/>
      <c r="Y736" s="1"/>
      <c r="Z736" s="1"/>
    </row>
    <row r="737" spans="1:26" ht="15.75" customHeight="1" thickTop="1" thickBot="1" x14ac:dyDescent="0.35">
      <c r="A737" s="241" t="s">
        <v>718</v>
      </c>
      <c r="B737" s="241">
        <v>736</v>
      </c>
      <c r="C737" s="242" t="s">
        <v>1296</v>
      </c>
      <c r="D737" s="242"/>
      <c r="E737" s="249">
        <v>17.399999999999999</v>
      </c>
      <c r="F737" s="245">
        <v>-0.56999999999999995</v>
      </c>
      <c r="G737" s="243">
        <v>355900</v>
      </c>
      <c r="H737" s="243">
        <v>6184</v>
      </c>
      <c r="I737" s="243">
        <v>3132</v>
      </c>
      <c r="J737" s="242">
        <v>70.94</v>
      </c>
      <c r="K737" s="242">
        <v>8.61</v>
      </c>
      <c r="L737" s="242">
        <v>0.13</v>
      </c>
      <c r="M737" s="242"/>
      <c r="N737" s="242">
        <v>0.25</v>
      </c>
      <c r="O737" s="242">
        <v>14.18</v>
      </c>
      <c r="P737" s="242">
        <v>16.84</v>
      </c>
      <c r="Q737" s="242">
        <v>22.37</v>
      </c>
      <c r="R737" s="242">
        <v>0.7</v>
      </c>
      <c r="S737" s="242">
        <v>22.09</v>
      </c>
      <c r="T737" s="242"/>
      <c r="U737" s="242">
        <v>567</v>
      </c>
      <c r="V737" s="242">
        <v>519</v>
      </c>
      <c r="W737" s="244"/>
      <c r="X737" s="242"/>
      <c r="Y737" s="1"/>
      <c r="Z737" s="1"/>
    </row>
    <row r="738" spans="1:26" ht="15.75" customHeight="1" thickTop="1" thickBot="1" x14ac:dyDescent="0.35">
      <c r="A738" s="241" t="s">
        <v>719</v>
      </c>
      <c r="B738" s="241">
        <v>737</v>
      </c>
      <c r="C738" s="242" t="s">
        <v>1296</v>
      </c>
      <c r="D738" s="242"/>
      <c r="E738" s="249">
        <v>15.4</v>
      </c>
      <c r="F738" s="245">
        <v>-1.28</v>
      </c>
      <c r="G738" s="243">
        <v>35000</v>
      </c>
      <c r="H738" s="242">
        <v>536</v>
      </c>
      <c r="I738" s="243">
        <v>1657</v>
      </c>
      <c r="J738" s="242">
        <v>11.94</v>
      </c>
      <c r="K738" s="242">
        <v>2.0099999999999998</v>
      </c>
      <c r="L738" s="242">
        <v>0.65</v>
      </c>
      <c r="M738" s="242">
        <v>0.35</v>
      </c>
      <c r="N738" s="242">
        <v>1.3</v>
      </c>
      <c r="O738" s="242">
        <v>13.16</v>
      </c>
      <c r="P738" s="242">
        <v>17.78</v>
      </c>
      <c r="Q738" s="242">
        <v>6.77</v>
      </c>
      <c r="R738" s="242">
        <v>2.27</v>
      </c>
      <c r="S738" s="242">
        <v>15.27</v>
      </c>
      <c r="T738" s="242"/>
      <c r="U738" s="242">
        <v>228</v>
      </c>
      <c r="V738" s="242">
        <v>201</v>
      </c>
      <c r="W738" s="244">
        <v>0.26</v>
      </c>
      <c r="X738" s="242"/>
      <c r="Y738" s="1"/>
      <c r="Z738" s="1"/>
    </row>
    <row r="739" spans="1:26" ht="15.75" customHeight="1" thickTop="1" thickBot="1" x14ac:dyDescent="0.35">
      <c r="A739" s="241" t="s">
        <v>720</v>
      </c>
      <c r="B739" s="241">
        <v>738</v>
      </c>
      <c r="C739" s="242" t="s">
        <v>1296</v>
      </c>
      <c r="D739" s="242"/>
      <c r="E739" s="249">
        <v>11.3</v>
      </c>
      <c r="F739" s="245">
        <v>-4.24</v>
      </c>
      <c r="G739" s="243">
        <v>198000</v>
      </c>
      <c r="H739" s="243">
        <v>2274</v>
      </c>
      <c r="I739" s="243">
        <v>3390</v>
      </c>
      <c r="J739" s="242"/>
      <c r="K739" s="242">
        <v>2.71</v>
      </c>
      <c r="L739" s="242">
        <v>1.22</v>
      </c>
      <c r="M739" s="242">
        <v>0.25</v>
      </c>
      <c r="N739" s="242">
        <v>0</v>
      </c>
      <c r="O739" s="242">
        <v>-2.1800000000000002</v>
      </c>
      <c r="P739" s="242">
        <v>-4.55</v>
      </c>
      <c r="Q739" s="242">
        <v>-4.79</v>
      </c>
      <c r="R739" s="242">
        <v>1.77</v>
      </c>
      <c r="S739" s="242">
        <v>26.86</v>
      </c>
      <c r="T739" s="242"/>
      <c r="U739" s="242"/>
      <c r="V739" s="242"/>
      <c r="W739" s="244"/>
      <c r="X739" s="242"/>
      <c r="Y739" s="1"/>
      <c r="Z739" s="1"/>
    </row>
    <row r="740" spans="1:26" ht="15.75" customHeight="1" thickTop="1" thickBot="1" x14ac:dyDescent="0.35">
      <c r="A740" s="241" t="s">
        <v>721</v>
      </c>
      <c r="B740" s="241">
        <v>739</v>
      </c>
      <c r="C740" s="242" t="s">
        <v>1294</v>
      </c>
      <c r="D740" s="242"/>
      <c r="E740" s="249">
        <v>4.2</v>
      </c>
      <c r="F740" s="245">
        <v>-5.41</v>
      </c>
      <c r="G740" s="243">
        <v>47277000</v>
      </c>
      <c r="H740" s="243">
        <v>211779</v>
      </c>
      <c r="I740" s="243">
        <v>2184</v>
      </c>
      <c r="J740" s="242">
        <v>27.16</v>
      </c>
      <c r="K740" s="242">
        <v>2.87</v>
      </c>
      <c r="L740" s="242">
        <v>0.71</v>
      </c>
      <c r="M740" s="242">
        <v>0.04</v>
      </c>
      <c r="N740" s="242">
        <v>0.17</v>
      </c>
      <c r="O740" s="242">
        <v>9.7799999999999994</v>
      </c>
      <c r="P740" s="242">
        <v>10.75</v>
      </c>
      <c r="Q740" s="242">
        <v>10.15</v>
      </c>
      <c r="R740" s="242">
        <v>0.97</v>
      </c>
      <c r="S740" s="242">
        <v>39.75</v>
      </c>
      <c r="T740" s="242"/>
      <c r="U740" s="242">
        <v>533</v>
      </c>
      <c r="V740" s="242">
        <v>467</v>
      </c>
      <c r="W740" s="245">
        <v>-0.6</v>
      </c>
      <c r="X740" s="242"/>
      <c r="Y740" s="1"/>
      <c r="Z740" s="1"/>
    </row>
    <row r="741" spans="1:26" ht="15.75" customHeight="1" thickTop="1" thickBot="1" x14ac:dyDescent="0.35">
      <c r="A741" s="241" t="s">
        <v>722</v>
      </c>
      <c r="B741" s="241">
        <v>740</v>
      </c>
      <c r="C741" s="242" t="s">
        <v>1294</v>
      </c>
      <c r="D741" s="242"/>
      <c r="E741" s="249">
        <v>1.01</v>
      </c>
      <c r="F741" s="242">
        <v>0</v>
      </c>
      <c r="G741" s="243">
        <v>1730300</v>
      </c>
      <c r="H741" s="243">
        <v>1748</v>
      </c>
      <c r="I741" s="243">
        <v>1670</v>
      </c>
      <c r="J741" s="242">
        <v>21.27</v>
      </c>
      <c r="K741" s="242">
        <v>0.65</v>
      </c>
      <c r="L741" s="242">
        <v>0.12</v>
      </c>
      <c r="M741" s="242"/>
      <c r="N741" s="242">
        <v>0.05</v>
      </c>
      <c r="O741" s="242">
        <v>3.05</v>
      </c>
      <c r="P741" s="242">
        <v>3.09</v>
      </c>
      <c r="Q741" s="242">
        <v>7.44</v>
      </c>
      <c r="R741" s="242"/>
      <c r="S741" s="242">
        <v>64.95</v>
      </c>
      <c r="T741" s="242"/>
      <c r="U741" s="242">
        <v>701</v>
      </c>
      <c r="V741" s="242">
        <v>681</v>
      </c>
      <c r="W741" s="245">
        <v>-0.04</v>
      </c>
      <c r="X741" s="248"/>
      <c r="Y741" s="1"/>
      <c r="Z741" s="1"/>
    </row>
    <row r="742" spans="1:26" ht="15.75" customHeight="1" thickTop="1" x14ac:dyDescent="0.3">
      <c r="A742" s="1"/>
      <c r="B742" s="1"/>
      <c r="C742" s="1"/>
      <c r="D742" s="1"/>
      <c r="E742" s="24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"/>
      <c r="B743" s="1"/>
      <c r="C743" s="1"/>
      <c r="D743" s="1"/>
      <c r="E743" s="24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"/>
      <c r="B744" s="1"/>
      <c r="C744" s="1"/>
      <c r="D744" s="1"/>
      <c r="E744" s="24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"/>
      <c r="B745" s="1"/>
      <c r="C745" s="1"/>
      <c r="D745" s="1"/>
      <c r="E745" s="24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"/>
      <c r="B746" s="1"/>
      <c r="C746" s="1"/>
      <c r="D746" s="1"/>
      <c r="E746" s="24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"/>
      <c r="B747" s="1"/>
      <c r="C747" s="1"/>
      <c r="D747" s="1"/>
      <c r="E747" s="24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"/>
      <c r="B748" s="1"/>
      <c r="C748" s="1"/>
      <c r="D748" s="1"/>
      <c r="E748" s="24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"/>
      <c r="B749" s="1"/>
      <c r="C749" s="1"/>
      <c r="D749" s="1"/>
      <c r="E749" s="24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"/>
      <c r="B750" s="1"/>
      <c r="C750" s="1"/>
      <c r="D750" s="1"/>
      <c r="E750" s="24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"/>
      <c r="B751" s="1"/>
      <c r="C751" s="1"/>
      <c r="D751" s="1"/>
      <c r="E751" s="24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"/>
      <c r="B752" s="1"/>
      <c r="C752" s="1"/>
      <c r="D752" s="1"/>
      <c r="E752" s="24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"/>
      <c r="B753" s="1"/>
      <c r="C753" s="1"/>
      <c r="D753" s="1"/>
      <c r="E753" s="24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"/>
      <c r="B754" s="1"/>
      <c r="C754" s="1"/>
      <c r="D754" s="1"/>
      <c r="E754" s="24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"/>
      <c r="B755" s="1"/>
      <c r="C755" s="1"/>
      <c r="D755" s="1"/>
      <c r="E755" s="24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"/>
      <c r="B756" s="1"/>
      <c r="C756" s="1"/>
      <c r="D756" s="1"/>
      <c r="E756" s="24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"/>
      <c r="B757" s="1"/>
      <c r="C757" s="1"/>
      <c r="D757" s="1"/>
      <c r="E757" s="24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"/>
      <c r="B758" s="1"/>
      <c r="C758" s="1"/>
      <c r="D758" s="1"/>
      <c r="E758" s="24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"/>
      <c r="B759" s="1"/>
      <c r="C759" s="1"/>
      <c r="D759" s="1"/>
      <c r="E759" s="24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"/>
      <c r="B760" s="1"/>
      <c r="C760" s="1"/>
      <c r="D760" s="1"/>
      <c r="E760" s="24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"/>
      <c r="B761" s="1"/>
      <c r="C761" s="1"/>
      <c r="D761" s="1"/>
      <c r="E761" s="24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"/>
      <c r="B762" s="1"/>
      <c r="C762" s="1"/>
      <c r="D762" s="1"/>
      <c r="E762" s="24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"/>
      <c r="B763" s="1"/>
      <c r="C763" s="1"/>
      <c r="D763" s="1"/>
      <c r="E763" s="24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"/>
      <c r="B764" s="1"/>
      <c r="C764" s="1"/>
      <c r="D764" s="1"/>
      <c r="E764" s="24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"/>
      <c r="B765" s="1"/>
      <c r="C765" s="1"/>
      <c r="D765" s="1"/>
      <c r="E765" s="24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"/>
      <c r="B766" s="1"/>
      <c r="C766" s="1"/>
      <c r="D766" s="1"/>
      <c r="E766" s="24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"/>
      <c r="B767" s="1"/>
      <c r="C767" s="1"/>
      <c r="D767" s="1"/>
      <c r="E767" s="24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"/>
      <c r="B768" s="1"/>
      <c r="C768" s="1"/>
      <c r="D768" s="1"/>
      <c r="E768" s="24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"/>
      <c r="B769" s="1"/>
      <c r="C769" s="1"/>
      <c r="D769" s="1"/>
      <c r="E769" s="24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"/>
      <c r="B770" s="1"/>
      <c r="C770" s="1"/>
      <c r="D770" s="1"/>
      <c r="E770" s="24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"/>
      <c r="B771" s="1"/>
      <c r="C771" s="1"/>
      <c r="D771" s="1"/>
      <c r="E771" s="24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"/>
      <c r="B772" s="1"/>
      <c r="C772" s="1"/>
      <c r="D772" s="1"/>
      <c r="E772" s="24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"/>
      <c r="B773" s="1"/>
      <c r="C773" s="1"/>
      <c r="D773" s="1"/>
      <c r="E773" s="24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"/>
      <c r="B774" s="1"/>
      <c r="C774" s="1"/>
      <c r="D774" s="1"/>
      <c r="E774" s="24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"/>
      <c r="B775" s="1"/>
      <c r="C775" s="1"/>
      <c r="D775" s="1"/>
      <c r="E775" s="24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"/>
      <c r="B776" s="1"/>
      <c r="C776" s="1"/>
      <c r="D776" s="1"/>
      <c r="E776" s="24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"/>
      <c r="B777" s="1"/>
      <c r="C777" s="1"/>
      <c r="D777" s="1"/>
      <c r="E777" s="24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"/>
      <c r="B778" s="1"/>
      <c r="C778" s="1"/>
      <c r="D778" s="1"/>
      <c r="E778" s="24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"/>
      <c r="B779" s="1"/>
      <c r="C779" s="1"/>
      <c r="D779" s="1"/>
      <c r="E779" s="24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"/>
      <c r="B780" s="1"/>
      <c r="C780" s="1"/>
      <c r="D780" s="1"/>
      <c r="E780" s="24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"/>
      <c r="B781" s="1"/>
      <c r="C781" s="1"/>
      <c r="D781" s="1"/>
      <c r="E781" s="24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"/>
      <c r="B782" s="1"/>
      <c r="C782" s="1"/>
      <c r="D782" s="1"/>
      <c r="E782" s="24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"/>
      <c r="B783" s="1"/>
      <c r="C783" s="1"/>
      <c r="D783" s="1"/>
      <c r="E783" s="24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"/>
      <c r="B784" s="1"/>
      <c r="C784" s="1"/>
      <c r="D784" s="1"/>
      <c r="E784" s="24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"/>
      <c r="B785" s="1"/>
      <c r="C785" s="1"/>
      <c r="D785" s="1"/>
      <c r="E785" s="24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"/>
      <c r="B786" s="1"/>
      <c r="C786" s="1"/>
      <c r="D786" s="1"/>
      <c r="E786" s="24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"/>
      <c r="B787" s="1"/>
      <c r="C787" s="1"/>
      <c r="D787" s="1"/>
      <c r="E787" s="24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"/>
      <c r="B788" s="1"/>
      <c r="C788" s="1"/>
      <c r="D788" s="1"/>
      <c r="E788" s="24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"/>
      <c r="B789" s="1"/>
      <c r="C789" s="1"/>
      <c r="D789" s="1"/>
      <c r="E789" s="24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"/>
      <c r="B790" s="1"/>
      <c r="C790" s="1"/>
      <c r="D790" s="1"/>
      <c r="E790" s="24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"/>
      <c r="B791" s="1"/>
      <c r="C791" s="1"/>
      <c r="D791" s="1"/>
      <c r="E791" s="24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"/>
      <c r="B792" s="1"/>
      <c r="C792" s="1"/>
      <c r="D792" s="1"/>
      <c r="E792" s="24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"/>
      <c r="B793" s="1"/>
      <c r="C793" s="1"/>
      <c r="D793" s="1"/>
      <c r="E793" s="24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"/>
      <c r="B794" s="1"/>
      <c r="C794" s="1"/>
      <c r="D794" s="1"/>
      <c r="E794" s="24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"/>
      <c r="B795" s="1"/>
      <c r="C795" s="1"/>
      <c r="D795" s="1"/>
      <c r="E795" s="24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"/>
      <c r="B796" s="1"/>
      <c r="C796" s="1"/>
      <c r="D796" s="1"/>
      <c r="E796" s="24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"/>
      <c r="B797" s="1"/>
      <c r="C797" s="1"/>
      <c r="D797" s="1"/>
      <c r="E797" s="24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"/>
      <c r="B798" s="1"/>
      <c r="C798" s="1"/>
      <c r="D798" s="1"/>
      <c r="E798" s="24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"/>
      <c r="B799" s="1"/>
      <c r="C799" s="1"/>
      <c r="D799" s="1"/>
      <c r="E799" s="24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"/>
      <c r="B800" s="1"/>
      <c r="C800" s="1"/>
      <c r="D800" s="1"/>
      <c r="E800" s="24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"/>
      <c r="B801" s="1"/>
      <c r="C801" s="1"/>
      <c r="D801" s="1"/>
      <c r="E801" s="24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"/>
      <c r="B802" s="1"/>
      <c r="C802" s="1"/>
      <c r="D802" s="1"/>
      <c r="E802" s="24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"/>
      <c r="B803" s="1"/>
      <c r="C803" s="1"/>
      <c r="D803" s="1"/>
      <c r="E803" s="24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"/>
      <c r="B804" s="1"/>
      <c r="C804" s="1"/>
      <c r="D804" s="1"/>
      <c r="E804" s="24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"/>
      <c r="B805" s="1"/>
      <c r="C805" s="1"/>
      <c r="D805" s="1"/>
      <c r="E805" s="24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"/>
      <c r="B806" s="1"/>
      <c r="C806" s="1"/>
      <c r="D806" s="1"/>
      <c r="E806" s="24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"/>
      <c r="B807" s="1"/>
      <c r="C807" s="1"/>
      <c r="D807" s="1"/>
      <c r="E807" s="24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"/>
      <c r="B808" s="1"/>
      <c r="C808" s="1"/>
      <c r="D808" s="1"/>
      <c r="E808" s="24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"/>
      <c r="B809" s="1"/>
      <c r="C809" s="1"/>
      <c r="D809" s="1"/>
      <c r="E809" s="24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"/>
      <c r="B810" s="1"/>
      <c r="C810" s="1"/>
      <c r="D810" s="1"/>
      <c r="E810" s="24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"/>
      <c r="B811" s="1"/>
      <c r="C811" s="1"/>
      <c r="D811" s="1"/>
      <c r="E811" s="24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"/>
      <c r="B812" s="1"/>
      <c r="C812" s="1"/>
      <c r="D812" s="1"/>
      <c r="E812" s="24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"/>
      <c r="B813" s="1"/>
      <c r="C813" s="1"/>
      <c r="D813" s="1"/>
      <c r="E813" s="24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"/>
      <c r="B814" s="1"/>
      <c r="C814" s="1"/>
      <c r="D814" s="1"/>
      <c r="E814" s="24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"/>
      <c r="B815" s="1"/>
      <c r="C815" s="1"/>
      <c r="D815" s="1"/>
      <c r="E815" s="24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"/>
      <c r="B816" s="1"/>
      <c r="C816" s="1"/>
      <c r="D816" s="1"/>
      <c r="E816" s="24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"/>
      <c r="B817" s="1"/>
      <c r="C817" s="1"/>
      <c r="D817" s="1"/>
      <c r="E817" s="24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"/>
      <c r="B818" s="1"/>
      <c r="C818" s="1"/>
      <c r="D818" s="1"/>
      <c r="E818" s="24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"/>
      <c r="B819" s="1"/>
      <c r="C819" s="1"/>
      <c r="D819" s="1"/>
      <c r="E819" s="24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"/>
      <c r="B820" s="1"/>
      <c r="C820" s="1"/>
      <c r="D820" s="1"/>
      <c r="E820" s="24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"/>
      <c r="B821" s="1"/>
      <c r="C821" s="1"/>
      <c r="D821" s="1"/>
      <c r="E821" s="24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"/>
      <c r="B822" s="1"/>
      <c r="C822" s="1"/>
      <c r="D822" s="1"/>
      <c r="E822" s="24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"/>
      <c r="B823" s="1"/>
      <c r="C823" s="1"/>
      <c r="D823" s="1"/>
      <c r="E823" s="24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"/>
      <c r="B824" s="1"/>
      <c r="C824" s="1"/>
      <c r="D824" s="1"/>
      <c r="E824" s="24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"/>
      <c r="B825" s="1"/>
      <c r="C825" s="1"/>
      <c r="D825" s="1"/>
      <c r="E825" s="24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"/>
      <c r="B826" s="1"/>
      <c r="C826" s="1"/>
      <c r="D826" s="1"/>
      <c r="E826" s="24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"/>
      <c r="B827" s="1"/>
      <c r="C827" s="1"/>
      <c r="D827" s="1"/>
      <c r="E827" s="24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"/>
      <c r="B828" s="1"/>
      <c r="C828" s="1"/>
      <c r="D828" s="1"/>
      <c r="E828" s="24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"/>
      <c r="B829" s="1"/>
      <c r="C829" s="1"/>
      <c r="D829" s="1"/>
      <c r="E829" s="24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"/>
      <c r="B830" s="1"/>
      <c r="C830" s="1"/>
      <c r="D830" s="1"/>
      <c r="E830" s="24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"/>
      <c r="B831" s="1"/>
      <c r="C831" s="1"/>
      <c r="D831" s="1"/>
      <c r="E831" s="24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"/>
      <c r="B832" s="1"/>
      <c r="C832" s="1"/>
      <c r="D832" s="1"/>
      <c r="E832" s="24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"/>
      <c r="B833" s="1"/>
      <c r="C833" s="1"/>
      <c r="D833" s="1"/>
      <c r="E833" s="24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"/>
      <c r="B834" s="1"/>
      <c r="C834" s="1"/>
      <c r="D834" s="1"/>
      <c r="E834" s="24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"/>
      <c r="B835" s="1"/>
      <c r="C835" s="1"/>
      <c r="D835" s="1"/>
      <c r="E835" s="24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"/>
      <c r="B836" s="1"/>
      <c r="C836" s="1"/>
      <c r="D836" s="1"/>
      <c r="E836" s="24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"/>
      <c r="B837" s="1"/>
      <c r="C837" s="1"/>
      <c r="D837" s="1"/>
      <c r="E837" s="24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"/>
      <c r="B838" s="1"/>
      <c r="C838" s="1"/>
      <c r="D838" s="1"/>
      <c r="E838" s="24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"/>
      <c r="B839" s="1"/>
      <c r="C839" s="1"/>
      <c r="D839" s="1"/>
      <c r="E839" s="24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"/>
      <c r="B840" s="1"/>
      <c r="C840" s="1"/>
      <c r="D840" s="1"/>
      <c r="E840" s="24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"/>
      <c r="B841" s="1"/>
      <c r="C841" s="1"/>
      <c r="D841" s="1"/>
      <c r="E841" s="24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"/>
      <c r="B842" s="1"/>
      <c r="C842" s="1"/>
      <c r="D842" s="1"/>
      <c r="E842" s="24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"/>
      <c r="B843" s="1"/>
      <c r="C843" s="1"/>
      <c r="D843" s="1"/>
      <c r="E843" s="24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"/>
      <c r="B844" s="1"/>
      <c r="C844" s="1"/>
      <c r="D844" s="1"/>
      <c r="E844" s="24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"/>
      <c r="B845" s="1"/>
      <c r="C845" s="1"/>
      <c r="D845" s="1"/>
      <c r="E845" s="24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"/>
      <c r="B846" s="1"/>
      <c r="C846" s="1"/>
      <c r="D846" s="1"/>
      <c r="E846" s="24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"/>
      <c r="B847" s="1"/>
      <c r="C847" s="1"/>
      <c r="D847" s="1"/>
      <c r="E847" s="24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"/>
      <c r="B848" s="1"/>
      <c r="C848" s="1"/>
      <c r="D848" s="1"/>
      <c r="E848" s="24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"/>
      <c r="B849" s="1"/>
      <c r="C849" s="1"/>
      <c r="D849" s="1"/>
      <c r="E849" s="24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"/>
      <c r="B850" s="1"/>
      <c r="C850" s="1"/>
      <c r="D850" s="1"/>
      <c r="E850" s="24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"/>
      <c r="B851" s="1"/>
      <c r="C851" s="1"/>
      <c r="D851" s="1"/>
      <c r="E851" s="24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"/>
      <c r="B852" s="1"/>
      <c r="C852" s="1"/>
      <c r="D852" s="1"/>
      <c r="E852" s="24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"/>
      <c r="B853" s="1"/>
      <c r="C853" s="1"/>
      <c r="D853" s="1"/>
      <c r="E853" s="24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"/>
      <c r="B854" s="1"/>
      <c r="C854" s="1"/>
      <c r="D854" s="1"/>
      <c r="E854" s="24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"/>
      <c r="B855" s="1"/>
      <c r="C855" s="1"/>
      <c r="D855" s="1"/>
      <c r="E855" s="24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"/>
      <c r="B856" s="1"/>
      <c r="C856" s="1"/>
      <c r="D856" s="1"/>
      <c r="E856" s="24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"/>
      <c r="B857" s="1"/>
      <c r="C857" s="1"/>
      <c r="D857" s="1"/>
      <c r="E857" s="24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"/>
      <c r="B858" s="1"/>
      <c r="C858" s="1"/>
      <c r="D858" s="1"/>
      <c r="E858" s="24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"/>
      <c r="B859" s="1"/>
      <c r="C859" s="1"/>
      <c r="D859" s="1"/>
      <c r="E859" s="24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"/>
      <c r="B860" s="1"/>
      <c r="C860" s="1"/>
      <c r="D860" s="1"/>
      <c r="E860" s="24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"/>
      <c r="B861" s="1"/>
      <c r="C861" s="1"/>
      <c r="D861" s="1"/>
      <c r="E861" s="24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"/>
      <c r="B862" s="1"/>
      <c r="C862" s="1"/>
      <c r="D862" s="1"/>
      <c r="E862" s="24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"/>
      <c r="B863" s="1"/>
      <c r="C863" s="1"/>
      <c r="D863" s="1"/>
      <c r="E863" s="24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"/>
      <c r="B864" s="1"/>
      <c r="C864" s="1"/>
      <c r="D864" s="1"/>
      <c r="E864" s="24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"/>
      <c r="B865" s="1"/>
      <c r="C865" s="1"/>
      <c r="D865" s="1"/>
      <c r="E865" s="24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"/>
      <c r="B866" s="1"/>
      <c r="C866" s="1"/>
      <c r="D866" s="1"/>
      <c r="E866" s="24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"/>
      <c r="B867" s="1"/>
      <c r="C867" s="1"/>
      <c r="D867" s="1"/>
      <c r="E867" s="24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"/>
      <c r="B868" s="1"/>
      <c r="C868" s="1"/>
      <c r="D868" s="1"/>
      <c r="E868" s="24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"/>
      <c r="B869" s="1"/>
      <c r="C869" s="1"/>
      <c r="D869" s="1"/>
      <c r="E869" s="24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"/>
      <c r="B870" s="1"/>
      <c r="C870" s="1"/>
      <c r="D870" s="1"/>
      <c r="E870" s="24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"/>
      <c r="B871" s="1"/>
      <c r="C871" s="1"/>
      <c r="D871" s="1"/>
      <c r="E871" s="24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"/>
      <c r="B872" s="1"/>
      <c r="C872" s="1"/>
      <c r="D872" s="1"/>
      <c r="E872" s="24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"/>
      <c r="B873" s="1"/>
      <c r="C873" s="1"/>
      <c r="D873" s="1"/>
      <c r="E873" s="24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"/>
      <c r="B874" s="1"/>
      <c r="C874" s="1"/>
      <c r="D874" s="1"/>
      <c r="E874" s="24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"/>
      <c r="B875" s="1"/>
      <c r="C875" s="1"/>
      <c r="D875" s="1"/>
      <c r="E875" s="24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"/>
      <c r="B876" s="1"/>
      <c r="C876" s="1"/>
      <c r="D876" s="1"/>
      <c r="E876" s="24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"/>
      <c r="B877" s="1"/>
      <c r="C877" s="1"/>
      <c r="D877" s="1"/>
      <c r="E877" s="24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"/>
      <c r="B878" s="1"/>
      <c r="C878" s="1"/>
      <c r="D878" s="1"/>
      <c r="E878" s="24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"/>
      <c r="B879" s="1"/>
      <c r="C879" s="1"/>
      <c r="D879" s="1"/>
      <c r="E879" s="24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"/>
      <c r="B880" s="1"/>
      <c r="C880" s="1"/>
      <c r="D880" s="1"/>
      <c r="E880" s="24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"/>
      <c r="B881" s="1"/>
      <c r="C881" s="1"/>
      <c r="D881" s="1"/>
      <c r="E881" s="24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"/>
      <c r="B882" s="1"/>
      <c r="C882" s="1"/>
      <c r="D882" s="1"/>
      <c r="E882" s="24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"/>
      <c r="B883" s="1"/>
      <c r="C883" s="1"/>
      <c r="D883" s="1"/>
      <c r="E883" s="24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"/>
      <c r="B884" s="1"/>
      <c r="C884" s="1"/>
      <c r="D884" s="1"/>
      <c r="E884" s="24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"/>
      <c r="B885" s="1"/>
      <c r="C885" s="1"/>
      <c r="D885" s="1"/>
      <c r="E885" s="24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"/>
      <c r="B886" s="1"/>
      <c r="C886" s="1"/>
      <c r="D886" s="1"/>
      <c r="E886" s="24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"/>
      <c r="B887" s="1"/>
      <c r="C887" s="1"/>
      <c r="D887" s="1"/>
      <c r="E887" s="24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"/>
      <c r="B888" s="1"/>
      <c r="C888" s="1"/>
      <c r="D888" s="1"/>
      <c r="E888" s="24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"/>
      <c r="B889" s="1"/>
      <c r="C889" s="1"/>
      <c r="D889" s="1"/>
      <c r="E889" s="24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"/>
      <c r="B890" s="1"/>
      <c r="C890" s="1"/>
      <c r="D890" s="1"/>
      <c r="E890" s="24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"/>
      <c r="B891" s="1"/>
      <c r="C891" s="1"/>
      <c r="D891" s="1"/>
      <c r="E891" s="24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"/>
      <c r="B892" s="1"/>
      <c r="C892" s="1"/>
      <c r="D892" s="1"/>
      <c r="E892" s="24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"/>
      <c r="B893" s="1"/>
      <c r="C893" s="1"/>
      <c r="D893" s="1"/>
      <c r="E893" s="24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"/>
      <c r="B894" s="1"/>
      <c r="C894" s="1"/>
      <c r="D894" s="1"/>
      <c r="E894" s="24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"/>
      <c r="B895" s="1"/>
      <c r="C895" s="1"/>
      <c r="D895" s="1"/>
      <c r="E895" s="24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"/>
      <c r="B896" s="1"/>
      <c r="C896" s="1"/>
      <c r="D896" s="1"/>
      <c r="E896" s="24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"/>
      <c r="B897" s="1"/>
      <c r="C897" s="1"/>
      <c r="D897" s="1"/>
      <c r="E897" s="24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"/>
      <c r="B898" s="1"/>
      <c r="C898" s="1"/>
      <c r="D898" s="1"/>
      <c r="E898" s="24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"/>
      <c r="B899" s="1"/>
      <c r="C899" s="1"/>
      <c r="D899" s="1"/>
      <c r="E899" s="24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"/>
      <c r="B900" s="1"/>
      <c r="C900" s="1"/>
      <c r="D900" s="1"/>
      <c r="E900" s="24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"/>
      <c r="B901" s="1"/>
      <c r="C901" s="1"/>
      <c r="D901" s="1"/>
      <c r="E901" s="24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"/>
      <c r="B902" s="1"/>
      <c r="C902" s="1"/>
      <c r="D902" s="1"/>
      <c r="E902" s="24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"/>
      <c r="B903" s="1"/>
      <c r="C903" s="1"/>
      <c r="D903" s="1"/>
      <c r="E903" s="24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"/>
      <c r="B904" s="1"/>
      <c r="C904" s="1"/>
      <c r="D904" s="1"/>
      <c r="E904" s="24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"/>
      <c r="B905" s="1"/>
      <c r="C905" s="1"/>
      <c r="D905" s="1"/>
      <c r="E905" s="24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"/>
      <c r="B906" s="1"/>
      <c r="C906" s="1"/>
      <c r="D906" s="1"/>
      <c r="E906" s="24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"/>
      <c r="B907" s="1"/>
      <c r="C907" s="1"/>
      <c r="D907" s="1"/>
      <c r="E907" s="24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"/>
      <c r="B908" s="1"/>
      <c r="C908" s="1"/>
      <c r="D908" s="1"/>
      <c r="E908" s="24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"/>
      <c r="B909" s="1"/>
      <c r="C909" s="1"/>
      <c r="D909" s="1"/>
      <c r="E909" s="24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"/>
      <c r="B910" s="1"/>
      <c r="C910" s="1"/>
      <c r="D910" s="1"/>
      <c r="E910" s="24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"/>
      <c r="B911" s="1"/>
      <c r="C911" s="1"/>
      <c r="D911" s="1"/>
      <c r="E911" s="24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"/>
      <c r="B912" s="1"/>
      <c r="C912" s="1"/>
      <c r="D912" s="1"/>
      <c r="E912" s="24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"/>
      <c r="B913" s="1"/>
      <c r="C913" s="1"/>
      <c r="D913" s="1"/>
      <c r="E913" s="24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"/>
      <c r="B914" s="1"/>
      <c r="C914" s="1"/>
      <c r="D914" s="1"/>
      <c r="E914" s="24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"/>
      <c r="B915" s="1"/>
      <c r="C915" s="1"/>
      <c r="D915" s="1"/>
      <c r="E915" s="24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"/>
      <c r="B916" s="1"/>
      <c r="C916" s="1"/>
      <c r="D916" s="1"/>
      <c r="E916" s="24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"/>
      <c r="B917" s="1"/>
      <c r="C917" s="1"/>
      <c r="D917" s="1"/>
      <c r="E917" s="24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"/>
      <c r="B918" s="1"/>
      <c r="C918" s="1"/>
      <c r="D918" s="1"/>
      <c r="E918" s="24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"/>
      <c r="B919" s="1"/>
      <c r="C919" s="1"/>
      <c r="D919" s="1"/>
      <c r="E919" s="24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"/>
      <c r="B920" s="1"/>
      <c r="C920" s="1"/>
      <c r="D920" s="1"/>
      <c r="E920" s="24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"/>
      <c r="B921" s="1"/>
      <c r="C921" s="1"/>
      <c r="D921" s="1"/>
      <c r="E921" s="24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"/>
      <c r="B922" s="1"/>
      <c r="C922" s="1"/>
      <c r="D922" s="1"/>
      <c r="E922" s="24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"/>
      <c r="B923" s="1"/>
      <c r="C923" s="1"/>
      <c r="D923" s="1"/>
      <c r="E923" s="24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"/>
      <c r="B924" s="1"/>
      <c r="C924" s="1"/>
      <c r="D924" s="1"/>
      <c r="E924" s="24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"/>
      <c r="B925" s="1"/>
      <c r="C925" s="1"/>
      <c r="D925" s="1"/>
      <c r="E925" s="24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"/>
      <c r="B926" s="1"/>
      <c r="C926" s="1"/>
      <c r="D926" s="1"/>
      <c r="E926" s="24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"/>
      <c r="B927" s="1"/>
      <c r="C927" s="1"/>
      <c r="D927" s="1"/>
      <c r="E927" s="24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"/>
      <c r="B928" s="1"/>
      <c r="C928" s="1"/>
      <c r="D928" s="1"/>
      <c r="E928" s="24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hyperlinks>
    <hyperlink ref="A2" r:id="rId1" display="http://siamchart.com/stock-chart/2S/" xr:uid="{96EFDCC9-FBBB-41BB-93F7-85E9421F064F}"/>
    <hyperlink ref="B2" r:id="rId2" display="http://siamchart.com/stock-ichart/2S/" xr:uid="{72754D97-8EEF-42FC-A93C-A479EC8A2185}"/>
    <hyperlink ref="A3" r:id="rId3" display="http://siamchart.com/stock-chart/3K-BAT/" xr:uid="{BCC82283-DE09-45D1-BED3-F3A9B260FEC6}"/>
    <hyperlink ref="B3" r:id="rId4" display="http://siamchart.com/stock-ichart/3K-BAT/" xr:uid="{FC96DAD6-3068-4BB8-9CEB-FC3CD0A65032}"/>
    <hyperlink ref="C3" r:id="rId5" tooltip="ตารางข้อมูลงบการเงิน รายควอเตอร์ ย้อนหลัง 10 ปี" display="http://siamchart.com/stock-info/3K-BAT/" xr:uid="{E1729CA6-2C18-4608-8B1B-E20D23B8BE8B}"/>
    <hyperlink ref="A4" r:id="rId6" display="http://siamchart.com/stock-chart/7UP/" xr:uid="{A7F55978-5669-49FA-BB37-C79467BC86B7}"/>
    <hyperlink ref="B4" r:id="rId7" display="http://siamchart.com/stock-ichart/7UP/" xr:uid="{2C5DE24B-65A4-47AA-9D7E-323BEA3AC8D1}"/>
    <hyperlink ref="A5" r:id="rId8" display="http://siamchart.com/stock-chart/A/" xr:uid="{E06F6DD2-F7A8-4F93-8FF1-6D347B2F4596}"/>
    <hyperlink ref="B5" r:id="rId9" display="http://siamchart.com/stock-ichart/A/" xr:uid="{5805363B-BAD4-4EE2-A19B-082431112528}"/>
    <hyperlink ref="A6" r:id="rId10" display="http://siamchart.com/stock-chart/A5/" xr:uid="{EA63B165-1D26-41EF-BFD1-36D0914EB810}"/>
    <hyperlink ref="B6" r:id="rId11" display="http://siamchart.com/stock-ichart/A5/" xr:uid="{F3795A12-1911-4CCE-B7E8-2600A2ABE777}"/>
    <hyperlink ref="A7" r:id="rId12" display="http://siamchart.com/stock-chart/AAV/" xr:uid="{3D235FEA-03C2-455C-8A54-1B1BA7DCF254}"/>
    <hyperlink ref="B7" r:id="rId13" display="http://siamchart.com/stock-ichart/AAV/" xr:uid="{634BB38B-A511-4A9D-A6E8-352EDED90D77}"/>
    <hyperlink ref="A8" r:id="rId14" display="http://siamchart.com/stock-chart/ABICO/" xr:uid="{3D5E464D-C3C9-4BDC-8155-B19D861E6A7C}"/>
    <hyperlink ref="B8" r:id="rId15" display="http://siamchart.com/stock-ichart/ABICO/" xr:uid="{C4D43975-BB4A-4DEE-85CD-8BBAE4B306CE}"/>
    <hyperlink ref="A9" r:id="rId16" display="http://siamchart.com/stock-chart/ABM/" xr:uid="{55734B5E-C34A-4D70-B7BD-F3FC0726B109}"/>
    <hyperlink ref="B9" r:id="rId17" display="http://siamchart.com/stock-ichart/ABM/" xr:uid="{69D99F74-8C6C-4D20-AD6B-D5488C909436}"/>
    <hyperlink ref="A10" r:id="rId18" display="http://siamchart.com/stock-chart/ACAP/" xr:uid="{85643717-86F8-42E3-9196-81C73DD2DE53}"/>
    <hyperlink ref="B10" r:id="rId19" display="http://siamchart.com/stock-ichart/ACAP/" xr:uid="{24AB5F45-5FA4-4499-A414-5C27DC206929}"/>
    <hyperlink ref="A11" r:id="rId20" display="http://siamchart.com/stock-chart/ACC/" xr:uid="{13864197-B9A9-47B9-9CFD-DAC14A6C0668}"/>
    <hyperlink ref="B11" r:id="rId21" display="http://siamchart.com/stock-ichart/ACC/" xr:uid="{7781DACA-CA2E-4893-B8B6-2829F73F6D9C}"/>
    <hyperlink ref="A12" r:id="rId22" display="http://siamchart.com/stock-chart/ACE/" xr:uid="{6CFB2B35-7978-484B-A9AD-77CC125B0B5C}"/>
    <hyperlink ref="B12" r:id="rId23" display="http://siamchart.com/stock-ichart/ACE/" xr:uid="{5FE9E288-8F00-46AA-9A4B-47A5926986BB}"/>
    <hyperlink ref="A13" r:id="rId24" display="http://siamchart.com/stock-chart/ACG/" xr:uid="{DA5E35F6-3A21-4B07-9098-7B69F94A263B}"/>
    <hyperlink ref="B13" r:id="rId25" display="http://siamchart.com/stock-ichart/ACG/" xr:uid="{260BFEEE-3251-40A2-AE5E-4DD5A3677C85}"/>
    <hyperlink ref="A14" r:id="rId26" display="http://siamchart.com/stock-chart/ADB/" xr:uid="{15780ED9-D2B4-4453-8668-2B80FA2BEB9D}"/>
    <hyperlink ref="B14" r:id="rId27" display="http://siamchart.com/stock-ichart/ADB/" xr:uid="{4D946967-1959-48FD-ADA9-D81858F11F6A}"/>
    <hyperlink ref="A15" r:id="rId28" display="http://siamchart.com/stock-chart/ADVANC/" xr:uid="{D7C75653-5834-4645-BB57-BA858CFF6171}"/>
    <hyperlink ref="B15" r:id="rId29" display="http://siamchart.com/stock-ichart/ADVANC/" xr:uid="{75130BAE-0FC3-4EAE-9171-F2CEF92C9288}"/>
    <hyperlink ref="A16" r:id="rId30" display="http://siamchart.com/stock-chart/AEC/" xr:uid="{FC412772-79B1-481A-954D-3C5A01E94431}"/>
    <hyperlink ref="B16" r:id="rId31" display="http://siamchart.com/stock-ichart/AEC/" xr:uid="{5D85A2A2-511E-4603-B1E1-C0E64BCF6A12}"/>
    <hyperlink ref="A17" r:id="rId32" display="http://siamchart.com/stock-chart/AEONTS/" xr:uid="{DFCF05F9-CE06-4ADC-85A1-20C72F42A5F4}"/>
    <hyperlink ref="B17" r:id="rId33" display="http://siamchart.com/stock-ichart/AEONTS/" xr:uid="{2EA31C8D-0343-404C-96B0-CBE3C1F889DF}"/>
    <hyperlink ref="A18" r:id="rId34" display="http://siamchart.com/stock-chart/AF/" xr:uid="{7FC9E806-B709-43E6-8D7C-BD53F8D523FE}"/>
    <hyperlink ref="B18" r:id="rId35" display="http://siamchart.com/stock-ichart/AF/" xr:uid="{9538CA76-1C02-4C81-85FC-570248400EA6}"/>
    <hyperlink ref="A19" r:id="rId36" display="http://siamchart.com/stock-chart/AFC/" xr:uid="{7EEC9D0A-2143-4F49-9564-2FD012B94C31}"/>
    <hyperlink ref="B19" r:id="rId37" display="http://siamchart.com/stock-ichart/AFC/" xr:uid="{2955FA4E-68CC-477D-BAED-6B3859CB227D}"/>
    <hyperlink ref="A20" r:id="rId38" display="http://siamchart.com/stock-chart/AGE/" xr:uid="{E508AFFD-0429-449A-A990-AC08895392CB}"/>
    <hyperlink ref="B20" r:id="rId39" display="http://siamchart.com/stock-ichart/AGE/" xr:uid="{3ACDE60A-4B7E-47BA-AAAA-33EBE127A91B}"/>
    <hyperlink ref="A21" r:id="rId40" display="http://siamchart.com/stock-chart/AH/" xr:uid="{6C9DE1BA-FCBB-451E-B097-E20613DF93D3}"/>
    <hyperlink ref="B21" r:id="rId41" display="http://siamchart.com/stock-ichart/AH/" xr:uid="{A163B21C-05CB-4C9E-A428-B15EA3FC5E5E}"/>
    <hyperlink ref="A22" r:id="rId42" display="http://siamchart.com/stock-chart/AHC/" xr:uid="{E3F06B2A-20BA-4BFE-B8A1-75433DD613D6}"/>
    <hyperlink ref="B22" r:id="rId43" display="http://siamchart.com/stock-ichart/AHC/" xr:uid="{B1FB657F-8B30-4F82-ACF1-7B99E6B8725D}"/>
    <hyperlink ref="A23" r:id="rId44" display="http://siamchart.com/stock-chart/AI/" xr:uid="{A0DCECE9-9A11-41FD-8F48-1C650C1E2037}"/>
    <hyperlink ref="B23" r:id="rId45" display="http://siamchart.com/stock-ichart/AI/" xr:uid="{ED7A236F-85A9-40B4-850B-473F29520A99}"/>
    <hyperlink ref="A24" r:id="rId46" display="http://siamchart.com/stock-chart/AIE/" xr:uid="{A214CED2-E834-4CD8-BC77-C42313DC6236}"/>
    <hyperlink ref="B24" r:id="rId47" display="http://siamchart.com/stock-ichart/AIE/" xr:uid="{48E637A0-656E-4A61-84E2-39EFE382CC62}"/>
    <hyperlink ref="A25" r:id="rId48" display="http://siamchart.com/stock-chart/AIRA/" xr:uid="{309E042A-8C61-4A71-8A27-C41CCB609D1A}"/>
    <hyperlink ref="B25" r:id="rId49" display="http://siamchart.com/stock-ichart/AIRA/" xr:uid="{4CDC2A66-C289-46EE-BEDE-4D182526A7E8}"/>
    <hyperlink ref="A26" r:id="rId50" display="http://siamchart.com/stock-chart/AIT/" xr:uid="{C28DF721-44F6-4470-AB57-07B227A86093}"/>
    <hyperlink ref="B26" r:id="rId51" display="http://siamchart.com/stock-ichart/AIT/" xr:uid="{38A128DC-EAB5-4E87-869F-10EEC34B99B8}"/>
    <hyperlink ref="A27" r:id="rId52" display="http://siamchart.com/stock-chart/AJ/" xr:uid="{8EAA8D89-BFE3-48D5-90DE-14961507426F}"/>
    <hyperlink ref="B27" r:id="rId53" display="http://siamchart.com/stock-ichart/AJ/" xr:uid="{1E488B9D-A925-4CF1-A0A7-4330ADC2029D}"/>
    <hyperlink ref="A28" r:id="rId54" display="http://siamchart.com/stock-chart/AJA/" xr:uid="{EB02BD17-A51A-436F-99BC-95C2F67BEC7A}"/>
    <hyperlink ref="B28" r:id="rId55" display="http://siamchart.com/stock-ichart/AJA/" xr:uid="{1543622A-2A48-4DFF-B283-6AF8E11D952B}"/>
    <hyperlink ref="A29" r:id="rId56" display="http://siamchart.com/stock-chart/AKP/" xr:uid="{8B00E3FE-9A3C-4643-A3AA-8DDFFE9740F6}"/>
    <hyperlink ref="B29" r:id="rId57" display="http://siamchart.com/stock-ichart/AKP/" xr:uid="{9E4C73F1-99E2-4C33-A53F-052EAB843710}"/>
    <hyperlink ref="A30" r:id="rId58" display="http://siamchart.com/stock-chart/AKR/" xr:uid="{EFF81B2C-7777-469B-A4B0-6925535CDD20}"/>
    <hyperlink ref="B30" r:id="rId59" display="http://siamchart.com/stock-ichart/AKR/" xr:uid="{8C4609F3-7EC9-4702-9B50-8908FE3760E2}"/>
    <hyperlink ref="A31" r:id="rId60" display="http://siamchart.com/stock-chart/ALL/" xr:uid="{2486DAC8-6587-4277-8D6E-E7DBD98B0F61}"/>
    <hyperlink ref="B31" r:id="rId61" display="http://siamchart.com/stock-ichart/ALL/" xr:uid="{E2B38037-BBA9-42DE-8D18-39BBB553191D}"/>
    <hyperlink ref="A32" r:id="rId62" display="http://siamchart.com/stock-chart/ALLA/" xr:uid="{7782A1B5-D00D-4F62-82F7-364C6B524BC2}"/>
    <hyperlink ref="B32" r:id="rId63" display="http://siamchart.com/stock-ichart/ALLA/" xr:uid="{C8BF01AE-4349-48B4-B59B-8C7D3CEEA864}"/>
    <hyperlink ref="A33" r:id="rId64" display="http://siamchart.com/stock-chart/ALT/" xr:uid="{17BD500E-02A6-4905-9318-378F1A7269E5}"/>
    <hyperlink ref="B33" r:id="rId65" display="http://siamchart.com/stock-ichart/ALT/" xr:uid="{FE153009-3EAF-45FA-8C1D-E2D81DAF770F}"/>
    <hyperlink ref="A34" r:id="rId66" display="http://siamchart.com/stock-chart/ALUCON/" xr:uid="{7CD7E352-B506-4659-81CE-D9F6607BFA32}"/>
    <hyperlink ref="B34" r:id="rId67" display="http://siamchart.com/stock-ichart/ALUCON/" xr:uid="{E7D9CDF9-E64C-4BAE-8BF7-97B3C0C59601}"/>
    <hyperlink ref="A35" r:id="rId68" display="http://siamchart.com/stock-chart/AMA/" xr:uid="{94B351A9-539C-485A-9C02-351AAD041813}"/>
    <hyperlink ref="B35" r:id="rId69" display="http://siamchart.com/stock-ichart/AMA/" xr:uid="{D6FAB4A3-ADDE-470B-A933-CF28C28F326B}"/>
    <hyperlink ref="A36" r:id="rId70" display="http://siamchart.com/stock-chart/AMANAH/" xr:uid="{3F9EF24A-C7C1-4B2F-8BB9-39228E411B1C}"/>
    <hyperlink ref="B36" r:id="rId71" display="http://siamchart.com/stock-ichart/AMANAH/" xr:uid="{3F67FD0F-1D8A-4289-957D-48D9778BA953}"/>
    <hyperlink ref="A37" r:id="rId72" display="http://siamchart.com/stock-chart/AMARIN/" xr:uid="{530CFAB7-FDFD-4564-B2AE-1917DAFAC24C}"/>
    <hyperlink ref="B37" r:id="rId73" display="http://siamchart.com/stock-ichart/AMARIN/" xr:uid="{32734695-D338-46ED-8061-3AA46BA3E378}"/>
    <hyperlink ref="A38" r:id="rId74" display="http://siamchart.com/stock-chart/AMATA/" xr:uid="{836A71DE-C071-4C79-B10B-973BD19B382B}"/>
    <hyperlink ref="B38" r:id="rId75" display="http://siamchart.com/stock-ichart/AMATA/" xr:uid="{C4A8A151-6B13-4E33-8763-0D441ADEEFBC}"/>
    <hyperlink ref="A39" r:id="rId76" display="http://siamchart.com/stock-chart/AMATAV/" xr:uid="{CB49C6AB-E2E3-4944-B8F4-D2BD11428CDF}"/>
    <hyperlink ref="B39" r:id="rId77" display="http://siamchart.com/stock-ichart/AMATAV/" xr:uid="{F7FF7310-957E-4061-AC9B-325C901DEA6C}"/>
    <hyperlink ref="A40" r:id="rId78" display="http://siamchart.com/stock-chart/AMC/" xr:uid="{2549D735-660C-4558-B3D0-06458AE82168}"/>
    <hyperlink ref="B40" r:id="rId79" display="http://siamchart.com/stock-ichart/AMC/" xr:uid="{BAAC8BEC-6A87-4E45-92D4-87EE6FF0BD16}"/>
    <hyperlink ref="A41" r:id="rId80" display="http://siamchart.com/stock-chart/ANAN/" xr:uid="{617AACFE-5B3D-4BB0-A61D-BA15C3FBDA8B}"/>
    <hyperlink ref="B41" r:id="rId81" display="http://siamchart.com/stock-ichart/ANAN/" xr:uid="{79AAF4CD-2000-406B-A965-375C8824FFE3}"/>
    <hyperlink ref="A42" r:id="rId82" display="http://siamchart.com/stock-chart/AOT/" xr:uid="{BD4619D2-43D0-46EA-ACCE-B9B11F377B68}"/>
    <hyperlink ref="B42" r:id="rId83" display="http://siamchart.com/stock-ichart/AOT/" xr:uid="{45900EE0-5448-44BD-8648-468FD0E4E7E4}"/>
    <hyperlink ref="A43" r:id="rId84" display="http://siamchart.com/stock-chart/AP/" xr:uid="{694FC904-1C9D-40A5-898F-261F0EA1FFDD}"/>
    <hyperlink ref="B43" r:id="rId85" display="http://siamchart.com/stock-ichart/AP/" xr:uid="{CB7FBBD4-C28F-4258-83E8-862C390B6CC8}"/>
    <hyperlink ref="A44" r:id="rId86" display="http://siamchart.com/stock-chart/APCO/" xr:uid="{8E560016-889A-43A2-951A-8CF9CDFD9F47}"/>
    <hyperlink ref="B44" r:id="rId87" display="http://siamchart.com/stock-ichart/APCO/" xr:uid="{9511AE64-BB5A-475B-8DB1-EF3679CDCD2B}"/>
    <hyperlink ref="A45" r:id="rId88" display="http://siamchart.com/stock-chart/APCS/" xr:uid="{0A17C420-38D6-48A6-9208-3F293E64A033}"/>
    <hyperlink ref="B45" r:id="rId89" display="http://siamchart.com/stock-ichart/APCS/" xr:uid="{6D5816E4-EC40-49F6-8B48-8741D7F75AB0}"/>
    <hyperlink ref="A46" r:id="rId90" display="http://siamchart.com/stock-chart/APEX/" xr:uid="{942C8BFF-273D-4DA0-A475-2D23E137A787}"/>
    <hyperlink ref="B46" r:id="rId91" display="http://siamchart.com/stock-ichart/APEX/" xr:uid="{31408919-E1D4-442E-AD5D-E1D634A12598}"/>
    <hyperlink ref="A47" r:id="rId92" display="http://siamchart.com/stock-chart/APP/" xr:uid="{7390EBB6-2C05-4CE9-A7E2-25B33D7CE999}"/>
    <hyperlink ref="B47" r:id="rId93" display="http://siamchart.com/stock-ichart/APP/" xr:uid="{1EB13C15-13B4-43D7-AD12-625A6BC45AF8}"/>
    <hyperlink ref="A48" r:id="rId94" display="http://siamchart.com/stock-chart/APURE/" xr:uid="{C7EDDDFA-1744-4115-808A-018E87FC5296}"/>
    <hyperlink ref="B48" r:id="rId95" display="http://siamchart.com/stock-ichart/APURE/" xr:uid="{8F003932-28D5-4465-9ED2-4E4F0824CA84}"/>
    <hyperlink ref="A49" r:id="rId96" display="http://siamchart.com/stock-chart/AQ/" xr:uid="{59F0629C-6C8B-4FA8-B6DA-9981DDE23691}"/>
    <hyperlink ref="B49" r:id="rId97" display="http://siamchart.com/stock-ichart/AQ/" xr:uid="{90BE82FB-7568-432E-9953-6AB594317F54}"/>
    <hyperlink ref="A50" r:id="rId98" display="http://siamchart.com/stock-chart/AQUA/" xr:uid="{DB1C600A-7D49-43B0-937F-4872A43CC0DF}"/>
    <hyperlink ref="B50" r:id="rId99" display="http://siamchart.com/stock-ichart/AQUA/" xr:uid="{E38BE11F-74FA-42D8-A166-859B706613B0}"/>
    <hyperlink ref="A51" r:id="rId100" display="http://siamchart.com/stock-chart/ARIN/" xr:uid="{3F404C28-20D0-48D4-A2A0-16A8E292BC54}"/>
    <hyperlink ref="B51" r:id="rId101" display="http://siamchart.com/stock-ichart/ARIN/" xr:uid="{09193BB0-F63C-4608-9FB9-004223962EC8}"/>
    <hyperlink ref="A52" r:id="rId102" display="http://siamchart.com/stock-chart/ARIP/" xr:uid="{B4D07B25-0F47-4C56-BA6C-03D4C785B2B5}"/>
    <hyperlink ref="B52" r:id="rId103" display="http://siamchart.com/stock-ichart/ARIP/" xr:uid="{51E4F2C8-F412-4BE9-B153-EA91E00DF39F}"/>
    <hyperlink ref="A53" r:id="rId104" display="http://siamchart.com/stock-chart/ARROW/" xr:uid="{744578C3-F5A2-4D8E-B931-9E7757E09892}"/>
    <hyperlink ref="B53" r:id="rId105" display="http://siamchart.com/stock-ichart/ARROW/" xr:uid="{232B0FE0-5DB9-4FF3-BB7C-89643AAE57DA}"/>
    <hyperlink ref="A54" r:id="rId106" display="http://siamchart.com/stock-chart/AS/" xr:uid="{D04EE1CC-F058-442B-955D-60FA65BA23A1}"/>
    <hyperlink ref="B54" r:id="rId107" display="http://siamchart.com/stock-ichart/AS/" xr:uid="{97EC195B-A99B-481E-A231-196081A78FD6}"/>
    <hyperlink ref="A55" r:id="rId108" display="http://siamchart.com/stock-chart/ASAP/" xr:uid="{5852963C-4A61-4D0C-BBFD-24BB804EA724}"/>
    <hyperlink ref="B55" r:id="rId109" display="http://siamchart.com/stock-ichart/ASAP/" xr:uid="{6469E412-3EA6-47B0-8452-6E8A100C1CA9}"/>
    <hyperlink ref="A56" r:id="rId110" display="http://siamchart.com/stock-chart/ASEFA/" xr:uid="{E8D51FD0-7FF5-42D8-8524-2F00B4E3EA38}"/>
    <hyperlink ref="B56" r:id="rId111" display="http://siamchart.com/stock-ichart/ASEFA/" xr:uid="{C2AAC6FF-7BE3-462A-9DDF-7E97CD378C44}"/>
    <hyperlink ref="A57" r:id="rId112" display="http://siamchart.com/stock-chart/ASIA/" xr:uid="{9B7DA6DA-2733-482F-BBC4-E93B991B8974}"/>
    <hyperlink ref="B57" r:id="rId113" display="http://siamchart.com/stock-ichart/ASIA/" xr:uid="{313E955A-B32C-491B-B217-FB71541F3BB7}"/>
    <hyperlink ref="A58" r:id="rId114" display="http://siamchart.com/stock-chart/ASIAN/" xr:uid="{05B3BA05-BB68-43BC-A6B4-AB6C4D70FB83}"/>
    <hyperlink ref="B58" r:id="rId115" display="http://siamchart.com/stock-ichart/ASIAN/" xr:uid="{FCD0520B-7D9C-4B8B-8F1A-971D9BE64AAC}"/>
    <hyperlink ref="A59" r:id="rId116" display="http://siamchart.com/stock-chart/ASIMAR/" xr:uid="{EBCD792A-0BC8-4BC1-83BB-F2DFCCDC2D2C}"/>
    <hyperlink ref="B59" r:id="rId117" display="http://siamchart.com/stock-ichart/ASIMAR/" xr:uid="{A6F70278-351A-485C-964B-A1C24FCB926F}"/>
    <hyperlink ref="A60" r:id="rId118" display="http://siamchart.com/stock-chart/ASK/" xr:uid="{DA12273C-DCEF-4E11-A49C-74A2E524AACC}"/>
    <hyperlink ref="B60" r:id="rId119" display="http://siamchart.com/stock-ichart/ASK/" xr:uid="{5E2419DB-3D2A-4D28-8C27-9798AF89FEA1}"/>
    <hyperlink ref="A61" r:id="rId120" display="http://siamchart.com/stock-chart/ASN/" xr:uid="{1993A0A1-19DB-4D01-8099-FA8EB9AB48B8}"/>
    <hyperlink ref="B61" r:id="rId121" display="http://siamchart.com/stock-ichart/ASN/" xr:uid="{3DE409DF-B89F-401C-95B0-84791D091C96}"/>
    <hyperlink ref="A62" r:id="rId122" display="http://siamchart.com/stock-chart/ASP/" xr:uid="{52026FE1-7D17-4F43-B07A-9C9A9FE69FB6}"/>
    <hyperlink ref="B62" r:id="rId123" display="http://siamchart.com/stock-ichart/ASP/" xr:uid="{EEF40E8D-D1A1-4B58-B727-A882A0D5CE9C}"/>
    <hyperlink ref="A63" r:id="rId124" display="http://siamchart.com/stock-chart/ATP30/" xr:uid="{7B0ABEDD-AD20-400E-BE51-99442568ABBB}"/>
    <hyperlink ref="B63" r:id="rId125" display="http://siamchart.com/stock-ichart/ATP30/" xr:uid="{1EAA7C29-AA92-4069-AC06-36CA6BDDD0B5}"/>
    <hyperlink ref="A64" r:id="rId126" display="http://siamchart.com/stock-chart/AU/" xr:uid="{A25B9485-D827-49C3-945E-0281381055C6}"/>
    <hyperlink ref="B64" r:id="rId127" display="http://siamchart.com/stock-ichart/AU/" xr:uid="{F49C3B2C-13B6-45C9-806D-414B32F81485}"/>
    <hyperlink ref="A65" r:id="rId128" display="http://siamchart.com/stock-chart/AUCT/" xr:uid="{885968C3-E2E6-41D6-BF17-3ADDA5DDD01E}"/>
    <hyperlink ref="B65" r:id="rId129" display="http://siamchart.com/stock-ichart/AUCT/" xr:uid="{B5B513C6-E296-45DB-A782-13946E97C304}"/>
    <hyperlink ref="A66" r:id="rId130" display="http://siamchart.com/stock-chart/AWC/" xr:uid="{F63B2ACE-F0BF-45EB-BD74-6F099FC06E15}"/>
    <hyperlink ref="B66" r:id="rId131" display="http://siamchart.com/stock-ichart/AWC/" xr:uid="{5B3B0687-4AE1-4F9B-AFC9-0E3B4A4DF207}"/>
    <hyperlink ref="A67" r:id="rId132" display="http://siamchart.com/stock-chart/AYUD/" xr:uid="{1B265546-2437-4B2F-84FE-037058165FE2}"/>
    <hyperlink ref="B67" r:id="rId133" display="http://siamchart.com/stock-ichart/AYUD/" xr:uid="{56AE5E4D-40A6-4C9D-B827-794D3C6CCE59}"/>
    <hyperlink ref="A68" r:id="rId134" display="http://siamchart.com/stock-chart/B/" xr:uid="{1CBE6C96-BB08-4DEF-AFC4-3EC7DDB93D8B}"/>
    <hyperlink ref="B68" r:id="rId135" display="http://siamchart.com/stock-ichart/B/" xr:uid="{2513BD7E-D14C-4381-8AB6-B826CF7CF7C2}"/>
    <hyperlink ref="A69" r:id="rId136" display="http://siamchart.com/stock-chart/B52/" xr:uid="{0F7EB818-BB17-45AB-BBA9-D6179C231700}"/>
    <hyperlink ref="B69" r:id="rId137" display="http://siamchart.com/stock-ichart/B52/" xr:uid="{458DC937-5B8B-4082-8536-E130A742AF38}"/>
    <hyperlink ref="A70" r:id="rId138" display="http://siamchart.com/stock-chart/BA/" xr:uid="{A9533066-64DD-4BC0-BD9D-FF3D286B80E4}"/>
    <hyperlink ref="B70" r:id="rId139" display="http://siamchart.com/stock-ichart/BA/" xr:uid="{028FCF49-7DD4-4B53-A1E2-739110863AB7}"/>
    <hyperlink ref="A71" r:id="rId140" display="http://siamchart.com/stock-chart/BAFS/" xr:uid="{87EB0F90-4E8D-4C8F-8DCA-A32B0DC3F232}"/>
    <hyperlink ref="B71" r:id="rId141" display="http://siamchart.com/stock-ichart/BAFS/" xr:uid="{B5F8EC55-12C8-4F4E-B3BB-07D6393A39B5}"/>
    <hyperlink ref="A72" r:id="rId142" display="http://siamchart.com/stock-chart/BAM/" xr:uid="{1B8A0552-DFED-42A5-B71C-616E9686B05C}"/>
    <hyperlink ref="B72" r:id="rId143" display="http://siamchart.com/stock-ichart/BAM/" xr:uid="{8FA91234-2D83-4C3C-8525-1BE533B5599C}"/>
    <hyperlink ref="A73" r:id="rId144" display="http://siamchart.com/stock-chart/BANPU/" xr:uid="{0623063E-CF4A-4DCA-B371-71034F9C80D6}"/>
    <hyperlink ref="B73" r:id="rId145" display="http://siamchart.com/stock-ichart/BANPU/" xr:uid="{96E6CDE8-4CBB-45B1-8DAF-F612D7CE11A8}"/>
    <hyperlink ref="A74" r:id="rId146" display="http://siamchart.com/stock-chart/BAY/" xr:uid="{FC7176F5-2E1C-4D32-BFDF-C449A8E57AE5}"/>
    <hyperlink ref="B74" r:id="rId147" display="http://siamchart.com/stock-ichart/BAY/" xr:uid="{117E4764-428A-4B5B-BD95-98C165DE4092}"/>
    <hyperlink ref="A75" r:id="rId148" display="http://siamchart.com/stock-chart/BBL/" xr:uid="{541ECCF7-2F5C-49F0-81D0-598B90DED8F9}"/>
    <hyperlink ref="B75" r:id="rId149" display="http://siamchart.com/stock-ichart/BBL/" xr:uid="{32FEA242-0790-4951-A94E-942DDDC77B33}"/>
    <hyperlink ref="A76" r:id="rId150" display="http://siamchart.com/stock-chart/BC/" xr:uid="{F03DCAF2-0716-4F3B-8FAE-C518FFAF69B0}"/>
    <hyperlink ref="B76" r:id="rId151" display="http://siamchart.com/stock-ichart/BC/" xr:uid="{9DC9DBC8-BCFC-4963-9C3C-440F5116514F}"/>
    <hyperlink ref="A77" r:id="rId152" display="http://siamchart.com/stock-chart/BCH/" xr:uid="{85682B1D-37ED-458C-88DD-FF68B1E77A3F}"/>
    <hyperlink ref="B77" r:id="rId153" display="http://siamchart.com/stock-ichart/BCH/" xr:uid="{F2B20BF7-1105-4942-A36C-075DF5644F5B}"/>
    <hyperlink ref="A78" r:id="rId154" display="http://siamchart.com/stock-chart/BCP/" xr:uid="{B8662A82-C921-4049-B76C-E9EB1B9BB29E}"/>
    <hyperlink ref="B78" r:id="rId155" display="http://siamchart.com/stock-ichart/BCP/" xr:uid="{6547289B-F4B8-4053-8DC0-DB931282C4FD}"/>
    <hyperlink ref="A79" r:id="rId156" display="http://siamchart.com/stock-chart/BCPG/" xr:uid="{56D764FE-A7BC-43DC-A6A0-C4D93BAFF84A}"/>
    <hyperlink ref="B79" r:id="rId157" display="http://siamchart.com/stock-ichart/BCPG/" xr:uid="{7B8B2843-1F7D-4647-BF72-C664EA9930EF}"/>
    <hyperlink ref="A80" r:id="rId158" display="http://siamchart.com/stock-chart/BCT/" xr:uid="{FAD601AD-FBCE-4065-B98D-2CB84C0D387B}"/>
    <hyperlink ref="B80" r:id="rId159" display="http://siamchart.com/stock-ichart/BCT/" xr:uid="{5B6C9642-8378-4FCC-B0C8-12A8437D380A}"/>
    <hyperlink ref="A81" r:id="rId160" display="http://siamchart.com/stock-chart/BDMS/" xr:uid="{C9CE8053-1031-43A7-A5DA-7B04383E1745}"/>
    <hyperlink ref="B81" r:id="rId161" display="http://siamchart.com/stock-ichart/BDMS/" xr:uid="{535A142A-726D-4FB7-B512-70C040094B2D}"/>
    <hyperlink ref="A82" r:id="rId162" display="http://siamchart.com/stock-chart/BEAUTY/" xr:uid="{2CD5F0FE-57FC-4299-928C-56370AB1EE05}"/>
    <hyperlink ref="B82" r:id="rId163" display="http://siamchart.com/stock-ichart/BEAUTY/" xr:uid="{7055031C-5608-442A-BEC6-1AF154850DC9}"/>
    <hyperlink ref="A83" r:id="rId164" display="http://siamchart.com/stock-chart/BEC/" xr:uid="{A589C99B-43C5-4E0A-A199-4AF7B021BB1D}"/>
    <hyperlink ref="B83" r:id="rId165" display="http://siamchart.com/stock-ichart/BEC/" xr:uid="{F3B7DA85-E5FE-4F1A-9B53-B4D03213CDA8}"/>
    <hyperlink ref="A84" r:id="rId166" display="http://siamchart.com/stock-chart/BEM/" xr:uid="{A11B3702-FAD7-4FB4-A44F-CEE14A537E1A}"/>
    <hyperlink ref="B84" r:id="rId167" display="http://siamchart.com/stock-ichart/BEM/" xr:uid="{CDD1058A-BF23-441A-8352-7692A05DA7FC}"/>
    <hyperlink ref="A85" r:id="rId168" display="http://siamchart.com/stock-chart/BFIT/" xr:uid="{088D49CC-E92B-4520-85A2-6B8581ED26E1}"/>
    <hyperlink ref="B85" r:id="rId169" display="http://siamchart.com/stock-ichart/BFIT/" xr:uid="{9903D993-CF1B-4B20-B28B-7964780C21A9}"/>
    <hyperlink ref="A86" r:id="rId170" display="http://siamchart.com/stock-chart/BGC/" xr:uid="{876518CD-893E-4922-BF23-DB076AC7790D}"/>
    <hyperlink ref="B86" r:id="rId171" display="http://siamchart.com/stock-ichart/BGC/" xr:uid="{6A5CF422-DEEC-4742-B922-EA9644CF7B17}"/>
    <hyperlink ref="A87" r:id="rId172" display="http://siamchart.com/stock-chart/BGRIM/" xr:uid="{268A862B-3D57-4B47-98C7-F62F9319926A}"/>
    <hyperlink ref="B87" r:id="rId173" display="http://siamchart.com/stock-ichart/BGRIM/" xr:uid="{D50567C7-625E-4431-A137-9C5321224A0B}"/>
    <hyperlink ref="A88" r:id="rId174" display="http://siamchart.com/stock-chart/BGT/" xr:uid="{5741B639-F5E2-406F-BB94-172116C58C48}"/>
    <hyperlink ref="B88" r:id="rId175" display="http://siamchart.com/stock-ichart/BGT/" xr:uid="{CDA0CDC0-2100-4164-BD84-8088C736276D}"/>
    <hyperlink ref="A89" r:id="rId176" display="http://siamchart.com/stock-chart/BH/" xr:uid="{E5CFAE98-A1B5-406B-A252-12888238FEB2}"/>
    <hyperlink ref="B89" r:id="rId177" display="http://siamchart.com/stock-ichart/BH/" xr:uid="{93232205-F19F-45AD-AE01-3E2683A0340E}"/>
    <hyperlink ref="A90" r:id="rId178" display="http://siamchart.com/stock-chart/BIG/" xr:uid="{7EB08D05-9905-4A07-A2E6-02E1E1A21B24}"/>
    <hyperlink ref="B90" r:id="rId179" display="http://siamchart.com/stock-ichart/BIG/" xr:uid="{D9A4FD20-A6BA-4966-AB21-FFB6EFC45E37}"/>
    <hyperlink ref="A91" r:id="rId180" display="http://siamchart.com/stock-chart/BIZ/" xr:uid="{EC1C1FD6-396D-4C60-AB1C-1C389A8F60CA}"/>
    <hyperlink ref="B91" r:id="rId181" display="http://siamchart.com/stock-ichart/BIZ/" xr:uid="{B089388D-E18C-4673-B552-AE680E6A6396}"/>
    <hyperlink ref="A92" r:id="rId182" display="http://siamchart.com/stock-chart/BJC/" xr:uid="{E0D5CF54-BEF3-4CC8-84B2-AD0FE8D594C4}"/>
    <hyperlink ref="B92" r:id="rId183" display="http://siamchart.com/stock-ichart/BJC/" xr:uid="{8E86109F-F5FF-4796-88D8-320A719E4E26}"/>
    <hyperlink ref="A93" r:id="rId184" display="http://siamchart.com/stock-chart/BJCHI/" xr:uid="{36A4C5BD-8F71-4AC4-AAD7-287DFE73EB5E}"/>
    <hyperlink ref="B93" r:id="rId185" display="http://siamchart.com/stock-ichart/BJCHI/" xr:uid="{13C5FFF1-5AA2-4940-8A2A-3DFDEBD6E8FA}"/>
    <hyperlink ref="A94" r:id="rId186" display="http://siamchart.com/stock-chart/BKD/" xr:uid="{BD3C2DB5-6884-4737-A54D-DD9211D46CAF}"/>
    <hyperlink ref="B94" r:id="rId187" display="http://siamchart.com/stock-ichart/BKD/" xr:uid="{6D81A3EE-C9C9-4281-98EA-E629880647DB}"/>
    <hyperlink ref="A95" r:id="rId188" display="http://siamchart.com/stock-chart/BKI/" xr:uid="{35F21F6E-A440-4818-A333-995B18483A19}"/>
    <hyperlink ref="B95" r:id="rId189" display="http://siamchart.com/stock-ichart/BKI/" xr:uid="{01D80646-E0EF-40DF-97AC-576380C61A3E}"/>
    <hyperlink ref="A96" r:id="rId190" display="http://siamchart.com/stock-chart/BLA/" xr:uid="{51551076-D8A4-4603-A8E2-FBBD24CBF2A3}"/>
    <hyperlink ref="B96" r:id="rId191" display="http://siamchart.com/stock-ichart/BLA/" xr:uid="{28C5FAF1-86CA-4BFB-A988-2EF35127725D}"/>
    <hyperlink ref="A97" r:id="rId192" display="http://siamchart.com/stock-chart/BLAND/" xr:uid="{60EB8155-6443-43FE-ADD9-FE0FE76115DD}"/>
    <hyperlink ref="B97" r:id="rId193" display="http://siamchart.com/stock-ichart/BLAND/" xr:uid="{278986BD-A41F-46C5-9019-C9DF08FBD9F2}"/>
    <hyperlink ref="A98" r:id="rId194" display="http://siamchart.com/stock-chart/BLISS/" xr:uid="{BAE14D76-964A-4D55-AE25-8311C93BC2B7}"/>
    <hyperlink ref="B98" r:id="rId195" display="http://siamchart.com/stock-ichart/BLISS/" xr:uid="{78CEFAE4-E2A7-49A8-BCFC-2A9C4AD44B16}"/>
    <hyperlink ref="A99" r:id="rId196" display="http://siamchart.com/stock-chart/BM/" xr:uid="{94ACF732-6B70-4E6E-827C-E97E0AD5B6B1}"/>
    <hyperlink ref="B99" r:id="rId197" display="http://siamchart.com/stock-ichart/BM/" xr:uid="{FC1C9915-F650-4F24-A471-7B508C5C4D71}"/>
    <hyperlink ref="A100" r:id="rId198" display="http://siamchart.com/stock-chart/BOL/" xr:uid="{D7ACA749-2025-444E-90B8-2005FEC136EA}"/>
    <hyperlink ref="B100" r:id="rId199" display="http://siamchart.com/stock-ichart/BOL/" xr:uid="{F95AB0FA-4B11-4037-9099-A51938877512}"/>
    <hyperlink ref="A101" r:id="rId200" display="http://siamchart.com/stock-chart/BPP/" xr:uid="{C4A15E72-AA7E-49D0-88C8-E1643DB42A31}"/>
    <hyperlink ref="B101" r:id="rId201" display="http://siamchart.com/stock-ichart/BPP/" xr:uid="{4006396B-8980-4E50-A093-30ECC083EE22}"/>
    <hyperlink ref="A102" r:id="rId202" display="http://siamchart.com/stock-chart/BR/" xr:uid="{5F73DAB5-CDE5-4942-9D9F-055054C9492C}"/>
    <hyperlink ref="B102" r:id="rId203" display="http://siamchart.com/stock-ichart/BR/" xr:uid="{599D45E0-1642-4DB6-BFF5-B1E11F186DCF}"/>
    <hyperlink ref="A103" r:id="rId204" display="http://siamchart.com/stock-chart/BROCK/" xr:uid="{4908C141-B40D-4E0C-940D-C06A9C066D43}"/>
    <hyperlink ref="B103" r:id="rId205" display="http://siamchart.com/stock-ichart/BROCK/" xr:uid="{B4F41795-3AB4-4C30-88E8-FBF83FAC668B}"/>
    <hyperlink ref="A104" r:id="rId206" display="http://siamchart.com/stock-chart/BROOK/" xr:uid="{588837C7-7B24-40F3-8E35-BEC078DCFA43}"/>
    <hyperlink ref="B104" r:id="rId207" display="http://siamchart.com/stock-ichart/BROOK/" xr:uid="{CA314FFD-28A2-4ACC-9D0F-D5ED212B10AD}"/>
    <hyperlink ref="A105" r:id="rId208" display="http://siamchart.com/stock-chart/BRR/" xr:uid="{A464DD36-07A9-48CE-8607-C3192F6DFC81}"/>
    <hyperlink ref="B105" r:id="rId209" display="http://siamchart.com/stock-ichart/BRR/" xr:uid="{189F0871-0479-4975-8413-AC1D696B7D25}"/>
    <hyperlink ref="A106" r:id="rId210" display="http://siamchart.com/stock-chart/BSBM/" xr:uid="{DA1E438C-987D-435F-B8FF-5C988498291A}"/>
    <hyperlink ref="B106" r:id="rId211" display="http://siamchart.com/stock-ichart/BSBM/" xr:uid="{06C09CC3-B121-40F3-B212-D34A64D3B0D3}"/>
    <hyperlink ref="A107" r:id="rId212" display="http://siamchart.com/stock-chart/BSM/" xr:uid="{B3DF9F75-7FE5-44A8-97FE-FD63108E6DCF}"/>
    <hyperlink ref="B107" r:id="rId213" display="http://siamchart.com/stock-ichart/BSM/" xr:uid="{1879E76E-21D2-4733-8D06-A2229E11905D}"/>
    <hyperlink ref="A108" r:id="rId214" display="http://siamchart.com/stock-chart/BTNC/" xr:uid="{A494D047-363F-42E3-8862-9836996992E8}"/>
    <hyperlink ref="B108" r:id="rId215" display="http://siamchart.com/stock-ichart/BTNC/" xr:uid="{5661DE52-7C41-48B2-A7A6-37F84BFD9727}"/>
    <hyperlink ref="A109" r:id="rId216" display="http://siamchart.com/stock-chart/BTS/" xr:uid="{4B750C19-FDCB-4892-8C3D-40DE92557D7C}"/>
    <hyperlink ref="B109" r:id="rId217" display="http://siamchart.com/stock-ichart/BTS/" xr:uid="{ED858ACB-5D70-44D2-9EFD-53A8C5481E2E}"/>
    <hyperlink ref="A110" r:id="rId218" display="http://siamchart.com/stock-chart/BTW/" xr:uid="{4DA479A5-7E61-4DAC-8028-DE6446921CD6}"/>
    <hyperlink ref="B110" r:id="rId219" display="http://siamchart.com/stock-ichart/BTW/" xr:uid="{CA2B8F7E-AE41-469A-9DCE-E7D22883595A}"/>
    <hyperlink ref="A111" r:id="rId220" display="http://siamchart.com/stock-chart/BUI/" xr:uid="{B69386CA-A3F1-41B7-A280-F28CAFD71D7B}"/>
    <hyperlink ref="B111" r:id="rId221" display="http://siamchart.com/stock-ichart/BUI/" xr:uid="{7C250669-7178-4D44-8312-B63FD72AE336}"/>
    <hyperlink ref="A112" r:id="rId222" display="http://siamchart.com/stock-chart/BWG/" xr:uid="{8D4E2CDB-FD94-497A-956D-018B855B8923}"/>
    <hyperlink ref="B112" r:id="rId223" display="http://siamchart.com/stock-ichart/BWG/" xr:uid="{10623098-6983-40E5-B229-E927EAEAE57A}"/>
    <hyperlink ref="A113" r:id="rId224" display="http://siamchart.com/stock-chart/CAZ/" xr:uid="{A6E1847C-C378-44A6-9AD0-9515B7114A5C}"/>
    <hyperlink ref="B113" r:id="rId225" display="http://siamchart.com/stock-ichart/CAZ/" xr:uid="{790AB94E-0E09-4E46-9BEA-CA2B14F25685}"/>
    <hyperlink ref="A114" r:id="rId226" display="http://siamchart.com/stock-chart/CBG/" xr:uid="{1CACD189-BF4B-4D0E-A0D5-592B3845845B}"/>
    <hyperlink ref="B114" r:id="rId227" display="http://siamchart.com/stock-ichart/CBG/" xr:uid="{9D9D9907-E7C3-4FBE-B7F0-A964B34658FD}"/>
    <hyperlink ref="A115" r:id="rId228" display="http://siamchart.com/stock-chart/CCET/" xr:uid="{424DC536-4764-40D6-AF3B-873EE81976D1}"/>
    <hyperlink ref="B115" r:id="rId229" display="http://siamchart.com/stock-ichart/CCET/" xr:uid="{90AD538C-F800-41DE-A211-95E9B3AFFDBD}"/>
    <hyperlink ref="A116" r:id="rId230" display="http://siamchart.com/stock-chart/CCP/" xr:uid="{A2D1A297-85C3-4537-9226-2EE54C41F562}"/>
    <hyperlink ref="B116" r:id="rId231" display="http://siamchart.com/stock-ichart/CCP/" xr:uid="{54877085-9F25-462C-BBBE-94B43D0FB774}"/>
    <hyperlink ref="A117" r:id="rId232" display="http://siamchart.com/stock-chart/CEN/" xr:uid="{CA252C80-288C-40AB-8619-D3B4FB53EA55}"/>
    <hyperlink ref="B117" r:id="rId233" display="http://siamchart.com/stock-ichart/CEN/" xr:uid="{DB8BDB8E-3754-4523-9DA2-99880F73DCBC}"/>
    <hyperlink ref="A118" r:id="rId234" display="http://siamchart.com/stock-chart/CENTEL/" xr:uid="{21B3D7C1-8806-4C0A-87B3-4C2A370E8230}"/>
    <hyperlink ref="B118" r:id="rId235" display="http://siamchart.com/stock-ichart/CENTEL/" xr:uid="{8455ACD3-B831-49D1-A21F-AF9F985A2BFD}"/>
    <hyperlink ref="A119" r:id="rId236" display="http://siamchart.com/stock-chart/CFRESH/" xr:uid="{0F83953B-8A57-4CC5-8B8E-6C08AED7AF8F}"/>
    <hyperlink ref="B119" r:id="rId237" display="http://siamchart.com/stock-ichart/CFRESH/" xr:uid="{EA54EFA7-C6BD-425C-95A2-4163A1E40D4D}"/>
    <hyperlink ref="A120" r:id="rId238" display="http://siamchart.com/stock-chart/CGD/" xr:uid="{77E12B27-A363-4C86-B259-B5C419305E00}"/>
    <hyperlink ref="B120" r:id="rId239" display="http://siamchart.com/stock-ichart/CGD/" xr:uid="{C943E667-64BA-43E0-84FE-02EB235F9D43}"/>
    <hyperlink ref="A121" r:id="rId240" display="http://siamchart.com/stock-chart/CGH/" xr:uid="{D0E95B8D-20FD-46B2-B918-B42B39DF91BA}"/>
    <hyperlink ref="B121" r:id="rId241" display="http://siamchart.com/stock-ichart/CGH/" xr:uid="{7B5EB6F1-961C-47B3-AFFB-61BED54AC174}"/>
    <hyperlink ref="A122" r:id="rId242" display="http://siamchart.com/stock-chart/CHARAN/" xr:uid="{8C09E12D-C06E-4921-96A5-F95328DC2802}"/>
    <hyperlink ref="B122" r:id="rId243" display="http://siamchart.com/stock-ichart/CHARAN/" xr:uid="{32EA5A58-799E-411F-8302-86C8A20086BA}"/>
    <hyperlink ref="A123" r:id="rId244" display="http://siamchart.com/stock-chart/CHAYO/" xr:uid="{0871A26B-5E62-4F26-9131-9C6BA867B9A2}"/>
    <hyperlink ref="B123" r:id="rId245" display="http://siamchart.com/stock-ichart/CHAYO/" xr:uid="{0425933D-C9D0-4A01-A7B7-3D1BA8278B0D}"/>
    <hyperlink ref="A124" r:id="rId246" display="http://siamchart.com/stock-chart/CHEWA/" xr:uid="{6769C0D0-4C2B-43B6-9350-0BEDECB952DF}"/>
    <hyperlink ref="B124" r:id="rId247" display="http://siamchart.com/stock-ichart/CHEWA/" xr:uid="{6DC79C2A-3EF3-4B69-B667-B9C40382840E}"/>
    <hyperlink ref="A125" r:id="rId248" display="http://siamchart.com/stock-chart/CHG/" xr:uid="{BCF66745-070C-4061-8189-19918813C66F}"/>
    <hyperlink ref="B125" r:id="rId249" display="http://siamchart.com/stock-ichart/CHG/" xr:uid="{EF67DAFE-CECF-4C7A-B344-25564437B57D}"/>
    <hyperlink ref="A126" r:id="rId250" display="http://siamchart.com/stock-chart/CHO/" xr:uid="{FACFCA3C-23EF-47D2-92E6-592896A083A4}"/>
    <hyperlink ref="B126" r:id="rId251" display="http://siamchart.com/stock-ichart/CHO/" xr:uid="{0C2040F8-9E51-4718-9448-B35A4343AED4}"/>
    <hyperlink ref="A127" r:id="rId252" display="http://siamchart.com/stock-chart/CHOTI/" xr:uid="{18648FC0-FEBA-428D-ABC5-3312CF83E6E2}"/>
    <hyperlink ref="B127" r:id="rId253" display="http://siamchart.com/stock-ichart/CHOTI/" xr:uid="{67CDDAB8-B8C3-4639-A777-B090ED60AB62}"/>
    <hyperlink ref="A128" r:id="rId254" display="http://siamchart.com/stock-chart/CHOW/" xr:uid="{3C6D81C8-76E1-4803-8E3D-7B230706EF12}"/>
    <hyperlink ref="B128" r:id="rId255" display="http://siamchart.com/stock-ichart/CHOW/" xr:uid="{9BA56A65-F7D6-4D77-8529-609E03A82E2E}"/>
    <hyperlink ref="A129" r:id="rId256" display="http://siamchart.com/stock-chart/CI/" xr:uid="{94F7763C-2F1F-47DD-836D-329EF904C6A6}"/>
    <hyperlink ref="B129" r:id="rId257" display="http://siamchart.com/stock-ichart/CI/" xr:uid="{1CA8BF9A-ABF9-41B5-B132-F89DE85CAFC0}"/>
    <hyperlink ref="A130" r:id="rId258" display="http://siamchart.com/stock-chart/CIG/" xr:uid="{77C1C6FB-8E01-496D-918F-77601BEDFC48}"/>
    <hyperlink ref="B130" r:id="rId259" display="http://siamchart.com/stock-ichart/CIG/" xr:uid="{2C7E6F86-730A-4B6D-BEFC-28B34A902D85}"/>
    <hyperlink ref="A131" r:id="rId260" display="http://siamchart.com/stock-chart/CIMBT/" xr:uid="{ACB5C1DD-A534-4449-9FD5-1A5C978F2E72}"/>
    <hyperlink ref="B131" r:id="rId261" display="http://siamchart.com/stock-ichart/CIMBT/" xr:uid="{49516323-6F6A-411C-BE38-4D21E66C7923}"/>
    <hyperlink ref="A132" r:id="rId262" display="http://siamchart.com/stock-chart/CITY/" xr:uid="{839092AA-D4FD-4104-A659-8E70C0FF24FC}"/>
    <hyperlink ref="B132" r:id="rId263" display="http://siamchart.com/stock-ichart/CITY/" xr:uid="{E40296C2-0659-4F73-BC37-8647289C5B4C}"/>
    <hyperlink ref="A133" r:id="rId264" display="http://siamchart.com/stock-chart/CK/" xr:uid="{62F97A2A-2A9C-45C6-81F0-5275FB281FD0}"/>
    <hyperlink ref="B133" r:id="rId265" display="http://siamchart.com/stock-ichart/CK/" xr:uid="{CF7930A0-B944-4B06-8741-ED2DF6CD542A}"/>
    <hyperlink ref="A134" r:id="rId266" display="http://siamchart.com/stock-chart/CKP/" xr:uid="{E3083BD8-124F-4DF5-85D7-3310C1F9C4F1}"/>
    <hyperlink ref="B134" r:id="rId267" display="http://siamchart.com/stock-ichart/CKP/" xr:uid="{86170E65-A195-4354-96CA-08CF062ADF5D}"/>
    <hyperlink ref="A135" r:id="rId268" display="http://siamchart.com/stock-chart/CM/" xr:uid="{F6C7CE90-55B0-42F7-82E6-984CD519E45A}"/>
    <hyperlink ref="B135" r:id="rId269" display="http://siamchart.com/stock-ichart/CM/" xr:uid="{33A3E997-4E34-4041-A5CE-06184261E551}"/>
    <hyperlink ref="A136" r:id="rId270" display="http://siamchart.com/stock-chart/CMAN/" xr:uid="{A7023798-ECFE-4397-BD73-F719A493A7BE}"/>
    <hyperlink ref="B136" r:id="rId271" display="http://siamchart.com/stock-ichart/CMAN/" xr:uid="{E6BA4ADD-D5D4-46DE-9C62-250DD58A20DA}"/>
    <hyperlink ref="A137" r:id="rId272" display="http://siamchart.com/stock-chart/CMC/" xr:uid="{FF8B8BE2-4F63-420E-B056-FE789CF4B5BF}"/>
    <hyperlink ref="B137" r:id="rId273" display="http://siamchart.com/stock-ichart/CMC/" xr:uid="{7A0B0150-F622-4E6A-9327-80A0B22507A2}"/>
    <hyperlink ref="A138" r:id="rId274" display="http://siamchart.com/stock-chart/CMO/" xr:uid="{EC190BEC-5553-42DB-AEA3-E2A3F3632191}"/>
    <hyperlink ref="B138" r:id="rId275" display="http://siamchart.com/stock-ichart/CMO/" xr:uid="{26C2038A-62EA-4926-8FE6-23F177E10A1C}"/>
    <hyperlink ref="A139" r:id="rId276" display="http://siamchart.com/stock-chart/CMR/" xr:uid="{FDFE263A-F87A-4B28-8F98-757F1A600844}"/>
    <hyperlink ref="B139" r:id="rId277" display="http://siamchart.com/stock-ichart/CMR/" xr:uid="{5D39708C-FF7F-4FAA-951F-0DC82976D8D8}"/>
    <hyperlink ref="A140" r:id="rId278" display="http://siamchart.com/stock-chart/CNT/" xr:uid="{EB5D6048-B962-4093-9FC4-AB8D34A0F5AC}"/>
    <hyperlink ref="B140" r:id="rId279" display="http://siamchart.com/stock-ichart/CNT/" xr:uid="{A5FB6BBC-A312-439B-A685-791EAC625ECE}"/>
    <hyperlink ref="A141" r:id="rId280" display="http://siamchart.com/stock-chart/COL/" xr:uid="{E9325D9B-446E-4201-A95B-310B17F7C1B3}"/>
    <hyperlink ref="B141" r:id="rId281" display="http://siamchart.com/stock-ichart/COL/" xr:uid="{8DDFA5AD-47CE-49A1-8C7E-0380386AD1EA}"/>
    <hyperlink ref="A142" r:id="rId282" display="http://siamchart.com/stock-chart/COLOR/" xr:uid="{D63787AA-5B9A-44A2-B09F-A3747D6C33E7}"/>
    <hyperlink ref="B142" r:id="rId283" display="http://siamchart.com/stock-ichart/COLOR/" xr:uid="{8944D77D-DCA3-4A8B-B93E-F6C15303023F}"/>
    <hyperlink ref="A143" r:id="rId284" display="http://siamchart.com/stock-chart/COM7/" xr:uid="{668D8795-BC6A-4E78-B8D1-4D5CE525F92F}"/>
    <hyperlink ref="B143" r:id="rId285" display="http://siamchart.com/stock-ichart/COM7/" xr:uid="{82B1D590-CB5F-4246-853B-8EFB8FA1D474}"/>
    <hyperlink ref="A144" r:id="rId286" display="http://siamchart.com/stock-chart/COMAN/" xr:uid="{7843C492-7D5E-490E-97EB-2E27418DD968}"/>
    <hyperlink ref="B144" r:id="rId287" display="http://siamchart.com/stock-ichart/COMAN/" xr:uid="{BDE053D4-C1EA-4C48-A523-10BF8D7DC968}"/>
    <hyperlink ref="A145" r:id="rId288" display="http://siamchart.com/stock-chart/COTTO/" xr:uid="{25FBC5B5-22D4-4C8A-BF09-5A55C932C1CE}"/>
    <hyperlink ref="B145" r:id="rId289" display="http://siamchart.com/stock-ichart/COTTO/" xr:uid="{0EC544E4-878D-458F-ABB4-69D25CB43546}"/>
    <hyperlink ref="A146" r:id="rId290" display="http://siamchart.com/stock-chart/CPALL/" xr:uid="{2BD37F60-7D58-410C-8FD3-20D4A9A37D71}"/>
    <hyperlink ref="B146" r:id="rId291" display="http://siamchart.com/stock-ichart/CPALL/" xr:uid="{78B1BB62-2BDE-4DF8-A2E2-20FA6B4F1788}"/>
    <hyperlink ref="A147" r:id="rId292" display="http://siamchart.com/stock-chart/CPF/" xr:uid="{B16FD931-4E4C-4BEF-8E3B-7C4476A03A17}"/>
    <hyperlink ref="B147" r:id="rId293" display="http://siamchart.com/stock-ichart/CPF/" xr:uid="{30D137B8-A7B8-4035-B596-1B352AA4B30C}"/>
    <hyperlink ref="A148" r:id="rId294" display="http://siamchart.com/stock-chart/CPH/" xr:uid="{DD2F4928-1C10-4ECA-8829-BAA51F6C6777}"/>
    <hyperlink ref="B148" r:id="rId295" display="http://siamchart.com/stock-ichart/CPH/" xr:uid="{1FBBFDB6-DBF1-432C-8434-98FEEDAAF9D1}"/>
    <hyperlink ref="A149" r:id="rId296" display="http://siamchart.com/stock-chart/CPI/" xr:uid="{E072B946-1027-4C9C-BBF0-8ACDAB4CCF47}"/>
    <hyperlink ref="B149" r:id="rId297" display="http://siamchart.com/stock-ichart/CPI/" xr:uid="{3E7C8E1D-9C1F-4A24-B576-71C3B3AF1696}"/>
    <hyperlink ref="A150" r:id="rId298" display="http://siamchart.com/stock-chart/CPL/" xr:uid="{C4CB21A6-F42D-4E86-8FCD-1C72075EF00B}"/>
    <hyperlink ref="B150" r:id="rId299" display="http://siamchart.com/stock-ichart/CPL/" xr:uid="{634B53D6-ADB5-4101-A1CA-3316BD7163AA}"/>
    <hyperlink ref="A151" r:id="rId300" display="http://siamchart.com/stock-chart/CPN/" xr:uid="{BC41F020-D57E-44BF-A21A-00E1C78DB165}"/>
    <hyperlink ref="B151" r:id="rId301" display="http://siamchart.com/stock-ichart/CPN/" xr:uid="{58C1E6FF-7A19-4DA4-AA01-4A4FAF993C10}"/>
    <hyperlink ref="A152" r:id="rId302" display="http://siamchart.com/stock-chart/CPR/" xr:uid="{DBB1E853-FFCF-414A-99E4-371A3FC5B54F}"/>
    <hyperlink ref="B152" r:id="rId303" display="http://siamchart.com/stock-ichart/CPR/" xr:uid="{AC9E6F96-BC30-4BFC-B553-D0D1705D6308}"/>
    <hyperlink ref="A153" r:id="rId304" display="http://siamchart.com/stock-chart/CPT/" xr:uid="{6BEE0C47-5AA9-4892-990D-0738DC57AA42}"/>
    <hyperlink ref="B153" r:id="rId305" display="http://siamchart.com/stock-ichart/CPT/" xr:uid="{98365626-0B6B-4F4E-912F-A98976CE52A7}"/>
    <hyperlink ref="A154" r:id="rId306" display="http://siamchart.com/stock-chart/CPW/" xr:uid="{7C36FEDA-D926-46C3-810D-9892838BD63D}"/>
    <hyperlink ref="B154" r:id="rId307" display="http://siamchart.com/stock-ichart/CPW/" xr:uid="{3512711A-98AC-4FD9-AB92-CB78869E38ED}"/>
    <hyperlink ref="A155" r:id="rId308" display="http://siamchart.com/stock-chart/CRANE/" xr:uid="{0B7D391E-533E-4338-8D25-637F340FBDE2}"/>
    <hyperlink ref="B155" r:id="rId309" display="http://siamchart.com/stock-ichart/CRANE/" xr:uid="{018C220D-0473-45D9-99AB-34FFABDAC6B3}"/>
    <hyperlink ref="A156" r:id="rId310" display="http://siamchart.com/stock-chart/CRC/" xr:uid="{455C729E-3DDC-4EBD-B774-EDC6FD8B61F5}"/>
    <hyperlink ref="B156" r:id="rId311" display="http://siamchart.com/stock-ichart/CRC/" xr:uid="{08FE1D7E-F386-482A-8D13-4DFD761772D2}"/>
    <hyperlink ref="A157" r:id="rId312" display="http://siamchart.com/stock-chart/CRD/" xr:uid="{FAA705E8-5909-40A4-8D07-E84AD4CEE669}"/>
    <hyperlink ref="B157" r:id="rId313" display="http://siamchart.com/stock-ichart/CRD/" xr:uid="{7AD1B4C4-2F32-4379-BDF1-933BBF88040E}"/>
    <hyperlink ref="A158" r:id="rId314" display="http://siamchart.com/stock-chart/CSC/" xr:uid="{6D44492F-6B03-4C1C-97DA-9CEA180F8862}"/>
    <hyperlink ref="B158" r:id="rId315" display="http://siamchart.com/stock-ichart/CSC/" xr:uid="{A761741F-8E31-4617-9283-441C27E36B8A}"/>
    <hyperlink ref="A159" r:id="rId316" display="http://siamchart.com/stock-chart/CSP/" xr:uid="{B7CAAD83-1D30-45E8-8998-F015A855B829}"/>
    <hyperlink ref="B159" r:id="rId317" display="http://siamchart.com/stock-ichart/CSP/" xr:uid="{30C1BADF-48E7-4F21-BEB1-FC01D8506E96}"/>
    <hyperlink ref="A160" r:id="rId318" display="http://siamchart.com/stock-chart/CSR/" xr:uid="{4BEE362D-AEDE-481D-9360-D3E35C028A13}"/>
    <hyperlink ref="B160" r:id="rId319" display="http://siamchart.com/stock-ichart/CSR/" xr:uid="{EA90D27A-7573-4D76-8196-C8CC7F1D10B7}"/>
    <hyperlink ref="A161" r:id="rId320" display="http://siamchart.com/stock-chart/CSS/" xr:uid="{72AA65BC-8066-4E19-9172-0CC3C021F8B1}"/>
    <hyperlink ref="B161" r:id="rId321" display="http://siamchart.com/stock-ichart/CSS/" xr:uid="{633D37A6-DFC4-4AB6-9155-4369F95D29A4}"/>
    <hyperlink ref="A162" r:id="rId322" display="http://siamchart.com/stock-chart/CTW/" xr:uid="{A13D6157-919F-4912-B84D-94A83C29D643}"/>
    <hyperlink ref="B162" r:id="rId323" display="http://siamchart.com/stock-ichart/CTW/" xr:uid="{251C594D-8979-4AD6-A541-16510BDCE08C}"/>
    <hyperlink ref="A163" r:id="rId324" display="http://siamchart.com/stock-chart/CWT/" xr:uid="{FE110305-7CFC-4B3C-BE80-00124161E988}"/>
    <hyperlink ref="B163" r:id="rId325" display="http://siamchart.com/stock-ichart/CWT/" xr:uid="{0396250C-7066-4AD2-AD0A-F94641F99539}"/>
    <hyperlink ref="A164" r:id="rId326" display="http://siamchart.com/stock-chart/D/" xr:uid="{A6F0CCCC-F327-433C-A993-C2488D01CDC0}"/>
    <hyperlink ref="B164" r:id="rId327" display="http://siamchart.com/stock-ichart/D/" xr:uid="{0D3CA406-454C-4EC4-8420-14EA3C2A968B}"/>
    <hyperlink ref="A165" r:id="rId328" display="http://siamchart.com/stock-chart/DCC/" xr:uid="{0989F6A9-7AEA-470C-A587-4D7B4BE3B3F8}"/>
    <hyperlink ref="B165" r:id="rId329" display="http://siamchart.com/stock-ichart/DCC/" xr:uid="{EC5F6A9B-2116-476C-BB8B-ECB6CFF7B9C5}"/>
    <hyperlink ref="A166" r:id="rId330" display="http://siamchart.com/stock-chart/DCON/" xr:uid="{F2B76DED-91FA-4A53-AFF5-72392C1ADEA8}"/>
    <hyperlink ref="B166" r:id="rId331" display="http://siamchart.com/stock-ichart/DCON/" xr:uid="{95EDA2EC-97C7-4366-B743-29917FCFBB5A}"/>
    <hyperlink ref="A167" r:id="rId332" display="http://siamchart.com/stock-chart/DDD/" xr:uid="{96A1EAEB-5866-4301-BC41-2AF9198EBA89}"/>
    <hyperlink ref="B167" r:id="rId333" display="http://siamchart.com/stock-ichart/DDD/" xr:uid="{5E7A853C-8DEE-4C13-820A-F73507E17F19}"/>
    <hyperlink ref="A168" r:id="rId334" display="http://siamchart.com/stock-chart/DELTA/" xr:uid="{F2C1C04C-C2A9-487D-B745-2D5C69913A43}"/>
    <hyperlink ref="B168" r:id="rId335" display="http://siamchart.com/stock-ichart/DELTA/" xr:uid="{6B777409-20F4-4D9F-83F7-C4B9C9887D06}"/>
    <hyperlink ref="A169" r:id="rId336" display="http://siamchart.com/stock-chart/DEMCO/" xr:uid="{BBFDC212-0E97-416C-9777-C3E7C2FAD918}"/>
    <hyperlink ref="B169" r:id="rId337" display="http://siamchart.com/stock-ichart/DEMCO/" xr:uid="{E6BE9B32-A7E3-4D54-83C8-60660245D874}"/>
    <hyperlink ref="A170" r:id="rId338" display="http://siamchart.com/stock-chart/DHOUSE/" xr:uid="{6513647B-89F9-48B5-9EE6-0DFD91B17BE4}"/>
    <hyperlink ref="B170" r:id="rId339" display="http://siamchart.com/stock-ichart/DHOUSE/" xr:uid="{E3D781F1-1569-4E18-957A-64598C4C5A4E}"/>
    <hyperlink ref="C170" r:id="rId340" tooltip="ตารางข้อมูลงบการเงิน รายควอเตอร์ ย้อนหลัง 10 ปี" display="http://siamchart.com/stock-info/DHOUSE/" xr:uid="{7E5243FE-1248-438D-B5FB-A35BDB8038DD}"/>
    <hyperlink ref="A171" r:id="rId341" display="http://siamchart.com/stock-chart/DIMET/" xr:uid="{E64A7007-2C17-440C-9416-35F6245CF999}"/>
    <hyperlink ref="B171" r:id="rId342" display="http://siamchart.com/stock-ichart/DIMET/" xr:uid="{57CAA01D-1116-4809-8C50-75CFBC976E16}"/>
    <hyperlink ref="A172" r:id="rId343" display="http://siamchart.com/stock-chart/DOD/" xr:uid="{F396F2DE-2D24-4737-89A0-2AE8E6474D36}"/>
    <hyperlink ref="B172" r:id="rId344" display="http://siamchart.com/stock-ichart/DOD/" xr:uid="{D115819F-FD5B-4B2F-B674-A651C09F32FE}"/>
    <hyperlink ref="A173" r:id="rId345" display="http://siamchart.com/stock-chart/DOHOME/" xr:uid="{2FEC3254-D61B-4DA9-88B3-5F3A1A883504}"/>
    <hyperlink ref="B173" r:id="rId346" display="http://siamchart.com/stock-ichart/DOHOME/" xr:uid="{FD65FEF1-4404-4A6D-BFEB-CEBF1B84CCFB}"/>
    <hyperlink ref="A174" r:id="rId347" display="http://siamchart.com/stock-chart/DRT/" xr:uid="{B2CC59B3-FA54-4727-9B91-474976882413}"/>
    <hyperlink ref="B174" r:id="rId348" display="http://siamchart.com/stock-ichart/DRT/" xr:uid="{89148B77-2250-4EB8-9C53-2674CC30D8CE}"/>
    <hyperlink ref="A175" r:id="rId349" display="http://siamchart.com/stock-chart/DTAC/" xr:uid="{B1355CF2-1E95-4186-92AB-88855E10F018}"/>
    <hyperlink ref="B175" r:id="rId350" display="http://siamchart.com/stock-ichart/DTAC/" xr:uid="{1CE22F84-76FB-4026-9D74-56CF11A38672}"/>
    <hyperlink ref="A176" r:id="rId351" display="http://siamchart.com/stock-chart/DTC/" xr:uid="{A3C75236-0951-42BA-8482-0F71CE2936C4}"/>
    <hyperlink ref="B176" r:id="rId352" display="http://siamchart.com/stock-ichart/DTC/" xr:uid="{AAB0BFE5-F3C9-4193-BE56-6B59333407BE}"/>
    <hyperlink ref="A177" r:id="rId353" display="http://siamchart.com/stock-chart/DTCI/" xr:uid="{9EEA14C7-5DDD-434A-A411-C983E33ADA3C}"/>
    <hyperlink ref="B177" r:id="rId354" display="http://siamchart.com/stock-ichart/DTCI/" xr:uid="{FC4A8803-D597-41E7-97DD-AFDFF5A286E5}"/>
    <hyperlink ref="A178" r:id="rId355" display="http://siamchart.com/stock-chart/DV8/" xr:uid="{C6599DDF-CEC9-46BB-A5F6-05E04A1EB24B}"/>
    <hyperlink ref="B178" r:id="rId356" display="http://siamchart.com/stock-ichart/DV8/" xr:uid="{30771EA1-1573-43F8-8EBB-166E86D4B08C}"/>
    <hyperlink ref="A179" r:id="rId357" display="http://siamchart.com/stock-chart/EA/" xr:uid="{9C903CE4-A87D-4893-B6B2-B4A436F3577A}"/>
    <hyperlink ref="B179" r:id="rId358" display="http://siamchart.com/stock-ichart/EA/" xr:uid="{9A7DD0B0-F899-4564-900F-E26DBB93D1F4}"/>
    <hyperlink ref="A180" r:id="rId359" display="http://siamchart.com/stock-chart/EASON/" xr:uid="{DD5EF60A-61B4-49FE-86F0-8FFCB541D88C}"/>
    <hyperlink ref="B180" r:id="rId360" display="http://siamchart.com/stock-ichart/EASON/" xr:uid="{F83AC69F-49CF-4FD3-A745-C91A6E72D1FE}"/>
    <hyperlink ref="A181" r:id="rId361" display="http://siamchart.com/stock-chart/EASTW/" xr:uid="{9F631C05-4B15-49A2-81C0-D70815707752}"/>
    <hyperlink ref="B181" r:id="rId362" display="http://siamchart.com/stock-ichart/EASTW/" xr:uid="{17CEDA0A-EEA4-4145-9F25-A44FAE64B76A}"/>
    <hyperlink ref="A182" r:id="rId363" display="http://siamchart.com/stock-chart/ECF/" xr:uid="{E896DCD0-4806-4ACF-9DEA-3FED340790D8}"/>
    <hyperlink ref="B182" r:id="rId364" display="http://siamchart.com/stock-ichart/ECF/" xr:uid="{4DF445D2-BBCC-468B-9B60-421B0BBC6213}"/>
    <hyperlink ref="A183" r:id="rId365" display="http://siamchart.com/stock-chart/ECL/" xr:uid="{7E81CDF8-DEB4-4F91-AE83-0CDC9527A683}"/>
    <hyperlink ref="B183" r:id="rId366" display="http://siamchart.com/stock-ichart/ECL/" xr:uid="{7CBB871E-43DB-462A-AE71-170A43B37497}"/>
    <hyperlink ref="A184" r:id="rId367" display="http://siamchart.com/stock-chart/EE/" xr:uid="{77C33C3A-FFC1-4296-AC5F-7F9ECB0332BE}"/>
    <hyperlink ref="B184" r:id="rId368" display="http://siamchart.com/stock-ichart/EE/" xr:uid="{FC930D2B-A784-4AA8-B85C-873EBED7E56C}"/>
    <hyperlink ref="A185" r:id="rId369" display="http://siamchart.com/stock-chart/EFORL/" xr:uid="{14DF5B1A-240B-4CD2-AFCE-79C843028302}"/>
    <hyperlink ref="B185" r:id="rId370" display="http://siamchart.com/stock-ichart/EFORL/" xr:uid="{B5172735-EF57-41B8-8763-7553C168A722}"/>
    <hyperlink ref="A186" r:id="rId371" display="http://siamchart.com/stock-chart/EGCO/" xr:uid="{4D658C00-B3C1-4563-8F06-DC453D665204}"/>
    <hyperlink ref="B186" r:id="rId372" display="http://siamchart.com/stock-ichart/EGCO/" xr:uid="{212BC32F-B7FF-47C6-AEE9-2B80A5A6CDD2}"/>
    <hyperlink ref="A187" r:id="rId373" display="http://siamchart.com/stock-chart/EKH/" xr:uid="{819DEF46-CDF4-4254-87A8-AE418B80BBA9}"/>
    <hyperlink ref="B187" r:id="rId374" display="http://siamchart.com/stock-ichart/EKH/" xr:uid="{46B4A7EC-855B-4444-A0CE-FEF8191F460F}"/>
    <hyperlink ref="A188" r:id="rId375" display="http://siamchart.com/stock-chart/EMC/" xr:uid="{DC4395BC-0205-491B-8C51-FEAD21CF496D}"/>
    <hyperlink ref="B188" r:id="rId376" display="http://siamchart.com/stock-ichart/EMC/" xr:uid="{55B3286F-90FD-43F3-9305-A315EF206449}"/>
    <hyperlink ref="A189" r:id="rId377" display="http://siamchart.com/stock-chart/EP/" xr:uid="{2B31F955-1411-443B-9195-8C460044192D}"/>
    <hyperlink ref="B189" r:id="rId378" display="http://siamchart.com/stock-ichart/EP/" xr:uid="{4F1D4243-3137-475E-91C8-6961F36B0F3E}"/>
    <hyperlink ref="A190" r:id="rId379" display="http://siamchart.com/stock-chart/EPG/" xr:uid="{DA6D4E2C-8A27-45CA-AFA2-B0BD7019D6FF}"/>
    <hyperlink ref="B190" r:id="rId380" display="http://siamchart.com/stock-ichart/EPG/" xr:uid="{F11C9677-6E37-4EC2-9923-33AE352BEDA7}"/>
    <hyperlink ref="A191" r:id="rId381" display="http://siamchart.com/stock-chart/ERW/" xr:uid="{911993AE-A594-47CB-9C52-7FA31BC3D03D}"/>
    <hyperlink ref="B191" r:id="rId382" display="http://siamchart.com/stock-ichart/ERW/" xr:uid="{830C8DEF-B377-40F3-9DCB-C1CE0352AC1A}"/>
    <hyperlink ref="A192" r:id="rId383" display="http://siamchart.com/stock-chart/ESSO/" xr:uid="{FC09B8B4-3B28-48FC-ABD8-D3E388F81B5A}"/>
    <hyperlink ref="B192" r:id="rId384" display="http://siamchart.com/stock-ichart/ESSO/" xr:uid="{F7C9E217-466E-4C08-B0DE-90FDA1455EDC}"/>
    <hyperlink ref="A193" r:id="rId385" display="http://siamchart.com/stock-chart/ESTAR/" xr:uid="{B0192EBB-1617-4924-A537-342CE7364528}"/>
    <hyperlink ref="B193" r:id="rId386" display="http://siamchart.com/stock-ichart/ESTAR/" xr:uid="{CC7B3EEB-D06B-4956-99E7-D0D7EDF00F8B}"/>
    <hyperlink ref="A194" r:id="rId387" display="http://siamchart.com/stock-chart/ETC/" xr:uid="{573EF9B8-2512-46FB-A9E7-2728AB0AEAB9}"/>
    <hyperlink ref="B194" r:id="rId388" display="http://siamchart.com/stock-ichart/ETC/" xr:uid="{41ABF0AF-3AB0-4EF4-9C05-514B364B5322}"/>
    <hyperlink ref="A195" r:id="rId389" display="http://siamchart.com/stock-chart/ETE/" xr:uid="{B0505CCB-7156-4CAC-8F9F-AEDAF55597EA}"/>
    <hyperlink ref="B195" r:id="rId390" display="http://siamchart.com/stock-ichart/ETE/" xr:uid="{617245C9-A3F3-4428-9881-45021D1CC55D}"/>
    <hyperlink ref="A196" r:id="rId391" display="http://siamchart.com/stock-chart/EVER/" xr:uid="{F3422BE2-8948-474F-9A91-A70B152F3F5C}"/>
    <hyperlink ref="B196" r:id="rId392" display="http://siamchart.com/stock-ichart/EVER/" xr:uid="{A2B581D4-740E-4A6B-B248-B76446D40CA9}"/>
    <hyperlink ref="A197" r:id="rId393" display="http://siamchart.com/stock-chart/F_26D/" xr:uid="{5F6A7FB3-AAD5-4B03-B466-70AE912D7956}"/>
    <hyperlink ref="B197" r:id="rId394" display="http://siamchart.com/stock-ichart/F_26D/" xr:uid="{7DA2D0D3-B884-445F-92EA-C8DA6AED5274}"/>
    <hyperlink ref="A198" r:id="rId395" display="http://siamchart.com/stock-chart/FANCY/" xr:uid="{9324DB62-CBAA-41D6-B5DF-8DE7C888E13B}"/>
    <hyperlink ref="B198" r:id="rId396" display="http://siamchart.com/stock-ichart/FANCY/" xr:uid="{AFB6467E-7E2B-48F1-AA3B-A9C952D7C69E}"/>
    <hyperlink ref="A199" r:id="rId397" display="http://siamchart.com/stock-chart/FE/" xr:uid="{CF6C3CD6-B898-4ED3-A678-F6D1323C140A}"/>
    <hyperlink ref="B199" r:id="rId398" display="http://siamchart.com/stock-ichart/FE/" xr:uid="{582304F6-B304-4F29-9FBA-E740D056FDB1}"/>
    <hyperlink ref="A200" r:id="rId399" display="http://siamchart.com/stock-chart/FLOYD/" xr:uid="{62ED67BC-FD78-497D-BC10-CC3B18F8D0F1}"/>
    <hyperlink ref="B200" r:id="rId400" display="http://siamchart.com/stock-ichart/FLOYD/" xr:uid="{4252133A-C15A-4A7D-BE31-C2A0C30E83FC}"/>
    <hyperlink ref="A201" r:id="rId401" display="http://siamchart.com/stock-chart/FMT/" xr:uid="{CC4FE630-ABBD-41DF-A73F-91B43B846353}"/>
    <hyperlink ref="B201" r:id="rId402" display="http://siamchart.com/stock-ichart/FMT/" xr:uid="{862BC6C7-2DBA-4EF6-AA85-86B5C47D106F}"/>
    <hyperlink ref="A202" r:id="rId403" display="http://siamchart.com/stock-chart/FN/" xr:uid="{1B21534B-C9D1-41D3-B695-5BCB467E552A}"/>
    <hyperlink ref="B202" r:id="rId404" display="http://siamchart.com/stock-ichart/FN/" xr:uid="{EC25097D-5C70-4DA4-BCC5-BEEDD5681244}"/>
    <hyperlink ref="A203" r:id="rId405" display="http://siamchart.com/stock-chart/FNS/" xr:uid="{386D7E4E-6308-4287-98DB-6C24F2DA4CC8}"/>
    <hyperlink ref="B203" r:id="rId406" display="http://siamchart.com/stock-ichart/FNS/" xr:uid="{2155BEA8-FACA-4B5D-920D-B2C0C9B09498}"/>
    <hyperlink ref="A204" r:id="rId407" display="http://siamchart.com/stock-chart/FORTH/" xr:uid="{6B6A831C-6AC4-4AE3-97A9-3DFAE376D37B}"/>
    <hyperlink ref="B204" r:id="rId408" display="http://siamchart.com/stock-ichart/FORTH/" xr:uid="{057F9F4F-816F-4D1B-968D-CDC3E91D5949}"/>
    <hyperlink ref="A205" r:id="rId409" display="http://siamchart.com/stock-chart/FPI/" xr:uid="{0F9D9428-1A88-42F8-94B3-A04AE341C1B5}"/>
    <hyperlink ref="B205" r:id="rId410" display="http://siamchart.com/stock-ichart/FPI/" xr:uid="{32069B46-7938-472C-95AD-395B4973EC11}"/>
    <hyperlink ref="A206" r:id="rId411" display="http://siamchart.com/stock-chart/FPT/" xr:uid="{910FC2DF-BA97-4D61-8ED9-4112200C430A}"/>
    <hyperlink ref="B206" r:id="rId412" display="http://siamchart.com/stock-ichart/FPT/" xr:uid="{C3D4A859-36E1-43B0-93ED-C6DD63F50203}"/>
    <hyperlink ref="A207" r:id="rId413" display="http://siamchart.com/stock-chart/FSMART/" xr:uid="{90090F40-D6F5-4611-BFCB-1FC0C93DB2AD}"/>
    <hyperlink ref="B207" r:id="rId414" display="http://siamchart.com/stock-ichart/FSMART/" xr:uid="{B74EFD43-5B5B-4785-9FC8-F4E6D692625B}"/>
    <hyperlink ref="A208" r:id="rId415" display="http://siamchart.com/stock-chart/FSS/" xr:uid="{75AF5E1B-3983-4B6C-ACCF-96BFD3E41811}"/>
    <hyperlink ref="B208" r:id="rId416" display="http://siamchart.com/stock-ichart/FSS/" xr:uid="{0FDB2245-7537-481C-85D0-3F16D672BDFB}"/>
    <hyperlink ref="A209" r:id="rId417" display="http://siamchart.com/stock-chart/FTE/" xr:uid="{2CC2D8FE-1830-45FA-9514-900A2801CAE2}"/>
    <hyperlink ref="B209" r:id="rId418" display="http://siamchart.com/stock-ichart/FTE/" xr:uid="{7649EB65-C2E1-45E0-97D8-3856E9E4889C}"/>
    <hyperlink ref="A210" r:id="rId419" display="http://siamchart.com/stock-chart/FVC/" xr:uid="{A106A942-252D-4841-8D52-F98DD0F26616}"/>
    <hyperlink ref="B210" r:id="rId420" display="http://siamchart.com/stock-ichart/FVC/" xr:uid="{FB7F1FDB-857E-4898-B51F-0372BC29CE0F}"/>
    <hyperlink ref="A211" r:id="rId421" display="http://siamchart.com/stock-chart/GBX/" xr:uid="{3B86C3BD-F92B-4475-8BFB-58D1005D96F3}"/>
    <hyperlink ref="B211" r:id="rId422" display="http://siamchart.com/stock-ichart/GBX/" xr:uid="{C334AAFD-D159-4575-8809-2C134055A9DF}"/>
    <hyperlink ref="A212" r:id="rId423" display="http://siamchart.com/stock-chart/GC/" xr:uid="{E30BF139-262D-4707-BEBC-C900A5B85273}"/>
    <hyperlink ref="B212" r:id="rId424" display="http://siamchart.com/stock-ichart/GC/" xr:uid="{D296F9BD-D09C-4292-A7F8-47EF8B5C6C57}"/>
    <hyperlink ref="A213" r:id="rId425" display="http://siamchart.com/stock-chart/GCAP/" xr:uid="{12675967-5401-4352-B80C-B93DD4FEFFCF}"/>
    <hyperlink ref="B213" r:id="rId426" display="http://siamchart.com/stock-ichart/GCAP/" xr:uid="{C8C5564B-0A26-42DC-9462-D2CB6C1A4CD1}"/>
    <hyperlink ref="A214" r:id="rId427" display="http://siamchart.com/stock-chart/GEL/" xr:uid="{D0C030A2-9E59-49A4-85C1-857EF87368EA}"/>
    <hyperlink ref="B214" r:id="rId428" display="http://siamchart.com/stock-ichart/GEL/" xr:uid="{20CD7603-14CD-49A3-99D7-6BF59D0662EC}"/>
    <hyperlink ref="A215" r:id="rId429" display="http://siamchart.com/stock-chart/GENCO/" xr:uid="{D3D5278A-F9D6-4882-ACDB-3CF60E165D68}"/>
    <hyperlink ref="B215" r:id="rId430" display="http://siamchart.com/stock-ichart/GENCO/" xr:uid="{3979D5D0-1074-4491-AB0F-C251B63569C5}"/>
    <hyperlink ref="A216" r:id="rId431" display="http://siamchart.com/stock-chart/GFPT/" xr:uid="{397A941C-679D-47E4-BEE1-D9079D4605FB}"/>
    <hyperlink ref="B216" r:id="rId432" display="http://siamchart.com/stock-ichart/GFPT/" xr:uid="{CE04B498-CFCE-44E6-9957-A9FE26001F0E}"/>
    <hyperlink ref="A217" r:id="rId433" display="http://siamchart.com/stock-chart/GGC/" xr:uid="{5FDC0EFC-6AE3-41EC-93C2-727B49A0B17E}"/>
    <hyperlink ref="B217" r:id="rId434" display="http://siamchart.com/stock-ichart/GGC/" xr:uid="{0BA028DB-A564-48E8-B5DC-5542F9FDB772}"/>
    <hyperlink ref="A218" r:id="rId435" display="http://siamchart.com/stock-chart/GIFT/" xr:uid="{D33C41C2-6B2E-48D7-AF9A-E32386659199}"/>
    <hyperlink ref="B218" r:id="rId436" display="http://siamchart.com/stock-ichart/GIFT/" xr:uid="{9A4B70A9-7BEF-4176-8CF8-31DA1408E2FD}"/>
    <hyperlink ref="A219" r:id="rId437" display="http://siamchart.com/stock-chart/GJS/" xr:uid="{F5E5466E-A44D-4365-BBDB-CCECF473999F}"/>
    <hyperlink ref="B219" r:id="rId438" display="http://siamchart.com/stock-ichart/GJS/" xr:uid="{9D719533-6F71-4644-BEFC-0B4053EEB265}"/>
    <hyperlink ref="A220" r:id="rId439" display="http://siamchart.com/stock-chart/GL/" xr:uid="{71B3B70A-291F-4D93-89D8-72A9E46259FB}"/>
    <hyperlink ref="B220" r:id="rId440" display="http://siamchart.com/stock-ichart/GL/" xr:uid="{5E097D6E-6225-4966-A509-CE4DCEF0CF55}"/>
    <hyperlink ref="A221" r:id="rId441" display="http://siamchart.com/stock-chart/GLAND/" xr:uid="{690C791C-6832-4CB8-9386-74C954FA7CC6}"/>
    <hyperlink ref="B221" r:id="rId442" display="http://siamchart.com/stock-ichart/GLAND/" xr:uid="{013C18B3-886E-429A-93C6-C1D7C0CF9AE6}"/>
    <hyperlink ref="A222" r:id="rId443" display="http://siamchart.com/stock-chart/GLOBAL/" xr:uid="{F001E612-72F1-4CA3-BE3C-392780B23150}"/>
    <hyperlink ref="B222" r:id="rId444" display="http://siamchart.com/stock-ichart/GLOBAL/" xr:uid="{45FF8164-4051-42CB-88BB-16D7F220AE96}"/>
    <hyperlink ref="A223" r:id="rId445" display="http://siamchart.com/stock-chart/GLOCON/" xr:uid="{498E4C7C-D104-4464-9329-9FB91585F0E4}"/>
    <hyperlink ref="B223" r:id="rId446" display="http://siamchart.com/stock-ichart/GLOCON/" xr:uid="{22D8C580-9B01-422C-82B7-12DD7475FAF1}"/>
    <hyperlink ref="A224" r:id="rId447" display="http://siamchart.com/stock-chart/GPI/" xr:uid="{1406000F-03F8-413C-8B54-910C19D99B85}"/>
    <hyperlink ref="B224" r:id="rId448" display="http://siamchart.com/stock-ichart/GPI/" xr:uid="{B1ADE4F4-AB99-4339-B0A9-B744857BE5BD}"/>
    <hyperlink ref="A225" r:id="rId449" display="http://siamchart.com/stock-chart/GPSC/" xr:uid="{246EA337-EA58-4AD9-BC1F-8B88F20CE670}"/>
    <hyperlink ref="B225" r:id="rId450" display="http://siamchart.com/stock-ichart/GPSC/" xr:uid="{7BA65859-6083-4872-9D81-5F7B4EAE93DC}"/>
    <hyperlink ref="A226" r:id="rId451" display="http://siamchart.com/stock-chart/GRAMMY/" xr:uid="{83EC3B13-31D5-4F63-96EE-0E113B7FED67}"/>
    <hyperlink ref="B226" r:id="rId452" display="http://siamchart.com/stock-ichart/GRAMMY/" xr:uid="{F9C09C38-F094-4FA9-854E-C65A6FEF4FB3}"/>
    <hyperlink ref="A227" r:id="rId453" display="http://siamchart.com/stock-chart/GRAND/" xr:uid="{ED473CD6-FB79-4A82-847D-965938C1DDC2}"/>
    <hyperlink ref="B227" r:id="rId454" display="http://siamchart.com/stock-ichart/GRAND/" xr:uid="{191DE631-58FA-43D5-BDFF-98337F845828}"/>
    <hyperlink ref="A228" r:id="rId455" display="http://siamchart.com/stock-chart/GREEN/" xr:uid="{2E486B9D-C790-481D-893B-5F01FA5E7BE7}"/>
    <hyperlink ref="B228" r:id="rId456" display="http://siamchart.com/stock-ichart/GREEN/" xr:uid="{0E56D806-8049-4171-AD1D-CB8A0424D0CA}"/>
    <hyperlink ref="A229" r:id="rId457" display="http://siamchart.com/stock-chart/GSC/" xr:uid="{7601C28A-4848-4F5E-918F-E2F37F157C86}"/>
    <hyperlink ref="B229" r:id="rId458" display="http://siamchart.com/stock-ichart/GSC/" xr:uid="{973525A4-CBB8-4D40-89C4-04583EA71DAD}"/>
    <hyperlink ref="A230" r:id="rId459" display="http://siamchart.com/stock-chart/GSTEEL/" xr:uid="{920F90F8-4989-4F83-A3E3-968A740AEF2A}"/>
    <hyperlink ref="B230" r:id="rId460" display="http://siamchart.com/stock-ichart/GSTEEL/" xr:uid="{0E9DAA6C-39C3-43DB-BC2E-C5084637B885}"/>
    <hyperlink ref="A231" r:id="rId461" display="http://siamchart.com/stock-chart/GTB/" xr:uid="{D98E30F2-2631-4334-9048-BF376239B1C8}"/>
    <hyperlink ref="B231" r:id="rId462" display="http://siamchart.com/stock-ichart/GTB/" xr:uid="{33DBBE1A-CED0-4665-B9D2-33E90B679872}"/>
    <hyperlink ref="A232" r:id="rId463" display="http://siamchart.com/stock-chart/GULF/" xr:uid="{4114F113-8FA9-4734-B4D1-AEC6B57EE8E3}"/>
    <hyperlink ref="B232" r:id="rId464" display="http://siamchart.com/stock-ichart/GULF/" xr:uid="{4C63BEAD-15B3-4E06-83F2-5D4651A74A5E}"/>
    <hyperlink ref="A233" r:id="rId465" display="http://siamchart.com/stock-chart/GUNKUL/" xr:uid="{34ACD5CA-D746-471F-A6DF-ECA30B49A700}"/>
    <hyperlink ref="B233" r:id="rId466" display="http://siamchart.com/stock-ichart/GUNKUL/" xr:uid="{668DAAE4-E254-4652-8D3D-BF171ED3B3F3}"/>
    <hyperlink ref="A234" r:id="rId467" display="http://siamchart.com/stock-chart/GYT/" xr:uid="{C9B8E59D-38B0-4BAC-8985-769FDD33B8CE}"/>
    <hyperlink ref="B234" r:id="rId468" display="http://siamchart.com/stock-ichart/GYT/" xr:uid="{C6E2F751-D984-44FC-B562-51290C88B086}"/>
    <hyperlink ref="A235" r:id="rId469" display="http://siamchart.com/stock-chart/HANA/" xr:uid="{90A2F8DB-22E8-4E06-BCEB-0FA3978955BB}"/>
    <hyperlink ref="B235" r:id="rId470" display="http://siamchart.com/stock-ichart/HANA/" xr:uid="{0269EDC6-C6FB-4387-9CA0-02395C99F85C}"/>
    <hyperlink ref="A236" r:id="rId471" display="http://siamchart.com/stock-chart/HARN/" xr:uid="{3CD3BC44-BD1C-4807-A2D7-D074570F7612}"/>
    <hyperlink ref="B236" r:id="rId472" display="http://siamchart.com/stock-ichart/HARN/" xr:uid="{29047D58-2886-4E65-B181-13B564714480}"/>
    <hyperlink ref="A237" r:id="rId473" display="http://siamchart.com/stock-chart/HFT/" xr:uid="{675F295F-A940-4001-A5F5-B2F2358359F3}"/>
    <hyperlink ref="B237" r:id="rId474" display="http://siamchart.com/stock-ichart/HFT/" xr:uid="{300A8EE0-D143-4536-98F0-0DC6BBC48049}"/>
    <hyperlink ref="A238" r:id="rId475" display="http://siamchart.com/stock-chart/HMPRO/" xr:uid="{377B7BD6-BFB3-4160-BF2A-8CF0D43AE3DF}"/>
    <hyperlink ref="B238" r:id="rId476" display="http://siamchart.com/stock-ichart/HMPRO/" xr:uid="{F4E8892A-3AC9-4231-A0F8-58701938F326}"/>
    <hyperlink ref="A239" r:id="rId477" display="http://siamchart.com/stock-chart/HPT/" xr:uid="{D6A65F3E-8B34-4AC5-80A8-366C7F42E127}"/>
    <hyperlink ref="B239" r:id="rId478" display="http://siamchart.com/stock-ichart/HPT/" xr:uid="{41C0FB5C-D42C-433F-B5C6-4A90C4AA53E5}"/>
    <hyperlink ref="A240" r:id="rId479" display="http://siamchart.com/stock-chart/HTC/" xr:uid="{B2936EDF-DD5B-4FAF-B8C3-C4825F980F1A}"/>
    <hyperlink ref="B240" r:id="rId480" display="http://siamchart.com/stock-ichart/HTC/" xr:uid="{D6275FAC-1C14-4C40-AB40-31DBCF947192}"/>
    <hyperlink ref="A241" r:id="rId481" display="http://siamchart.com/stock-chart/HTECH/" xr:uid="{3D2A53E1-D613-4EA1-9317-8C6C31B7A3BC}"/>
    <hyperlink ref="B241" r:id="rId482" display="http://siamchart.com/stock-ichart/HTECH/" xr:uid="{C3108FFE-55DF-45A1-AE9B-F4113C425D2C}"/>
    <hyperlink ref="A242" r:id="rId483" display="http://siamchart.com/stock-chart/HUMAN/" xr:uid="{8C20D647-FB1B-4638-A90A-70CB23228FBF}"/>
    <hyperlink ref="B242" r:id="rId484" display="http://siamchart.com/stock-ichart/HUMAN/" xr:uid="{7C462279-66B6-4790-B253-4E4320DE8D49}"/>
    <hyperlink ref="A243" r:id="rId485" display="http://siamchart.com/stock-chart/HYDRO/" xr:uid="{9466AAAC-CC1B-4CCD-BBCA-E4F923825650}"/>
    <hyperlink ref="B243" r:id="rId486" display="http://siamchart.com/stock-ichart/HYDRO/" xr:uid="{C11BA8E7-73D1-40F7-8018-2A41C5178ACF}"/>
    <hyperlink ref="A244" r:id="rId487" display="http://siamchart.com/stock-chart/ICC/" xr:uid="{8145EAF7-D4F8-4BB6-8BC7-767CCE1FBC1B}"/>
    <hyperlink ref="B244" r:id="rId488" display="http://siamchart.com/stock-ichart/ICC/" xr:uid="{5E7489D8-4163-46AE-8416-2E32015DEBB6}"/>
    <hyperlink ref="A245" r:id="rId489" display="http://siamchart.com/stock-chart/ICHI/" xr:uid="{76614A4D-1738-49EA-9D1B-1841C1BA1223}"/>
    <hyperlink ref="B245" r:id="rId490" display="http://siamchart.com/stock-ichart/ICHI/" xr:uid="{8814B8E1-68F5-46BD-B84F-DF0C2E06B396}"/>
    <hyperlink ref="A246" r:id="rId491" display="http://siamchart.com/stock-chart/ICN/" xr:uid="{A47BE9FC-DD0F-49DE-B225-1A2DCA42817B}"/>
    <hyperlink ref="B246" r:id="rId492" display="http://siamchart.com/stock-ichart/ICN/" xr:uid="{FC26F15C-D6CA-4D42-BCA7-24F143131ABD}"/>
    <hyperlink ref="A247" r:id="rId493" display="http://siamchart.com/stock-chart/IFEC/" xr:uid="{3BA4B95A-2582-4E20-8815-5F0F17AE89C4}"/>
    <hyperlink ref="B247" r:id="rId494" display="http://siamchart.com/stock-ichart/IFEC/" xr:uid="{79537654-B79F-40EE-B9F9-528018331711}"/>
    <hyperlink ref="A248" r:id="rId495" display="http://siamchart.com/stock-chart/IFS/" xr:uid="{7DCCED98-3372-46CF-8007-DAE0CC0D7199}"/>
    <hyperlink ref="B248" r:id="rId496" display="http://siamchart.com/stock-ichart/IFS/" xr:uid="{7D236820-D3B1-4533-BD74-368AF27A7D82}"/>
    <hyperlink ref="A249" r:id="rId497" display="http://siamchart.com/stock-chart/IHL/" xr:uid="{7D861DB6-471B-4CE1-AE05-D6DA9EC2A66F}"/>
    <hyperlink ref="B249" r:id="rId498" display="http://siamchart.com/stock-ichart/IHL/" xr:uid="{097B1DCC-1E88-45C6-9B8C-28064868BEBE}"/>
    <hyperlink ref="A250" r:id="rId499" display="http://siamchart.com/stock-chart/IIG/" xr:uid="{C4E07BBE-5393-46DE-A19F-3F7F95CBB743}"/>
    <hyperlink ref="B250" r:id="rId500" display="http://siamchart.com/stock-ichart/IIG/" xr:uid="{AD8FEF55-B1EE-4B2A-BE05-9DE64205C151}"/>
    <hyperlink ref="C250" r:id="rId501" tooltip="ตารางข้อมูลงบการเงิน รายควอเตอร์ ย้อนหลัง 10 ปี" display="http://siamchart.com/stock-info/IIG/" xr:uid="{92F05585-3A52-45C5-B48D-DD009D659F76}"/>
    <hyperlink ref="A251" r:id="rId502" display="http://siamchart.com/stock-chart/III/" xr:uid="{0E27E7B1-A9BD-46C7-A8EC-2398EFE61707}"/>
    <hyperlink ref="B251" r:id="rId503" display="http://siamchart.com/stock-ichart/III/" xr:uid="{C9CD5CDA-A798-4DAB-A912-53C40AF9652F}"/>
    <hyperlink ref="A252" r:id="rId504" display="http://siamchart.com/stock-chart/ILINK/" xr:uid="{72CA5C3B-20EE-4F16-B6BC-B5F3BE1894C8}"/>
    <hyperlink ref="B252" r:id="rId505" display="http://siamchart.com/stock-ichart/ILINK/" xr:uid="{DB7A51B2-6735-4118-A8FF-4379A72FC135}"/>
    <hyperlink ref="A253" r:id="rId506" display="http://siamchart.com/stock-chart/ILM/" xr:uid="{4BA885E0-8F99-4FEA-B7AE-DD630E0DD68C}"/>
    <hyperlink ref="B253" r:id="rId507" display="http://siamchart.com/stock-ichart/ILM/" xr:uid="{79566F2D-EEFA-44A6-9811-C112A0AB5D86}"/>
    <hyperlink ref="A254" r:id="rId508" display="http://siamchart.com/stock-chart/IMH/" xr:uid="{85278BDC-25A1-49B1-B5F9-3188AFFFC6E8}"/>
    <hyperlink ref="B254" r:id="rId509" display="http://siamchart.com/stock-ichart/IMH/" xr:uid="{019DC08D-706C-4E20-A14B-ABB5DC672A4F}"/>
    <hyperlink ref="A255" r:id="rId510" display="http://siamchart.com/stock-chart/IND/" xr:uid="{7D0DEDA4-B51A-4800-81D6-49EF0AB615CC}"/>
    <hyperlink ref="B255" r:id="rId511" display="http://siamchart.com/stock-ichart/IND/" xr:uid="{347B2972-E8CA-4385-A2FA-15AB7E87ABF7}"/>
    <hyperlink ref="C255" r:id="rId512" tooltip="ตารางข้อมูลงบการเงิน รายควอเตอร์ ย้อนหลัง 10 ปี" display="http://siamchart.com/stock-info/IND/" xr:uid="{AEA3F70D-F235-454B-98E4-28FF57C9C981}"/>
    <hyperlink ref="A256" r:id="rId513" display="http://siamchart.com/stock-chart/INET/" xr:uid="{E341685C-F581-4A2D-BC6C-6F5F06B482F1}"/>
    <hyperlink ref="B256" r:id="rId514" display="http://siamchart.com/stock-ichart/INET/" xr:uid="{329B1CA8-0CD5-4FF0-A375-6BF99B0A00C1}"/>
    <hyperlink ref="A257" r:id="rId515" display="http://siamchart.com/stock-chart/INGRS/" xr:uid="{EC752739-9B1F-4BD0-98BB-68516FD69389}"/>
    <hyperlink ref="B257" r:id="rId516" display="http://siamchart.com/stock-ichart/INGRS/" xr:uid="{DBB8EF3D-6DE8-441E-9D32-762E04D977A0}"/>
    <hyperlink ref="A258" r:id="rId517" display="http://siamchart.com/stock-chart/INOX/" xr:uid="{C8EAE4CB-82F2-49E2-B6A6-68979849A312}"/>
    <hyperlink ref="B258" r:id="rId518" display="http://siamchart.com/stock-ichart/INOX/" xr:uid="{E44369BB-C82A-4C24-9370-0B6A8EE911A4}"/>
    <hyperlink ref="A259" r:id="rId519" display="http://siamchart.com/stock-chart/INSET/" xr:uid="{C4F6567D-C3B4-4373-AEDD-5FF93FBE36EE}"/>
    <hyperlink ref="B259" r:id="rId520" display="http://siamchart.com/stock-ichart/INSET/" xr:uid="{EB54DD04-AC85-4575-B7D9-FD6D87B5B32A}"/>
    <hyperlink ref="A260" r:id="rId521" display="http://siamchart.com/stock-chart/INSURE/" xr:uid="{EF280007-6426-420F-A569-FBFCCB990BF5}"/>
    <hyperlink ref="B260" r:id="rId522" display="http://siamchart.com/stock-ichart/INSURE/" xr:uid="{8B0B4AEF-983C-475A-9243-809864ED1E4B}"/>
    <hyperlink ref="A261" r:id="rId523" display="http://siamchart.com/stock-chart/INTUCH/" xr:uid="{4D594FE1-9CD2-4B10-BFC7-9FBC264E2FA4}"/>
    <hyperlink ref="B261" r:id="rId524" display="http://siamchart.com/stock-ichart/INTUCH/" xr:uid="{B4B2DE8A-27EF-4779-8834-77E9BD320EC1}"/>
    <hyperlink ref="A262" r:id="rId525" display="http://siamchart.com/stock-chart/IP/" xr:uid="{47C5E2E2-A24F-4497-9777-F05672DB2E0C}"/>
    <hyperlink ref="B262" r:id="rId526" display="http://siamchart.com/stock-ichart/IP/" xr:uid="{404CD9B3-3459-42F5-BE20-23871B74907D}"/>
    <hyperlink ref="A263" r:id="rId527" display="http://siamchart.com/stock-chart/IRC/" xr:uid="{A65F2758-2947-40A4-A357-C16D249CCEBB}"/>
    <hyperlink ref="B263" r:id="rId528" display="http://siamchart.com/stock-ichart/IRC/" xr:uid="{6A8917E8-563A-4F88-BFEF-D336FE9229B0}"/>
    <hyperlink ref="A264" r:id="rId529" display="http://siamchart.com/stock-chart/IRCP/" xr:uid="{0570FD15-E473-4909-83F5-F5D87B0E4FB8}"/>
    <hyperlink ref="B264" r:id="rId530" display="http://siamchart.com/stock-ichart/IRCP/" xr:uid="{552193DC-B55D-496B-A2B3-79E9CC5A8D58}"/>
    <hyperlink ref="A265" r:id="rId531" display="http://siamchart.com/stock-chart/IRPC/" xr:uid="{4B76191E-997D-40FF-B120-6FE0E2271F16}"/>
    <hyperlink ref="B265" r:id="rId532" display="http://siamchart.com/stock-ichart/IRPC/" xr:uid="{363575C6-7A0D-4BB9-A85A-4EC2481AA012}"/>
    <hyperlink ref="A266" r:id="rId533" display="http://siamchart.com/stock-chart/IT/" xr:uid="{05DAAEE7-C165-4F3F-A67F-561E594049AA}"/>
    <hyperlink ref="B266" r:id="rId534" display="http://siamchart.com/stock-ichart/IT/" xr:uid="{61404FAF-B9E7-4F73-A5F2-9571C1BEE4EC}"/>
    <hyperlink ref="A267" r:id="rId535" display="http://siamchart.com/stock-chart/ITD/" xr:uid="{48EC61B7-C880-4C0D-989B-31CD53533CFA}"/>
    <hyperlink ref="B267" r:id="rId536" display="http://siamchart.com/stock-ichart/ITD/" xr:uid="{582BE65A-A504-4038-AE4E-B2412F5AABE1}"/>
    <hyperlink ref="A268" r:id="rId537" display="http://siamchart.com/stock-chart/ITEL/" xr:uid="{9E988E7A-30D0-4988-9127-0451769FE88C}"/>
    <hyperlink ref="B268" r:id="rId538" display="http://siamchart.com/stock-ichart/ITEL/" xr:uid="{92DCB172-EFBD-4769-9FC3-588AA180BE4C}"/>
    <hyperlink ref="A269" r:id="rId539" display="http://siamchart.com/stock-chart/IVL/" xr:uid="{7465B8F7-E6FE-4E1B-9BEC-9C3B1C5586BD}"/>
    <hyperlink ref="B269" r:id="rId540" display="http://siamchart.com/stock-ichart/IVL/" xr:uid="{6D8BBC25-7746-4D66-B7D9-79B310F107A9}"/>
    <hyperlink ref="A270" r:id="rId541" display="http://siamchart.com/stock-chart/J/" xr:uid="{714F0228-0F03-49B7-90D1-317838B8705D}"/>
    <hyperlink ref="B270" r:id="rId542" display="http://siamchart.com/stock-ichart/J/" xr:uid="{4CE599E7-48FF-4313-9559-C0ABFADDD6E4}"/>
    <hyperlink ref="A271" r:id="rId543" display="http://siamchart.com/stock-chart/JAK/" xr:uid="{32640565-D0DC-4A5F-A945-6E8D11480E52}"/>
    <hyperlink ref="B271" r:id="rId544" display="http://siamchart.com/stock-ichart/JAK/" xr:uid="{E8CD9260-B33C-41A1-94D1-28EBD8D274CD}"/>
    <hyperlink ref="C271" r:id="rId545" tooltip="ตารางข้อมูลงบการเงิน รายควอเตอร์ ย้อนหลัง 10 ปี" display="http://siamchart.com/stock-info/JAK/" xr:uid="{A8AF01B1-7DF1-4DED-9DD1-822F3E185351}"/>
    <hyperlink ref="A272" r:id="rId546" display="http://siamchart.com/stock-chart/JAS/" xr:uid="{22458C01-AD2F-4F61-B41A-B4834D2DECAB}"/>
    <hyperlink ref="B272" r:id="rId547" display="http://siamchart.com/stock-ichart/JAS/" xr:uid="{2A7A6AE9-E54C-4678-9E16-171E8BAE2580}"/>
    <hyperlink ref="A273" r:id="rId548" display="http://siamchart.com/stock-chart/JCK/" xr:uid="{21018207-3E98-4646-959A-6F677411ADC3}"/>
    <hyperlink ref="B273" r:id="rId549" display="http://siamchart.com/stock-ichart/JCK/" xr:uid="{F797C858-76E6-49DB-BCF8-A8A66593644F}"/>
    <hyperlink ref="A274" r:id="rId550" display="http://siamchart.com/stock-chart/JCKH/" xr:uid="{3F8DA722-3C7E-4189-9861-E4A0F2CD6D8B}"/>
    <hyperlink ref="B274" r:id="rId551" display="http://siamchart.com/stock-ichart/JCKH/" xr:uid="{4A45BECB-EDDC-4229-B3DD-04272B0B8EFA}"/>
    <hyperlink ref="A275" r:id="rId552" display="http://siamchart.com/stock-chart/JCT/" xr:uid="{D1297907-AF75-4FE9-89DA-EFB45D030217}"/>
    <hyperlink ref="B275" r:id="rId553" display="http://siamchart.com/stock-ichart/JCT/" xr:uid="{54BD7A66-49E6-445D-8CAD-64F1ED37A442}"/>
    <hyperlink ref="A276" r:id="rId554" display="http://siamchart.com/stock-chart/JKN/" xr:uid="{191E6C18-1DDF-4D9D-9565-F3E2955AA630}"/>
    <hyperlink ref="B276" r:id="rId555" display="http://siamchart.com/stock-ichart/JKN/" xr:uid="{DFC7CA6F-ACA9-4D33-93D9-2DFA348408BD}"/>
    <hyperlink ref="A277" r:id="rId556" display="http://siamchart.com/stock-chart/JMART/" xr:uid="{68DE6D84-E285-42D4-8C12-0A3741A46EA6}"/>
    <hyperlink ref="B277" r:id="rId557" display="http://siamchart.com/stock-ichart/JMART/" xr:uid="{A2DF9CE1-6B8E-483E-9244-9D2FDD95FC9A}"/>
    <hyperlink ref="A278" r:id="rId558" display="http://siamchart.com/stock-chart/JMT/" xr:uid="{53106A01-BA39-448D-9339-22BFBAD1CC2E}"/>
    <hyperlink ref="B278" r:id="rId559" display="http://siamchart.com/stock-ichart/JMT/" xr:uid="{506F9DB8-6932-4158-8EBC-0853DE8AAE06}"/>
    <hyperlink ref="A279" r:id="rId560" display="http://siamchart.com/stock-chart/JR/" xr:uid="{6CCB42D1-8D3D-4D49-9F02-B0FFB4A742C7}"/>
    <hyperlink ref="B279" r:id="rId561" display="http://siamchart.com/stock-ichart/JR/" xr:uid="{BDCAD492-E0E4-4DC4-84C1-4D4CE945DD2F}"/>
    <hyperlink ref="A280" r:id="rId562" display="http://siamchart.com/stock-chart/JSP/" xr:uid="{607AD619-E772-47EA-A0FD-DD6FDB89CF56}"/>
    <hyperlink ref="B280" r:id="rId563" display="http://siamchart.com/stock-ichart/JSP/" xr:uid="{8174C222-A056-44D5-9017-236F68F0F38E}"/>
    <hyperlink ref="A281" r:id="rId564" display="http://siamchart.com/stock-chart/JTS/" xr:uid="{934376F0-04F1-48C6-97E8-01B3E5B28926}"/>
    <hyperlink ref="B281" r:id="rId565" display="http://siamchart.com/stock-ichart/JTS/" xr:uid="{2F3062A3-3992-497A-BD03-13CBEBC313C1}"/>
    <hyperlink ref="A282" r:id="rId566" display="http://siamchart.com/stock-chart/JUBILE/" xr:uid="{BB872E93-CC88-42F2-8A2A-91A52486360B}"/>
    <hyperlink ref="B282" r:id="rId567" display="http://siamchart.com/stock-ichart/JUBILE/" xr:uid="{A7B93430-8715-445A-A32E-BB60B57D95E5}"/>
    <hyperlink ref="A283" r:id="rId568" display="http://siamchart.com/stock-chart/JUTHA/" xr:uid="{759B569F-61EC-4307-A6E6-DBCA97186C6A}"/>
    <hyperlink ref="B283" r:id="rId569" display="http://siamchart.com/stock-ichart/JUTHA/" xr:uid="{F2AB9AAD-BDF6-4A32-A992-D049FD9B61DE}"/>
    <hyperlink ref="A284" r:id="rId570" display="http://siamchart.com/stock-chart/JWD/" xr:uid="{D82321B0-914A-44CC-8092-07FD43EB2AE1}"/>
    <hyperlink ref="B284" r:id="rId571" display="http://siamchart.com/stock-ichart/JWD/" xr:uid="{A96B779A-176F-450E-90CF-0F7F069DAD2E}"/>
    <hyperlink ref="A285" r:id="rId572" display="http://siamchart.com/stock-chart/K/" xr:uid="{F9187146-FDA6-4920-84E3-712F13FC73AF}"/>
    <hyperlink ref="B285" r:id="rId573" display="http://siamchart.com/stock-ichart/K/" xr:uid="{7394C7D2-099D-46BC-9465-5C6F64F8CBFB}"/>
    <hyperlink ref="A286" r:id="rId574" display="http://siamchart.com/stock-chart/KAMART/" xr:uid="{A99EFF1B-A464-4602-84F2-22C05C57189B}"/>
    <hyperlink ref="B286" r:id="rId575" display="http://siamchart.com/stock-ichart/KAMART/" xr:uid="{43DE4A12-FC30-4864-AA32-B1616AB2AC83}"/>
    <hyperlink ref="A287" r:id="rId576" display="http://siamchart.com/stock-chart/KASET/" xr:uid="{89F4551C-CA62-4DFC-826B-AFEE5D488BA3}"/>
    <hyperlink ref="B287" r:id="rId577" display="http://siamchart.com/stock-ichart/KASET/" xr:uid="{1D40E4EF-3B12-47E0-AC74-9F79E21E1C99}"/>
    <hyperlink ref="A288" r:id="rId578" display="http://siamchart.com/stock-chart/KBANK/" xr:uid="{B7D7CF1F-0725-44DE-BF81-3CC8F4872743}"/>
    <hyperlink ref="B288" r:id="rId579" display="http://siamchart.com/stock-ichart/KBANK/" xr:uid="{4573BE0C-E3FD-4053-97BF-E5C85241D218}"/>
    <hyperlink ref="A289" r:id="rId580" display="http://siamchart.com/stock-chart/KBS/" xr:uid="{A23D53B0-E8E0-4B1B-98D4-4DCD87C62562}"/>
    <hyperlink ref="B289" r:id="rId581" display="http://siamchart.com/stock-ichart/KBS/" xr:uid="{4BD46002-A84F-4C37-9CA3-C2340FE64B8C}"/>
    <hyperlink ref="A290" r:id="rId582" display="http://siamchart.com/stock-chart/KC/" xr:uid="{91F47A97-059C-45CF-A2BF-5C03DEBE4B6F}"/>
    <hyperlink ref="B290" r:id="rId583" display="http://siamchart.com/stock-ichart/KC/" xr:uid="{52DF7F5B-9ABA-4F54-9C5F-9755838C3F57}"/>
    <hyperlink ref="A291" r:id="rId584" display="http://siamchart.com/stock-chart/KCAR/" xr:uid="{E69BFD0B-128A-4BC3-B6F4-336CB5910379}"/>
    <hyperlink ref="B291" r:id="rId585" display="http://siamchart.com/stock-ichart/KCAR/" xr:uid="{C37ACB61-DAB3-4DF4-A376-DB1CFF8D2C05}"/>
    <hyperlink ref="A292" r:id="rId586" display="http://siamchart.com/stock-chart/KCE/" xr:uid="{E793A62E-C7EC-4C9E-8EFD-07075143EF7B}"/>
    <hyperlink ref="B292" r:id="rId587" display="http://siamchart.com/stock-ichart/KCE/" xr:uid="{DC9A190E-FBD4-4510-A35E-FF5C88D2E271}"/>
    <hyperlink ref="A293" r:id="rId588" display="http://siamchart.com/stock-chart/KCM/" xr:uid="{23F636A8-4B88-4F21-AD0C-123BFD986F97}"/>
    <hyperlink ref="B293" r:id="rId589" display="http://siamchart.com/stock-ichart/KCM/" xr:uid="{7E34A819-836E-487D-9509-896EDCE714D6}"/>
    <hyperlink ref="A294" r:id="rId590" display="http://siamchart.com/stock-chart/KDH/" xr:uid="{48EAF4AD-DAB3-442A-8D22-EAD66B77447B}"/>
    <hyperlink ref="B294" r:id="rId591" display="http://siamchart.com/stock-ichart/KDH/" xr:uid="{FFA71C07-38F9-4D17-9025-7B93BA0C0D1B}"/>
    <hyperlink ref="A295" r:id="rId592" display="http://siamchart.com/stock-chart/KEX/" xr:uid="{BF2BFCBE-3AF9-493E-A474-9A442DAB2954}"/>
    <hyperlink ref="B295" r:id="rId593" display="http://siamchart.com/stock-ichart/KEX/" xr:uid="{C990E20E-C8CF-4D77-835C-D2C2460F49DD}"/>
    <hyperlink ref="C295" r:id="rId594" tooltip="ตารางข้อมูลงบการเงิน รายควอเตอร์ ย้อนหลัง 10 ปี" display="http://siamchart.com/stock-info/KEX/" xr:uid="{14BA0579-5FAB-40F6-88B0-E9DB36C15C5F}"/>
    <hyperlink ref="A296" r:id="rId595" display="http://siamchart.com/stock-chart/KGI/" xr:uid="{D37A4C4E-2603-4A2F-BAA1-3997C5FF4952}"/>
    <hyperlink ref="B296" r:id="rId596" display="http://siamchart.com/stock-ichart/KGI/" xr:uid="{FB942DC9-5E25-4E77-A33E-9E722474B159}"/>
    <hyperlink ref="A297" r:id="rId597" display="http://siamchart.com/stock-chart/KIAT/" xr:uid="{FA3EA1F4-ED33-41E0-AC4A-0B6F3549E7A0}"/>
    <hyperlink ref="B297" r:id="rId598" display="http://siamchart.com/stock-ichart/KIAT/" xr:uid="{DD00EC99-023E-4B47-A4DA-4100E0816927}"/>
    <hyperlink ref="A298" r:id="rId599" display="http://siamchart.com/stock-chart/KK/" xr:uid="{CB01F5DE-2C0D-49A2-B6D6-C16B9A09184F}"/>
    <hyperlink ref="B298" r:id="rId600" display="http://siamchart.com/stock-ichart/KK/" xr:uid="{AF117B4C-7A2C-4C1F-BCAB-047D0FFEDABC}"/>
    <hyperlink ref="C298" r:id="rId601" tooltip="ตารางข้อมูลงบการเงิน รายควอเตอร์ ย้อนหลัง 10 ปี" display="http://siamchart.com/stock-info/KK/" xr:uid="{B3EA173F-5947-4865-A97E-058393E3E06C}"/>
    <hyperlink ref="A299" r:id="rId602" display="http://siamchart.com/stock-chart/KKC/" xr:uid="{09E15C14-4506-4BC8-9EEE-6AD840B875BE}"/>
    <hyperlink ref="B299" r:id="rId603" display="http://siamchart.com/stock-ichart/KKC/" xr:uid="{E41B277C-2895-476E-ADFE-060C41073DAC}"/>
    <hyperlink ref="A300" r:id="rId604" display="http://siamchart.com/stock-chart/KKP/" xr:uid="{D27D7807-3DA7-4496-8B36-DFD93D8217CD}"/>
    <hyperlink ref="B300" r:id="rId605" display="http://siamchart.com/stock-ichart/KKP/" xr:uid="{B61A3557-2FEB-44E4-A933-0CF81010B96A}"/>
    <hyperlink ref="A301" r:id="rId606" display="http://siamchart.com/stock-chart/KOOL/" xr:uid="{6CB94416-2AA9-4089-9F65-7293D905E28E}"/>
    <hyperlink ref="B301" r:id="rId607" display="http://siamchart.com/stock-ichart/KOOL/" xr:uid="{CDCA77FC-630D-4978-9E07-3405619380B0}"/>
    <hyperlink ref="A302" r:id="rId608" display="http://siamchart.com/stock-chart/KSL/" xr:uid="{66436281-8843-4885-BAB9-74B4D63C3F20}"/>
    <hyperlink ref="B302" r:id="rId609" display="http://siamchart.com/stock-ichart/KSL/" xr:uid="{39C06C01-C795-42AF-94B4-2E29EAA185AF}"/>
    <hyperlink ref="A303" r:id="rId610" display="http://siamchart.com/stock-chart/KTB/" xr:uid="{53E789BF-BF0E-4226-941F-5A212423FA23}"/>
    <hyperlink ref="B303" r:id="rId611" display="http://siamchart.com/stock-ichart/KTB/" xr:uid="{E16F3E3E-B961-4547-86E2-9B1FF064CDEE}"/>
    <hyperlink ref="A304" r:id="rId612" display="http://siamchart.com/stock-chart/KTC/" xr:uid="{81185E0E-D40D-410A-B66D-D8712284E196}"/>
    <hyperlink ref="B304" r:id="rId613" display="http://siamchart.com/stock-ichart/KTC/" xr:uid="{18A8DF34-21A6-416C-8B60-6F175D4FE5C0}"/>
    <hyperlink ref="A305" r:id="rId614" display="http://siamchart.com/stock-chart/KTIS/" xr:uid="{F956DEA4-7373-4FA8-8BED-047ACF40F2A8}"/>
    <hyperlink ref="B305" r:id="rId615" display="http://siamchart.com/stock-ichart/KTIS/" xr:uid="{D853392E-CD6F-4F2F-95F7-8D3959298CA2}"/>
    <hyperlink ref="A306" r:id="rId616" display="http://siamchart.com/stock-chart/KUMWEL/" xr:uid="{8301EE26-3F4C-4427-8777-2C774C95D7D1}"/>
    <hyperlink ref="B306" r:id="rId617" display="http://siamchart.com/stock-ichart/KUMWEL/" xr:uid="{CB922997-61AA-4482-9CA5-807AE5EC7438}"/>
    <hyperlink ref="A307" r:id="rId618" display="http://siamchart.com/stock-chart/KUN/" xr:uid="{09C66E36-D981-4A7E-B6AE-1B036DA8BBD4}"/>
    <hyperlink ref="B307" r:id="rId619" display="http://siamchart.com/stock-ichart/KUN/" xr:uid="{10F2B049-DC5A-4A7B-B643-2ECE5CF1CA47}"/>
    <hyperlink ref="A308" r:id="rId620" display="http://siamchart.com/stock-chart/KWC/" xr:uid="{82CB448F-55A0-48D7-B7E5-D6F7110A20B4}"/>
    <hyperlink ref="B308" r:id="rId621" display="http://siamchart.com/stock-ichart/KWC/" xr:uid="{8EDFB647-90C1-49FC-B0EE-BD33BF2331D0}"/>
    <hyperlink ref="A309" r:id="rId622" display="http://siamchart.com/stock-chart/KWG/" xr:uid="{03FD6F6A-F2BC-4E22-A966-DD1194AB54F7}"/>
    <hyperlink ref="B309" r:id="rId623" display="http://siamchart.com/stock-ichart/KWG/" xr:uid="{BD2F0DAA-BEA2-4E1F-82F6-2FBDF56F9860}"/>
    <hyperlink ref="A310" r:id="rId624" display="http://siamchart.com/stock-chart/KWM/" xr:uid="{042C5A87-FF0F-4F8D-AB34-5B3C6BF7CF6B}"/>
    <hyperlink ref="B310" r:id="rId625" display="http://siamchart.com/stock-ichart/KWM/" xr:uid="{433583FD-D15F-4F92-BBB6-59E164FEAE2F}"/>
    <hyperlink ref="A311" r:id="rId626" display="http://siamchart.com/stock-chart/KYE/" xr:uid="{D9261172-13F9-4D8D-B32D-780B3BC25EE2}"/>
    <hyperlink ref="B311" r:id="rId627" display="http://siamchart.com/stock-ichart/KYE/" xr:uid="{0B77E740-CBC9-4455-A6CD-CE0EBA897451}"/>
    <hyperlink ref="A312" r:id="rId628" display="http://siamchart.com/stock-chart/L_26E/" xr:uid="{BC5F9834-DAB3-4197-A52B-9A6707A04B4E}"/>
    <hyperlink ref="B312" r:id="rId629" display="http://siamchart.com/stock-ichart/L_26E/" xr:uid="{C6A2A206-2F39-4A10-9855-1B1C9D3390B0}"/>
    <hyperlink ref="A313" r:id="rId630" display="http://siamchart.com/stock-chart/LALIN/" xr:uid="{18E53CD0-135E-4612-A2B2-66D6C17387D2}"/>
    <hyperlink ref="B313" r:id="rId631" display="http://siamchart.com/stock-ichart/LALIN/" xr:uid="{C6556BBD-1090-42C6-B14A-8641AE539C6F}"/>
    <hyperlink ref="A314" r:id="rId632" display="http://siamchart.com/stock-chart/LANNA/" xr:uid="{A5D55632-EF5C-4C33-BF9C-410E1D75001B}"/>
    <hyperlink ref="B314" r:id="rId633" display="http://siamchart.com/stock-ichart/LANNA/" xr:uid="{59A630AE-884F-4863-BB0E-E72493426001}"/>
    <hyperlink ref="A315" r:id="rId634" display="http://siamchart.com/stock-chart/LDC/" xr:uid="{A1073790-C595-4E71-ADB8-D216B95EBDA4}"/>
    <hyperlink ref="B315" r:id="rId635" display="http://siamchart.com/stock-ichart/LDC/" xr:uid="{911047B2-0FEC-4B24-8A4C-D430D9B523F3}"/>
    <hyperlink ref="A316" r:id="rId636" display="http://siamchart.com/stock-chart/LEE/" xr:uid="{8A50F894-B0A3-4145-93DF-4E8D90C1A5E1}"/>
    <hyperlink ref="B316" r:id="rId637" display="http://siamchart.com/stock-ichart/LEE/" xr:uid="{0EC04D56-7585-48B2-A04C-51C59DF68C05}"/>
    <hyperlink ref="A317" r:id="rId638" display="http://siamchart.com/stock-chart/LEO/" xr:uid="{5EDBA3B8-2510-44DF-A680-55C9820D2AD5}"/>
    <hyperlink ref="B317" r:id="rId639" display="http://siamchart.com/stock-ichart/LEO/" xr:uid="{19A1DFF2-196E-48CB-86ED-4B64388BC450}"/>
    <hyperlink ref="C317" r:id="rId640" tooltip="ตารางข้อมูลงบการเงิน รายควอเตอร์ ย้อนหลัง 10 ปี" display="http://siamchart.com/stock-info/LEO/" xr:uid="{69AB94E8-EDD5-4F6C-8547-861916E1E328}"/>
    <hyperlink ref="A318" r:id="rId641" display="http://siamchart.com/stock-chart/LH/" xr:uid="{E106427A-A46D-4B8A-ADD0-3E50384433E3}"/>
    <hyperlink ref="B318" r:id="rId642" display="http://siamchart.com/stock-ichart/LH/" xr:uid="{757314A0-4BF6-4E2F-A5D9-4437712E4509}"/>
    <hyperlink ref="A319" r:id="rId643" display="http://siamchart.com/stock-chart/LHFG/" xr:uid="{85B688EA-E185-4830-A4E2-4495178E1268}"/>
    <hyperlink ref="B319" r:id="rId644" display="http://siamchart.com/stock-ichart/LHFG/" xr:uid="{2E58B338-BE55-404E-A777-8735C9B594C4}"/>
    <hyperlink ref="A320" r:id="rId645" display="http://siamchart.com/stock-chart/LHK/" xr:uid="{2BBF488B-0402-4561-9ED1-6C95194F683A}"/>
    <hyperlink ref="B320" r:id="rId646" display="http://siamchart.com/stock-ichart/LHK/" xr:uid="{571A1E48-976C-43B7-9479-6B1AF1CA32D1}"/>
    <hyperlink ref="A321" r:id="rId647" display="http://siamchart.com/stock-chart/LIT/" xr:uid="{BBAABBA8-2630-47C7-A585-1AAD2B3064CF}"/>
    <hyperlink ref="B321" r:id="rId648" display="http://siamchart.com/stock-ichart/LIT/" xr:uid="{9A1E75E6-0381-4B35-B4DC-D9A0F27C1BEB}"/>
    <hyperlink ref="A322" r:id="rId649" display="http://siamchart.com/stock-chart/LOXLEY/" xr:uid="{BDD62547-346F-4063-A4C1-C5E0FB8A4895}"/>
    <hyperlink ref="B322" r:id="rId650" display="http://siamchart.com/stock-ichart/LOXLEY/" xr:uid="{A93E5CE3-1A05-4ECC-9B19-26A611257E7A}"/>
    <hyperlink ref="A323" r:id="rId651" display="http://siamchart.com/stock-chart/LPH/" xr:uid="{B88CD6B5-8E16-46E9-BD46-A75439C32CBD}"/>
    <hyperlink ref="B323" r:id="rId652" display="http://siamchart.com/stock-ichart/LPH/" xr:uid="{2AFB5B64-76EA-4FC4-9D3E-ABA043A846C3}"/>
    <hyperlink ref="A324" r:id="rId653" display="http://siamchart.com/stock-chart/LPN/" xr:uid="{5F3F76E8-56D2-48DD-AECA-FA537EF2AA30}"/>
    <hyperlink ref="B324" r:id="rId654" display="http://siamchart.com/stock-ichart/LPN/" xr:uid="{3B27FE8F-0713-47A9-A1FF-4E517F581304}"/>
    <hyperlink ref="A325" r:id="rId655" display="http://siamchart.com/stock-chart/LRH/" xr:uid="{AA2D8049-90DF-414E-BF12-5D115F0EF871}"/>
    <hyperlink ref="B325" r:id="rId656" display="http://siamchart.com/stock-ichart/LRH/" xr:uid="{7B63B89E-1159-4203-A215-4AD8ACF2C387}"/>
    <hyperlink ref="A326" r:id="rId657" display="http://siamchart.com/stock-chart/LST/" xr:uid="{63631227-9893-4DE0-8907-5D07C63B5675}"/>
    <hyperlink ref="B326" r:id="rId658" display="http://siamchart.com/stock-ichart/LST/" xr:uid="{ABECFC9E-3412-4D74-917F-875A5F00A01B}"/>
    <hyperlink ref="A327" r:id="rId659" display="http://siamchart.com/stock-chart/M/" xr:uid="{548A6C27-2AFE-42F3-B4FC-2F08E029785B}"/>
    <hyperlink ref="B327" r:id="rId660" display="http://siamchart.com/stock-ichart/M/" xr:uid="{6982A34F-5329-475D-B32E-A3A60DED1D90}"/>
    <hyperlink ref="A328" r:id="rId661" display="http://siamchart.com/stock-chart/M-CHAI/" xr:uid="{2D93E122-CFD7-484A-A3BE-211D42A4F059}"/>
    <hyperlink ref="B328" r:id="rId662" display="http://siamchart.com/stock-ichart/M-CHAI/" xr:uid="{B3E883C6-C2B5-40C6-9E03-F45C8591C428}"/>
    <hyperlink ref="A329" r:id="rId663" display="http://siamchart.com/stock-chart/MACO/" xr:uid="{502D617F-0DC1-4C68-9844-21AE1AE80BD1}"/>
    <hyperlink ref="B329" r:id="rId664" display="http://siamchart.com/stock-ichart/MACO/" xr:uid="{C4320253-31B1-42B8-AF9B-271A23646523}"/>
    <hyperlink ref="A330" r:id="rId665" display="http://siamchart.com/stock-chart/MAJOR/" xr:uid="{46936FEA-6F6E-423E-B154-D103297AD3AE}"/>
    <hyperlink ref="B330" r:id="rId666" display="http://siamchart.com/stock-ichart/MAJOR/" xr:uid="{2AE017F2-42EE-44D3-9963-B61821A666A7}"/>
    <hyperlink ref="A331" r:id="rId667" display="http://siamchart.com/stock-chart/MAKRO/" xr:uid="{657EDAAF-F22C-4F8F-89C6-6FFB3C1FA24F}"/>
    <hyperlink ref="B331" r:id="rId668" display="http://siamchart.com/stock-ichart/MAKRO/" xr:uid="{A4A86FF6-6AB7-4E64-AF61-191C2A179C53}"/>
    <hyperlink ref="A332" r:id="rId669" display="http://siamchart.com/stock-chart/MALEE/" xr:uid="{6D540F04-6F07-4951-BD32-7A3E0741C4C5}"/>
    <hyperlink ref="B332" r:id="rId670" display="http://siamchart.com/stock-ichart/MALEE/" xr:uid="{165E0AE6-264A-4AE1-9BAC-AB293759D154}"/>
    <hyperlink ref="A333" r:id="rId671" display="http://siamchart.com/stock-chart/MANRIN/" xr:uid="{9C326372-7B66-4D1E-A946-1119DDD49C37}"/>
    <hyperlink ref="B333" r:id="rId672" display="http://siamchart.com/stock-ichart/MANRIN/" xr:uid="{2AFA185D-C66D-45AB-92E0-5E97EAF6348E}"/>
    <hyperlink ref="A334" r:id="rId673" display="http://siamchart.com/stock-chart/MATCH/" xr:uid="{F9CD4FBA-820F-45FC-9E3B-A86E354BAC6A}"/>
    <hyperlink ref="B334" r:id="rId674" display="http://siamchart.com/stock-ichart/MATCH/" xr:uid="{A1C329C7-A0C6-48BC-96C0-5C4DFA956555}"/>
    <hyperlink ref="A335" r:id="rId675" display="http://siamchart.com/stock-chart/MATI/" xr:uid="{BB7C35D7-DDD3-4C5F-BA02-D7E67AB8F7CF}"/>
    <hyperlink ref="B335" r:id="rId676" display="http://siamchart.com/stock-ichart/MATI/" xr:uid="{EFB91364-2328-4E51-B98E-F9CD9B11FF26}"/>
    <hyperlink ref="A336" r:id="rId677" display="http://siamchart.com/stock-chart/MAX/" xr:uid="{A8913795-54CD-4422-91A4-7A779F86F5E5}"/>
    <hyperlink ref="B336" r:id="rId678" display="http://siamchart.com/stock-ichart/MAX/" xr:uid="{71527599-D677-415D-B277-AE5AC2C8E5E2}"/>
    <hyperlink ref="A337" r:id="rId679" display="http://siamchart.com/stock-chart/MBAX/" xr:uid="{C7178016-702B-4EDB-AC15-36BF890357A7}"/>
    <hyperlink ref="B337" r:id="rId680" display="http://siamchart.com/stock-ichart/MBAX/" xr:uid="{13D6AB13-CBC7-46D5-A685-B0F3B3746558}"/>
    <hyperlink ref="A338" r:id="rId681" display="http://siamchart.com/stock-chart/MBK/" xr:uid="{5BF3C665-97F3-4F0E-9CFE-472C4B23066D}"/>
    <hyperlink ref="B338" r:id="rId682" display="http://siamchart.com/stock-ichart/MBK/" xr:uid="{C5E85AE0-BDFE-4CA7-9713-CF5854261078}"/>
    <hyperlink ref="A339" r:id="rId683" display="http://siamchart.com/stock-chart/MBKET/" xr:uid="{D3306B58-FC89-493D-BC78-BD0564E825B7}"/>
    <hyperlink ref="B339" r:id="rId684" display="http://siamchart.com/stock-ichart/MBKET/" xr:uid="{F5578FD5-D023-49A5-B495-5AA5128C92BC}"/>
    <hyperlink ref="A340" r:id="rId685" display="http://siamchart.com/stock-chart/MC/" xr:uid="{51672383-FCFD-44BB-9681-DABC0CB949C5}"/>
    <hyperlink ref="B340" r:id="rId686" display="http://siamchart.com/stock-ichart/MC/" xr:uid="{3B3B1AA1-FC67-4B1E-957E-B5B1F077330C}"/>
    <hyperlink ref="A341" r:id="rId687" display="http://siamchart.com/stock-chart/MCOT/" xr:uid="{4B6B65AB-7227-48FA-9FF8-E1F415B69CBA}"/>
    <hyperlink ref="B341" r:id="rId688" display="http://siamchart.com/stock-ichart/MCOT/" xr:uid="{3E8F0E91-662A-4DA9-B953-98FFE20FED83}"/>
    <hyperlink ref="A342" r:id="rId689" display="http://siamchart.com/stock-chart/MCS/" xr:uid="{BAFAC207-F67E-43AD-823C-09800279B65E}"/>
    <hyperlink ref="B342" r:id="rId690" display="http://siamchart.com/stock-ichart/MCS/" xr:uid="{01DD328A-4666-47A6-839B-B058B1AC4F31}"/>
    <hyperlink ref="A343" r:id="rId691" display="http://siamchart.com/stock-chart/MDX/" xr:uid="{9E6E35C4-4C87-4322-9B0F-CA2A70472D92}"/>
    <hyperlink ref="B343" r:id="rId692" display="http://siamchart.com/stock-ichart/MDX/" xr:uid="{3A5B675B-6995-4A7F-96A3-44CEE3ED2BAA}"/>
    <hyperlink ref="A344" r:id="rId693" display="http://siamchart.com/stock-chart/MEGA/" xr:uid="{F7AF6BDD-53C5-47A3-9044-A4A32BC3C8DD}"/>
    <hyperlink ref="B344" r:id="rId694" display="http://siamchart.com/stock-ichart/MEGA/" xr:uid="{7174E53E-776E-4F8F-9AD6-6AF8030709A8}"/>
    <hyperlink ref="A345" r:id="rId695" display="http://siamchart.com/stock-chart/META/" xr:uid="{85A0FBF3-8CA0-4689-AD02-AAFEFE4AB14D}"/>
    <hyperlink ref="B345" r:id="rId696" display="http://siamchart.com/stock-ichart/META/" xr:uid="{79AA1DEC-1DAF-4299-9DEA-6F1882A6F65C}"/>
    <hyperlink ref="A346" r:id="rId697" display="http://siamchart.com/stock-chart/METCO/" xr:uid="{B269FBFB-8EE9-44CF-8CAB-091577080CD8}"/>
    <hyperlink ref="B346" r:id="rId698" display="http://siamchart.com/stock-ichart/METCO/" xr:uid="{DFA0B8B4-AF4E-406C-8BA6-861F53B1EF87}"/>
    <hyperlink ref="A347" r:id="rId699" display="http://siamchart.com/stock-chart/MFC/" xr:uid="{1A90BB0B-1250-409B-B97A-BE1A609C8B7F}"/>
    <hyperlink ref="B347" r:id="rId700" display="http://siamchart.com/stock-ichart/MFC/" xr:uid="{F4C4D77C-8483-4F12-90E3-4426EA5968E7}"/>
    <hyperlink ref="A348" r:id="rId701" display="http://siamchart.com/stock-chart/MFEC/" xr:uid="{6448F355-B877-4B62-971A-1D4B1BEAB9F8}"/>
    <hyperlink ref="B348" r:id="rId702" display="http://siamchart.com/stock-ichart/MFEC/" xr:uid="{F8511E34-54C9-48CE-A913-545F1667B9AA}"/>
    <hyperlink ref="A349" r:id="rId703" display="http://siamchart.com/stock-chart/MGT/" xr:uid="{74F6DCBA-583C-4CB4-93A5-F0AFCBA28E23}"/>
    <hyperlink ref="B349" r:id="rId704" display="http://siamchart.com/stock-ichart/MGT/" xr:uid="{25269E45-FF76-4CAD-926F-6D6373A1D199}"/>
    <hyperlink ref="A350" r:id="rId705" display="http://siamchart.com/stock-chart/MICRO/" xr:uid="{2B41985B-8C37-4849-99E1-15CD06A85624}"/>
    <hyperlink ref="B350" r:id="rId706" display="http://siamchart.com/stock-ichart/MICRO/" xr:uid="{190ACFF4-6C9F-4C7A-AAB3-06405CE23C78}"/>
    <hyperlink ref="C350" r:id="rId707" tooltip="ตารางข้อมูลงบการเงิน รายควอเตอร์ ย้อนหลัง 10 ปี" display="http://siamchart.com/stock-info/MICRO/" xr:uid="{B5D7F75F-FDA8-4D1F-A847-0ABEDD0BA92A}"/>
    <hyperlink ref="A351" r:id="rId708" display="http://siamchart.com/stock-chart/MIDA/" xr:uid="{39216DA7-8CD7-4FE1-A742-F7F9E9C47E35}"/>
    <hyperlink ref="B351" r:id="rId709" display="http://siamchart.com/stock-ichart/MIDA/" xr:uid="{EB9A5847-7D9E-4032-BE2F-3A530B5ADC17}"/>
    <hyperlink ref="A352" r:id="rId710" display="http://siamchart.com/stock-chart/MILL/" xr:uid="{D9350FC5-F3A4-4E4B-B4F5-B2826545509A}"/>
    <hyperlink ref="B352" r:id="rId711" display="http://siamchart.com/stock-ichart/MILL/" xr:uid="{5628FFEF-1880-4764-BC8A-DCB8B2B95E33}"/>
    <hyperlink ref="A353" r:id="rId712" display="http://siamchart.com/stock-chart/MINT/" xr:uid="{EBD9A840-FB59-4BBB-A348-A64EF8ADA5FF}"/>
    <hyperlink ref="B353" r:id="rId713" display="http://siamchart.com/stock-ichart/MINT/" xr:uid="{7A756149-0ED7-4BB9-8A91-3D20F23A09EC}"/>
    <hyperlink ref="A354" r:id="rId714" display="http://siamchart.com/stock-chart/MITSIB/" xr:uid="{9FBCD3E5-9DEB-4DE0-8581-E9D8E01F81B5}"/>
    <hyperlink ref="B354" r:id="rId715" display="http://siamchart.com/stock-ichart/MITSIB/" xr:uid="{669AF55A-C52D-46E0-B144-9A52AB1C7BD0}"/>
    <hyperlink ref="A355" r:id="rId716" display="http://siamchart.com/stock-chart/MJD/" xr:uid="{02CA041A-86F4-468D-A84A-AEE955E78062}"/>
    <hyperlink ref="B355" r:id="rId717" display="http://siamchart.com/stock-ichart/MJD/" xr:uid="{C6D77010-CC21-4CB2-BDE1-EDCEBA068C45}"/>
    <hyperlink ref="A356" r:id="rId718" display="http://siamchart.com/stock-chart/MK/" xr:uid="{4F9976D6-D481-4554-BE75-ABBC1A041A67}"/>
    <hyperlink ref="B356" r:id="rId719" display="http://siamchart.com/stock-ichart/MK/" xr:uid="{D0B11DD5-2FBE-43C3-90E1-AC4D2A743E72}"/>
    <hyperlink ref="A357" r:id="rId720" display="http://siamchart.com/stock-chart/ML/" xr:uid="{CFD35DCA-7FF3-4F7A-9199-A93B904D9EBD}"/>
    <hyperlink ref="B357" r:id="rId721" display="http://siamchart.com/stock-ichart/ML/" xr:uid="{6252CDBC-F497-44FB-9D66-523FC5576F3A}"/>
    <hyperlink ref="A358" r:id="rId722" display="http://siamchart.com/stock-chart/MM/" xr:uid="{E07AD216-7213-4B23-8D83-0C508A0BE7A5}"/>
    <hyperlink ref="B358" r:id="rId723" display="http://siamchart.com/stock-ichart/MM/" xr:uid="{09F12B58-CF05-464E-92E9-A89AFEAAC136}"/>
    <hyperlink ref="A359" r:id="rId724" display="http://siamchart.com/stock-chart/MODERN/" xr:uid="{6338D4AE-6DA9-4E8F-85B7-2F8AA6467F7A}"/>
    <hyperlink ref="B359" r:id="rId725" display="http://siamchart.com/stock-ichart/MODERN/" xr:uid="{A929CAF9-8947-464F-819B-82069A9CFE67}"/>
    <hyperlink ref="A360" r:id="rId726" display="http://siamchart.com/stock-chart/MONO/" xr:uid="{9B07FFE3-939A-4F1A-9F5F-305A0BFBC104}"/>
    <hyperlink ref="B360" r:id="rId727" display="http://siamchart.com/stock-ichart/MONO/" xr:uid="{688C39E6-A7E5-4442-8D05-361EEE383104}"/>
    <hyperlink ref="A361" r:id="rId728" display="http://siamchart.com/stock-chart/MOONG/" xr:uid="{7943D538-0062-444D-8813-21CAFF31870F}"/>
    <hyperlink ref="B361" r:id="rId729" display="http://siamchart.com/stock-ichart/MOONG/" xr:uid="{20D87EE6-E082-483C-B457-C7916C18A376}"/>
    <hyperlink ref="A362" r:id="rId730" display="http://siamchart.com/stock-chart/MORE/" xr:uid="{BB6555D5-0C1D-4BE8-B152-7BB7C9D66BE4}"/>
    <hyperlink ref="B362" r:id="rId731" display="http://siamchart.com/stock-ichart/MORE/" xr:uid="{DFDCBC0E-5C9A-4445-B65B-91FDFDA830DF}"/>
    <hyperlink ref="A363" r:id="rId732" display="http://siamchart.com/stock-chart/MPG/" xr:uid="{9A1DE55A-2BA0-4144-BB5F-3E6A5415667F}"/>
    <hyperlink ref="B363" r:id="rId733" display="http://siamchart.com/stock-ichart/MPG/" xr:uid="{38E3DCFE-E4F2-4F50-8CD0-B1BFCBBCF3A6}"/>
    <hyperlink ref="A364" r:id="rId734" display="http://siamchart.com/stock-chart/MPIC/" xr:uid="{EA2ABE82-ECF5-4A05-8FA0-A4DECDF66E77}"/>
    <hyperlink ref="B364" r:id="rId735" display="http://siamchart.com/stock-ichart/MPIC/" xr:uid="{E1B34D63-FAF5-43F2-96AD-3D6BC9F5FCD5}"/>
    <hyperlink ref="A365" r:id="rId736" display="http://siamchart.com/stock-chart/MSC/" xr:uid="{5B24634F-7AE7-4530-80EB-C26B9A901786}"/>
    <hyperlink ref="B365" r:id="rId737" display="http://siamchart.com/stock-ichart/MSC/" xr:uid="{68EA5906-72BE-4165-BF11-DED4B8CC2701}"/>
    <hyperlink ref="A366" r:id="rId738" display="http://siamchart.com/stock-chart/MTC/" xr:uid="{5D90F76A-42EF-4D20-B921-6BFB6C0DD66E}"/>
    <hyperlink ref="B366" r:id="rId739" display="http://siamchart.com/stock-ichart/MTC/" xr:uid="{7E3E7BAA-E47B-4F92-9535-1681A8B01B59}"/>
    <hyperlink ref="A367" r:id="rId740" display="http://siamchart.com/stock-chart/MTI/" xr:uid="{3402EDCE-1EE8-44D9-96B6-B46C6D27726E}"/>
    <hyperlink ref="B367" r:id="rId741" display="http://siamchart.com/stock-ichart/MTI/" xr:uid="{FFEC2DAB-49E3-4897-A3EA-ABDE9F5B3F05}"/>
    <hyperlink ref="A368" r:id="rId742" display="http://siamchart.com/stock-chart/MVP/" xr:uid="{74101F19-A33A-4122-A651-56976EAB6771}"/>
    <hyperlink ref="B368" r:id="rId743" display="http://siamchart.com/stock-ichart/MVP/" xr:uid="{33965BC2-AD7B-453F-BCBE-2F47F6301170}"/>
    <hyperlink ref="A369" r:id="rId744" display="http://siamchart.com/stock-chart/NBC/" xr:uid="{A7AB4BB6-5459-49A7-A201-8EA0A5BDC5FC}"/>
    <hyperlink ref="B369" r:id="rId745" display="http://siamchart.com/stock-ichart/NBC/" xr:uid="{B442C89B-6A18-4176-AE40-5903F5E8253B}"/>
    <hyperlink ref="A370" r:id="rId746" display="http://siamchart.com/stock-chart/NC/" xr:uid="{7490945F-CA98-4A3F-AA9A-ED58B0D22EE2}"/>
    <hyperlink ref="B370" r:id="rId747" display="http://siamchart.com/stock-ichart/NC/" xr:uid="{A28DA209-EF5E-4CB4-ADBD-83B44054CB61}"/>
    <hyperlink ref="A371" r:id="rId748" display="http://siamchart.com/stock-chart/NCAP/" xr:uid="{FA4B85BA-1762-4065-BFB8-FAEFBFC6BE1F}"/>
    <hyperlink ref="B371" r:id="rId749" display="http://siamchart.com/stock-ichart/NCAP/" xr:uid="{5B640B0B-82D3-4C40-917D-71F1C3B56551}"/>
    <hyperlink ref="C371" r:id="rId750" tooltip="ตารางข้อมูลงบการเงิน รายควอเตอร์ ย้อนหลัง 10 ปี" display="http://siamchart.com/stock-info/NCAP/" xr:uid="{4F257278-059D-4B7E-AD98-9F5F1FDF4277}"/>
    <hyperlink ref="A372" r:id="rId751" display="http://siamchart.com/stock-chart/NCH/" xr:uid="{513365C5-6BE5-490C-BDE1-1B2A5F71738E}"/>
    <hyperlink ref="B372" r:id="rId752" display="http://siamchart.com/stock-ichart/NCH/" xr:uid="{8739480F-07D8-42D4-A476-DF3ED5A07739}"/>
    <hyperlink ref="A373" r:id="rId753" display="http://siamchart.com/stock-chart/NCL/" xr:uid="{395A5DA3-6482-4651-A06F-2FFDD7A0B17D}"/>
    <hyperlink ref="B373" r:id="rId754" display="http://siamchart.com/stock-ichart/NCL/" xr:uid="{773DB0E6-00A2-4D9D-A62B-CF6E754E08FB}"/>
    <hyperlink ref="A374" r:id="rId755" display="http://siamchart.com/stock-chart/NDR/" xr:uid="{71B923BD-4D85-4DF5-8B18-08CBD07FE456}"/>
    <hyperlink ref="B374" r:id="rId756" display="http://siamchart.com/stock-ichart/NDR/" xr:uid="{72F1C5B3-E28F-45AE-8DDA-9970876884A5}"/>
    <hyperlink ref="A375" r:id="rId757" display="http://siamchart.com/stock-chart/NEP/" xr:uid="{754231D5-6644-47FA-9E5D-D879EA4BB47F}"/>
    <hyperlink ref="B375" r:id="rId758" display="http://siamchart.com/stock-ichart/NEP/" xr:uid="{43834809-67E3-43AC-9012-3E5C20CADD37}"/>
    <hyperlink ref="A376" r:id="rId759" display="http://siamchart.com/stock-chart/NER/" xr:uid="{2C5BFA04-BAD4-413C-BA31-7E8EF5762C84}"/>
    <hyperlink ref="B376" r:id="rId760" display="http://siamchart.com/stock-ichart/NER/" xr:uid="{FDA33434-9471-4902-9EC6-A25CEC7594A0}"/>
    <hyperlink ref="A377" r:id="rId761" display="http://siamchart.com/stock-chart/NETBAY/" xr:uid="{31AF56D1-4B0A-4FE4-B02A-2616A69BC698}"/>
    <hyperlink ref="B377" r:id="rId762" display="http://siamchart.com/stock-ichart/NETBAY/" xr:uid="{9CAED423-60AC-4DFF-AEEA-C230E156DAFF}"/>
    <hyperlink ref="A378" r:id="rId763" display="http://siamchart.com/stock-chart/NEW/" xr:uid="{42735549-BC23-4621-8CE7-AD8DA2112736}"/>
    <hyperlink ref="B378" r:id="rId764" display="http://siamchart.com/stock-ichart/NEW/" xr:uid="{E0B42DF6-DCF0-429D-BBB3-0F0D3D46CC2E}"/>
    <hyperlink ref="A379" r:id="rId765" display="http://siamchart.com/stock-chart/NEWS/" xr:uid="{1909E728-92E8-460B-9325-BC083201E18B}"/>
    <hyperlink ref="B379" r:id="rId766" display="http://siamchart.com/stock-ichart/NEWS/" xr:uid="{7B740DFC-CEFE-4BE0-A147-B6829311BFF3}"/>
    <hyperlink ref="A380" r:id="rId767" display="http://siamchart.com/stock-chart/NEX/" xr:uid="{4D28027C-F04C-4186-8713-66D63F2F078C}"/>
    <hyperlink ref="B380" r:id="rId768" display="http://siamchart.com/stock-ichart/NEX/" xr:uid="{1EB34BD4-CE2B-4A70-90B0-4AD2B9EF8E83}"/>
    <hyperlink ref="A381" r:id="rId769" display="http://siamchart.com/stock-chart/NFC/" xr:uid="{841414E0-28EE-4E3B-ADA0-1D99A3AEF06A}"/>
    <hyperlink ref="B381" r:id="rId770" display="http://siamchart.com/stock-ichart/NFC/" xr:uid="{2389101B-F0C6-4EAA-9A18-4CF40C7FB7FE}"/>
    <hyperlink ref="A382" r:id="rId771" display="http://siamchart.com/stock-chart/NINE/" xr:uid="{6F8E3FE5-DE4C-4798-B5CE-CDE5766FF48B}"/>
    <hyperlink ref="B382" r:id="rId772" display="http://siamchart.com/stock-ichart/NINE/" xr:uid="{6320AAE1-9F21-43B9-BBE7-F30976457FFC}"/>
    <hyperlink ref="A383" r:id="rId773" display="http://siamchart.com/stock-chart/NKI/" xr:uid="{3D87B8E0-46C7-4CC2-B43C-A6F22B350ACD}"/>
    <hyperlink ref="B383" r:id="rId774" display="http://siamchart.com/stock-ichart/NKI/" xr:uid="{C8FC60C4-5296-473A-A30F-C0AC816A6090}"/>
    <hyperlink ref="A384" r:id="rId775" display="http://siamchart.com/stock-chart/NMG/" xr:uid="{811FAB3F-2143-4CF9-9D95-5EBD86869E2D}"/>
    <hyperlink ref="B384" r:id="rId776" display="http://siamchart.com/stock-ichart/NMG/" xr:uid="{0DAA3B48-2396-4C3F-B7EC-DABB9CF17F4D}"/>
    <hyperlink ref="A385" r:id="rId777" display="http://siamchart.com/stock-chart/NNCL/" xr:uid="{D74ECE79-A348-4179-BB86-47050A78384B}"/>
    <hyperlink ref="B385" r:id="rId778" display="http://siamchart.com/stock-ichart/NNCL/" xr:uid="{5B84D7E2-2A68-42E1-ACD2-D20E427E8945}"/>
    <hyperlink ref="A386" r:id="rId779" display="http://siamchart.com/stock-chart/NOBLE/" xr:uid="{28B5C70E-EEDA-4717-95C2-B13A89A76DE7}"/>
    <hyperlink ref="B386" r:id="rId780" display="http://siamchart.com/stock-ichart/NOBLE/" xr:uid="{73FD700A-D629-45A0-8CFE-FA13637A9E4B}"/>
    <hyperlink ref="A387" r:id="rId781" display="http://siamchart.com/stock-chart/NOK/" xr:uid="{3C8D9895-3386-40AE-8B34-8DCF4064E644}"/>
    <hyperlink ref="B387" r:id="rId782" display="http://siamchart.com/stock-ichart/NOK/" xr:uid="{0278DFF1-D5BE-40D7-9024-644734F3857C}"/>
    <hyperlink ref="A388" r:id="rId783" display="http://siamchart.com/stock-chart/NPK/" xr:uid="{41201B7E-B286-447A-870A-E485408F657D}"/>
    <hyperlink ref="B388" r:id="rId784" display="http://siamchart.com/stock-ichart/NPK/" xr:uid="{7AF2F8C9-F4D3-4E33-808D-F87F3606F2A2}"/>
    <hyperlink ref="A389" r:id="rId785" display="http://siamchart.com/stock-chart/NRF/" xr:uid="{FD8ECF3B-422F-446F-8EA6-33201EAA455B}"/>
    <hyperlink ref="B389" r:id="rId786" display="http://siamchart.com/stock-ichart/NRF/" xr:uid="{72F60D6A-207E-4B99-8C62-536E300A129F}"/>
    <hyperlink ref="C389" r:id="rId787" tooltip="ตารางข้อมูลงบการเงิน รายควอเตอร์ ย้อนหลัง 10 ปี" display="http://siamchart.com/stock-info/NRF/" xr:uid="{C385E908-019E-4F86-A666-90BC09301978}"/>
    <hyperlink ref="A390" r:id="rId788" display="http://siamchart.com/stock-chart/NSI/" xr:uid="{2CA8C8C2-5614-467B-9EFC-98404C3CFC7C}"/>
    <hyperlink ref="B390" r:id="rId789" display="http://siamchart.com/stock-ichart/NSI/" xr:uid="{0A80B851-69FA-43F2-A993-C450E3ED35C2}"/>
    <hyperlink ref="A391" r:id="rId790" display="http://siamchart.com/stock-chart/NTV/" xr:uid="{D0E63681-ED98-4B3C-81B2-F327C402A5CD}"/>
    <hyperlink ref="B391" r:id="rId791" display="http://siamchart.com/stock-ichart/NTV/" xr:uid="{BC36BF77-BC1D-4BFC-98B3-15AF0492B06A}"/>
    <hyperlink ref="A392" r:id="rId792" display="http://siamchart.com/stock-chart/NUSA/" xr:uid="{3E916B0E-ED83-4498-9AC0-52981431F466}"/>
    <hyperlink ref="B392" r:id="rId793" display="http://siamchart.com/stock-ichart/NUSA/" xr:uid="{9461786B-935D-4850-B22B-3279B9A30EB3}"/>
    <hyperlink ref="A393" r:id="rId794" display="http://siamchart.com/stock-chart/NVD/" xr:uid="{C38D95B5-9822-43DD-9E21-BBB18FEB402E}"/>
    <hyperlink ref="B393" r:id="rId795" display="http://siamchart.com/stock-ichart/NVD/" xr:uid="{2BF0E4C5-BDDF-4C26-9CB6-67F3045E0DE8}"/>
    <hyperlink ref="A394" r:id="rId796" display="http://siamchart.com/stock-chart/NWR/" xr:uid="{CFA6C842-D856-4EA6-8A42-86C32BDFA9AA}"/>
    <hyperlink ref="B394" r:id="rId797" display="http://siamchart.com/stock-ichart/NWR/" xr:uid="{CD949EB3-7ACD-4356-B5E6-23BC648DCF84}"/>
    <hyperlink ref="A395" r:id="rId798" display="http://siamchart.com/stock-chart/NYT/" xr:uid="{12AEBD31-4230-46BA-B641-B89652093535}"/>
    <hyperlink ref="B395" r:id="rId799" display="http://siamchart.com/stock-ichart/NYT/" xr:uid="{30F06046-1DA1-43C2-BCAC-C0CB16AB2BC1}"/>
    <hyperlink ref="A396" r:id="rId800" display="http://siamchart.com/stock-chart/OCC/" xr:uid="{186A1878-2E94-4B2A-AF10-DE9DC646200C}"/>
    <hyperlink ref="B396" r:id="rId801" display="http://siamchart.com/stock-ichart/OCC/" xr:uid="{6E037AC6-5187-44E9-81A5-9EB7084B16E5}"/>
    <hyperlink ref="A397" r:id="rId802" display="http://siamchart.com/stock-chart/OCEAN/" xr:uid="{134C908D-B413-4718-A040-2AA64C6767C3}"/>
    <hyperlink ref="B397" r:id="rId803" display="http://siamchart.com/stock-ichart/OCEAN/" xr:uid="{24C678B4-43E9-4810-A74D-3EC66252AE44}"/>
    <hyperlink ref="A398" r:id="rId804" display="http://siamchart.com/stock-chart/OGC/" xr:uid="{9857B605-333D-4018-BE24-50AF2A8CEA57}"/>
    <hyperlink ref="B398" r:id="rId805" display="http://siamchart.com/stock-ichart/OGC/" xr:uid="{F372C307-5EC0-41B8-B81A-2A493EEFB166}"/>
    <hyperlink ref="A399" r:id="rId806" display="http://siamchart.com/stock-chart/OHTL/" xr:uid="{B57F3016-8141-40B6-A33C-F085C33F49CD}"/>
    <hyperlink ref="B399" r:id="rId807" display="http://siamchart.com/stock-ichart/OHTL/" xr:uid="{1A0C3CA2-D36A-488B-9527-8E7A548A092A}"/>
    <hyperlink ref="A400" r:id="rId808" display="http://siamchart.com/stock-chart/OISHI/" xr:uid="{BA56C75C-B0BA-4EEF-9772-E3E4CCB0BAB2}"/>
    <hyperlink ref="B400" r:id="rId809" display="http://siamchart.com/stock-ichart/OISHI/" xr:uid="{26DF0A55-D4CE-4E08-A331-D46147B25430}"/>
    <hyperlink ref="A401" r:id="rId810" display="http://siamchart.com/stock-chart/ORI/" xr:uid="{5B317993-4FEF-45C0-8E46-ED5EDCFA1A86}"/>
    <hyperlink ref="B401" r:id="rId811" display="http://siamchart.com/stock-ichart/ORI/" xr:uid="{71740B7B-D30B-4328-9820-04F964CE820C}"/>
    <hyperlink ref="A402" r:id="rId812" display="http://siamchart.com/stock-chart/OSP/" xr:uid="{70F884AF-47AA-4F9E-859F-BAA92D76EB6F}"/>
    <hyperlink ref="B402" r:id="rId813" display="http://siamchart.com/stock-ichart/OSP/" xr:uid="{F9B4685F-1A3E-4AAF-B120-E1C0C02CCDB1}"/>
    <hyperlink ref="A403" r:id="rId814" display="http://siamchart.com/stock-chart/OTO/" xr:uid="{9AB10268-DD08-406F-9663-C39943FEDD67}"/>
    <hyperlink ref="B403" r:id="rId815" display="http://siamchart.com/stock-ichart/OTO/" xr:uid="{F6AF5826-CC10-43FC-BA7F-2CD90E2C39C5}"/>
    <hyperlink ref="A404" r:id="rId816" display="http://siamchart.com/stock-chart/PACE/" xr:uid="{6B919FA4-519D-4AA2-9888-AD8C87FC8BDF}"/>
    <hyperlink ref="B404" r:id="rId817" display="http://siamchart.com/stock-ichart/PACE/" xr:uid="{5D2B0CFD-8426-4270-B333-9718DB093238}"/>
    <hyperlink ref="A405" r:id="rId818" display="http://siamchart.com/stock-chart/PAE/" xr:uid="{4B575746-B229-4B18-B55C-5C537AB187B8}"/>
    <hyperlink ref="B405" r:id="rId819" display="http://siamchart.com/stock-ichart/PAE/" xr:uid="{E78D78CB-CF7C-4685-B646-7BC653B946D2}"/>
    <hyperlink ref="A406" r:id="rId820" display="http://siamchart.com/stock-chart/PAF/" xr:uid="{C0A06EB2-C544-4CFE-9098-44C05129DDD5}"/>
    <hyperlink ref="B406" r:id="rId821" display="http://siamchart.com/stock-ichart/PAF/" xr:uid="{B1FCDF77-5A4A-4176-8325-5F7B586CB925}"/>
    <hyperlink ref="A407" r:id="rId822" display="http://siamchart.com/stock-chart/PAP/" xr:uid="{E686B992-C0F7-4F77-A4FE-119EBBC455A9}"/>
    <hyperlink ref="B407" r:id="rId823" display="http://siamchart.com/stock-ichart/PAP/" xr:uid="{B9D02E6E-FF3D-46DB-BD90-95705F44D374}"/>
    <hyperlink ref="A408" r:id="rId824" display="http://siamchart.com/stock-chart/PATO/" xr:uid="{34BB5558-E025-4739-93D1-416FBB8486AE}"/>
    <hyperlink ref="B408" r:id="rId825" display="http://siamchart.com/stock-ichart/PATO/" xr:uid="{31A1A1EF-9098-4E24-82A6-FE49B5DC49EF}"/>
    <hyperlink ref="A409" r:id="rId826" display="http://siamchart.com/stock-chart/PB/" xr:uid="{D03DCF5D-D37D-454A-9BED-EDA16C85F418}"/>
    <hyperlink ref="B409" r:id="rId827" display="http://siamchart.com/stock-ichart/PB/" xr:uid="{F023E864-6855-4933-923C-C51072E02847}"/>
    <hyperlink ref="A410" r:id="rId828" display="http://siamchart.com/stock-chart/PCSGH/" xr:uid="{2776B667-9E34-4382-8E34-BBED020C0D92}"/>
    <hyperlink ref="B410" r:id="rId829" display="http://siamchart.com/stock-ichart/PCSGH/" xr:uid="{80592071-AD2B-4CDD-9AAE-6E9B795503DF}"/>
    <hyperlink ref="A411" r:id="rId830" display="http://siamchart.com/stock-chart/PDG/" xr:uid="{CD7ED38B-5741-4A2B-BC90-67BDDF9437F2}"/>
    <hyperlink ref="B411" r:id="rId831" display="http://siamchart.com/stock-ichart/PDG/" xr:uid="{80918840-1273-4C30-84E3-495952785081}"/>
    <hyperlink ref="A412" r:id="rId832" display="http://siamchart.com/stock-chart/PDI/" xr:uid="{90F74636-FE5D-4ED8-BAF4-9E9D10F5F3D1}"/>
    <hyperlink ref="B412" r:id="rId833" display="http://siamchart.com/stock-ichart/PDI/" xr:uid="{DDDBB2BA-4CBC-482E-89C9-533E3DFE635E}"/>
    <hyperlink ref="A413" r:id="rId834" display="http://siamchart.com/stock-chart/PDJ/" xr:uid="{0F2CA33A-2EB3-4DEF-B222-B131C2C903DE}"/>
    <hyperlink ref="B413" r:id="rId835" display="http://siamchart.com/stock-ichart/PDJ/" xr:uid="{400F77E0-92EF-4824-B3A3-21D85AB2AB95}"/>
    <hyperlink ref="A414" r:id="rId836" display="http://siamchart.com/stock-chart/PE/" xr:uid="{93C1FE94-4556-44FA-A683-6F417EAA17A8}"/>
    <hyperlink ref="B414" r:id="rId837" display="http://siamchart.com/stock-ichart/PE/" xr:uid="{EF6CB203-F985-4B0A-BCC1-E793467E1104}"/>
    <hyperlink ref="A415" r:id="rId838" display="http://siamchart.com/stock-chart/PERM/" xr:uid="{CAABC755-0F31-4971-8ADD-907C7E9E2767}"/>
    <hyperlink ref="B415" r:id="rId839" display="http://siamchart.com/stock-ichart/PERM/" xr:uid="{2C1089E9-4C37-4610-872E-805D26D6A710}"/>
    <hyperlink ref="A416" r:id="rId840" display="http://siamchart.com/stock-chart/PF/" xr:uid="{1E95B8B2-8E92-48DF-8EEE-CD399BF2C156}"/>
    <hyperlink ref="B416" r:id="rId841" display="http://siamchart.com/stock-ichart/PF/" xr:uid="{F5EB793F-7A3C-45D1-BA52-C5BBF6A2AB10}"/>
    <hyperlink ref="A417" r:id="rId842" display="http://siamchart.com/stock-chart/PG/" xr:uid="{91D4637E-029E-4566-90B4-1243077D6317}"/>
    <hyperlink ref="B417" r:id="rId843" display="http://siamchart.com/stock-ichart/PG/" xr:uid="{8F6E334A-42C9-4CC7-8037-B7811E4A2A27}"/>
    <hyperlink ref="A418" r:id="rId844" display="http://siamchart.com/stock-chart/PHOL/" xr:uid="{94120634-514E-4FA4-A099-2F472E15000B}"/>
    <hyperlink ref="B418" r:id="rId845" display="http://siamchart.com/stock-ichart/PHOL/" xr:uid="{978BE69F-5CEB-4094-98EA-4DC7BB2C184F}"/>
    <hyperlink ref="A419" r:id="rId846" display="http://siamchart.com/stock-chart/PICO/" xr:uid="{EE0ED8DE-777E-49B4-923B-F1D29EA461E9}"/>
    <hyperlink ref="B419" r:id="rId847" display="http://siamchart.com/stock-ichart/PICO/" xr:uid="{6C28F23A-C26C-44E5-B29E-E2E5EAF46208}"/>
    <hyperlink ref="A420" r:id="rId848" display="http://siamchart.com/stock-chart/PIMO/" xr:uid="{C2CA85D2-27D5-4BE8-8BA3-D8E1B87A7BFF}"/>
    <hyperlink ref="B420" r:id="rId849" display="http://siamchart.com/stock-ichart/PIMO/" xr:uid="{0A034521-63CF-4BF1-B120-7B9313DC2A9B}"/>
    <hyperlink ref="A421" r:id="rId850" display="http://siamchart.com/stock-chart/PJW/" xr:uid="{30843B55-2BE1-4B8D-B270-52B1DA425911}"/>
    <hyperlink ref="B421" r:id="rId851" display="http://siamchart.com/stock-ichart/PJW/" xr:uid="{0A1628D0-9C20-43D0-8900-0F429D8F87B7}"/>
    <hyperlink ref="A422" r:id="rId852" display="http://siamchart.com/stock-chart/PK/" xr:uid="{69AED70F-09BE-4DAF-B1B3-F37EEDF0496F}"/>
    <hyperlink ref="B422" r:id="rId853" display="http://siamchart.com/stock-ichart/PK/" xr:uid="{8B22E22C-FD10-4127-AF85-A21E5743141C}"/>
    <hyperlink ref="A423" r:id="rId854" display="http://siamchart.com/stock-chart/PL/" xr:uid="{5E95F331-4E8A-407B-A8F3-77B3B6B29A14}"/>
    <hyperlink ref="B423" r:id="rId855" display="http://siamchart.com/stock-ichart/PL/" xr:uid="{AA4757AF-069E-4AF8-A214-484D831A5E4A}"/>
    <hyperlink ref="A424" r:id="rId856" display="http://siamchart.com/stock-chart/PLANB/" xr:uid="{9BEE8915-6BAB-4DF6-97E7-1D4A410AD023}"/>
    <hyperlink ref="B424" r:id="rId857" display="http://siamchart.com/stock-ichart/PLANB/" xr:uid="{9DF231C3-49F8-4C8F-912C-76D8661901E5}"/>
    <hyperlink ref="A425" r:id="rId858" display="http://siamchart.com/stock-chart/PLANET/" xr:uid="{1C9C1788-6393-4757-8E73-930CC5530172}"/>
    <hyperlink ref="B425" r:id="rId859" display="http://siamchart.com/stock-ichart/PLANET/" xr:uid="{A674163B-0521-4182-8264-89F6991B7303}"/>
    <hyperlink ref="A426" r:id="rId860" display="http://siamchart.com/stock-chart/PLAT/" xr:uid="{841D0712-4889-4856-B692-8AA7BDA3700F}"/>
    <hyperlink ref="B426" r:id="rId861" display="http://siamchart.com/stock-ichart/PLAT/" xr:uid="{251A34D0-33BE-4499-B3B2-AAF37FA41241}"/>
    <hyperlink ref="A427" r:id="rId862" display="http://siamchart.com/stock-chart/PLE/" xr:uid="{CBCB8F8E-EF28-4310-B004-54580C9B62DC}"/>
    <hyperlink ref="B427" r:id="rId863" display="http://siamchart.com/stock-ichart/PLE/" xr:uid="{FF64CC81-5FA7-4100-AA37-3D00331CE0FE}"/>
    <hyperlink ref="A428" r:id="rId864" display="http://siamchart.com/stock-chart/PM/" xr:uid="{3FD5CCF0-DE99-41DE-B114-372DFD0EF4E0}"/>
    <hyperlink ref="B428" r:id="rId865" display="http://siamchart.com/stock-ichart/PM/" xr:uid="{F1EC051A-DD98-4244-9F37-3DD0392E8162}"/>
    <hyperlink ref="A429" r:id="rId866" display="http://siamchart.com/stock-chart/PMTA/" xr:uid="{988794F3-1496-4E66-934A-959C8CC11D32}"/>
    <hyperlink ref="B429" r:id="rId867" display="http://siamchart.com/stock-ichart/PMTA/" xr:uid="{16422549-4213-4117-AEBD-F5CD8A4CCBCF}"/>
    <hyperlink ref="A430" r:id="rId868" display="http://siamchart.com/stock-chart/POLAR/" xr:uid="{F5F7E529-7352-4330-862A-4C0CA5EEA969}"/>
    <hyperlink ref="B430" r:id="rId869" display="http://siamchart.com/stock-ichart/POLAR/" xr:uid="{2D5BFBF1-626C-48B7-B99F-FB4701605AB3}"/>
    <hyperlink ref="A431" r:id="rId870" display="http://siamchart.com/stock-chart/PORT/" xr:uid="{8979EB22-DB97-43FB-AC48-FBA084B237BD}"/>
    <hyperlink ref="B431" r:id="rId871" display="http://siamchart.com/stock-ichart/PORT/" xr:uid="{2C66CFA4-EF02-494F-BF35-2F5A973EC02C}"/>
    <hyperlink ref="A432" r:id="rId872" display="http://siamchart.com/stock-chart/POST/" xr:uid="{A966C356-60B3-438D-BB28-919A7C59B9A2}"/>
    <hyperlink ref="B432" r:id="rId873" display="http://siamchart.com/stock-ichart/POST/" xr:uid="{A778AE80-6C68-4EAC-A86D-AAB732BC0DAF}"/>
    <hyperlink ref="A433" r:id="rId874" display="http://siamchart.com/stock-chart/PPM/" xr:uid="{4A613AEA-1295-43F2-A8AD-9DF86884F180}"/>
    <hyperlink ref="B433" r:id="rId875" display="http://siamchart.com/stock-ichart/PPM/" xr:uid="{7D0B0F4C-3DEC-4200-BF83-DE81E211D513}"/>
    <hyperlink ref="A434" r:id="rId876" display="http://siamchart.com/stock-chart/PPP/" xr:uid="{5F09C94B-F630-4C8F-A8EC-592800547438}"/>
    <hyperlink ref="B434" r:id="rId877" display="http://siamchart.com/stock-ichart/PPP/" xr:uid="{329A8CE0-8991-4FDF-849C-87EE9D6D9745}"/>
    <hyperlink ref="A435" r:id="rId878" display="http://siamchart.com/stock-chart/PPPM/" xr:uid="{FB6C0402-A717-4FED-8D95-66B84DD23C65}"/>
    <hyperlink ref="B435" r:id="rId879" display="http://siamchart.com/stock-ichart/PPPM/" xr:uid="{5F8E5E0A-F77C-4295-BE3F-701C7190945C}"/>
    <hyperlink ref="A436" r:id="rId880" display="http://siamchart.com/stock-chart/PPS/" xr:uid="{86BEE809-BA75-4FCF-A683-BF4141618CE1}"/>
    <hyperlink ref="B436" r:id="rId881" display="http://siamchart.com/stock-ichart/PPS/" xr:uid="{A4B7031C-D4DC-4A1E-9A9D-3490903F9B31}"/>
    <hyperlink ref="A437" r:id="rId882" display="http://siamchart.com/stock-chart/PR9/" xr:uid="{A394BD09-C1C1-4777-8BAB-2850AE018AFE}"/>
    <hyperlink ref="B437" r:id="rId883" display="http://siamchart.com/stock-ichart/PR9/" xr:uid="{6A864AC4-38F8-4C03-87DB-A5EA9E4A7448}"/>
    <hyperlink ref="A438" r:id="rId884" display="http://siamchart.com/stock-chart/PRAKIT/" xr:uid="{A36D8706-6890-4629-9918-53799462FEC0}"/>
    <hyperlink ref="B438" r:id="rId885" display="http://siamchart.com/stock-ichart/PRAKIT/" xr:uid="{F54D5CD9-F96F-4DA6-A42F-87AE256B1FD1}"/>
    <hyperlink ref="A439" r:id="rId886" display="http://siamchart.com/stock-chart/PRAPAT/" xr:uid="{9850F69B-1638-43CE-95F4-1616D6B6841E}"/>
    <hyperlink ref="B439" r:id="rId887" display="http://siamchart.com/stock-ichart/PRAPAT/" xr:uid="{9324662C-56B5-4031-8C70-A95729001F81}"/>
    <hyperlink ref="C439" r:id="rId888" tooltip="ตารางข้อมูลงบการเงิน รายควอเตอร์ ย้อนหลัง 10 ปี" display="http://siamchart.com/stock-info/PRAPAT/" xr:uid="{FE09528F-85D5-441A-89D8-9EDFD411C948}"/>
    <hyperlink ref="A440" r:id="rId889" display="http://siamchart.com/stock-chart/PREB/" xr:uid="{7D78ECF4-93D7-485B-98D5-37985F8153FB}"/>
    <hyperlink ref="B440" r:id="rId890" display="http://siamchart.com/stock-ichart/PREB/" xr:uid="{0504E4E3-9A5F-4055-A9A4-1A82626F4888}"/>
    <hyperlink ref="A441" r:id="rId891" display="http://siamchart.com/stock-chart/PRECHA/" xr:uid="{BF157292-A261-49FE-BED7-BA25377B2154}"/>
    <hyperlink ref="B441" r:id="rId892" display="http://siamchart.com/stock-ichart/PRECHA/" xr:uid="{005702A4-0F0E-41A9-88AD-9DB77178E21F}"/>
    <hyperlink ref="A442" r:id="rId893" display="http://siamchart.com/stock-chart/PRG/" xr:uid="{8254366D-C03C-4C7F-8610-E07669C7E210}"/>
    <hyperlink ref="B442" r:id="rId894" display="http://siamchart.com/stock-ichart/PRG/" xr:uid="{DD33AB61-6263-4537-9073-5F53F8AA27DE}"/>
    <hyperlink ref="A443" r:id="rId895" display="http://siamchart.com/stock-chart/PRIME/" xr:uid="{2017C6B6-39B7-406D-BAA5-266C6857753A}"/>
    <hyperlink ref="B443" r:id="rId896" display="http://siamchart.com/stock-ichart/PRIME/" xr:uid="{4C6F76C0-58A9-4D6F-A938-96186DDAFAA3}"/>
    <hyperlink ref="A444" r:id="rId897" display="http://siamchart.com/stock-chart/PRIN/" xr:uid="{DAE42D06-A451-440F-9417-F8FCEB16734E}"/>
    <hyperlink ref="B444" r:id="rId898" display="http://siamchart.com/stock-ichart/PRIN/" xr:uid="{7E8F7994-0CDB-4E99-B24C-3961C06E704E}"/>
    <hyperlink ref="A445" r:id="rId899" display="http://siamchart.com/stock-chart/PRINC/" xr:uid="{8B971C6E-0B64-4133-991D-56D0E5A1098A}"/>
    <hyperlink ref="B445" r:id="rId900" display="http://siamchart.com/stock-ichart/PRINC/" xr:uid="{9B36750F-46C9-4DEE-9ECF-7252D1F10698}"/>
    <hyperlink ref="A446" r:id="rId901" display="http://siamchart.com/stock-chart/PRM/" xr:uid="{0BCBC1F2-AD22-4601-815C-3D4B4C498D4C}"/>
    <hyperlink ref="B446" r:id="rId902" display="http://siamchart.com/stock-ichart/PRM/" xr:uid="{6BB9D592-7433-43A1-A0A9-070CC9137648}"/>
    <hyperlink ref="A447" r:id="rId903" display="http://siamchart.com/stock-chart/PRO/" xr:uid="{ACB3D696-A38E-4695-B5DB-BBD9081737DB}"/>
    <hyperlink ref="B447" r:id="rId904" display="http://siamchart.com/stock-ichart/PRO/" xr:uid="{A37B0BDE-115D-469D-9FFD-9224DBCB2585}"/>
    <hyperlink ref="A448" r:id="rId905" display="http://siamchart.com/stock-chart/PROUD/" xr:uid="{C983774A-3A3D-42B2-8C37-C9EFB2551E7D}"/>
    <hyperlink ref="B448" r:id="rId906" display="http://siamchart.com/stock-ichart/PROUD/" xr:uid="{36C9177A-4E9C-4C49-A932-66E0D43CDF83}"/>
    <hyperlink ref="A449" r:id="rId907" display="http://siamchart.com/stock-chart/PSH/" xr:uid="{DD26B5A6-5E74-4929-91EE-2DD3ECF66F36}"/>
    <hyperlink ref="B449" r:id="rId908" display="http://siamchart.com/stock-ichart/PSH/" xr:uid="{5B8E32CF-69A8-49D7-85A2-DE54BBEB6467}"/>
    <hyperlink ref="A450" r:id="rId909" display="http://siamchart.com/stock-chart/PSL/" xr:uid="{6A5E0F9C-DBD7-4D96-9CC5-2445BD4840DE}"/>
    <hyperlink ref="B450" r:id="rId910" display="http://siamchart.com/stock-ichart/PSL/" xr:uid="{63D93A6F-1ED2-4322-8DBA-75AB3253584E}"/>
    <hyperlink ref="A451" r:id="rId911" display="http://siamchart.com/stock-chart/PSTC/" xr:uid="{7ECE34CD-F696-4241-A20A-8EE243E3EE96}"/>
    <hyperlink ref="B451" r:id="rId912" display="http://siamchart.com/stock-ichart/PSTC/" xr:uid="{C71B8436-B1A3-47B2-A139-F643A436FBD5}"/>
    <hyperlink ref="A452" r:id="rId913" display="http://siamchart.com/stock-chart/PT/" xr:uid="{81C5EE1B-14D9-4AE1-83CA-30918AB106A8}"/>
    <hyperlink ref="B452" r:id="rId914" display="http://siamchart.com/stock-ichart/PT/" xr:uid="{DF7BD4D5-BE88-465A-BFC4-4E60F5C53846}"/>
    <hyperlink ref="A453" r:id="rId915" display="http://siamchart.com/stock-chart/PTG/" xr:uid="{A4EABC00-16E8-4336-8DB7-A76346BEE7A7}"/>
    <hyperlink ref="B453" r:id="rId916" display="http://siamchart.com/stock-ichart/PTG/" xr:uid="{344F72A5-8A7E-493A-AC4A-C2C7508D84E8}"/>
    <hyperlink ref="A454" r:id="rId917" display="http://siamchart.com/stock-chart/PTL/" xr:uid="{9F4C63DD-FC6A-4AE3-B0E2-1A2F38670985}"/>
    <hyperlink ref="B454" r:id="rId918" display="http://siamchart.com/stock-ichart/PTL/" xr:uid="{30042FC1-AB0E-4976-9390-23C2C3700A52}"/>
    <hyperlink ref="A455" r:id="rId919" display="http://siamchart.com/stock-chart/PTT/" xr:uid="{783DF77E-2698-4846-9DF1-5BEBE161B170}"/>
    <hyperlink ref="B455" r:id="rId920" display="http://siamchart.com/stock-ichart/PTT/" xr:uid="{8330AC3D-0CAC-44AD-BDEA-815B91118368}"/>
    <hyperlink ref="A456" r:id="rId921" display="http://siamchart.com/stock-chart/PTTEP/" xr:uid="{FA20BBE2-B296-43C5-91B3-DC9D6791535A}"/>
    <hyperlink ref="B456" r:id="rId922" display="http://siamchart.com/stock-ichart/PTTEP/" xr:uid="{5E1130A7-9C0F-4A96-84D7-0B8D83CCC8D0}"/>
    <hyperlink ref="A457" r:id="rId923" display="http://siamchart.com/stock-chart/PTTGC/" xr:uid="{99107187-E5EC-4289-BEE1-292F0BC04D41}"/>
    <hyperlink ref="B457" r:id="rId924" display="http://siamchart.com/stock-ichart/PTTGC/" xr:uid="{3AD12BF8-8060-4367-9CC6-6881AD345678}"/>
    <hyperlink ref="A458" r:id="rId925" display="http://siamchart.com/stock-chart/PYLON/" xr:uid="{05C39C2B-5B12-4BBE-8A76-23EA623E0366}"/>
    <hyperlink ref="B458" r:id="rId926" display="http://siamchart.com/stock-ichart/PYLON/" xr:uid="{98E954E3-5CB7-46F9-A640-5751E99CB1A3}"/>
    <hyperlink ref="A459" r:id="rId927" display="http://siamchart.com/stock-chart/Q-CON/" xr:uid="{84EE406C-B8D6-4126-86C4-633D4EC350B4}"/>
    <hyperlink ref="B459" r:id="rId928" display="http://siamchart.com/stock-ichart/Q-CON/" xr:uid="{709440B9-C0FF-4C61-925F-2D11632F94A4}"/>
    <hyperlink ref="A460" r:id="rId929" display="http://siamchart.com/stock-chart/QH/" xr:uid="{5BC40615-85CF-415A-84B2-20E53B76328B}"/>
    <hyperlink ref="B460" r:id="rId930" display="http://siamchart.com/stock-ichart/QH/" xr:uid="{FD6BDAE5-6F6C-4A7B-A940-8FAB1ABE66C3}"/>
    <hyperlink ref="A461" r:id="rId931" display="http://siamchart.com/stock-chart/QLT/" xr:uid="{F13F23CF-FFA5-4EC9-BC59-8524AC0EADD8}"/>
    <hyperlink ref="B461" r:id="rId932" display="http://siamchart.com/stock-ichart/QLT/" xr:uid="{848E8921-8251-44B9-9682-97733D59C50A}"/>
    <hyperlink ref="A462" r:id="rId933" display="http://siamchart.com/stock-chart/QTC/" xr:uid="{6ED0C39A-26AB-4D28-81FD-1359D889E5B9}"/>
    <hyperlink ref="B462" r:id="rId934" display="http://siamchart.com/stock-ichart/QTC/" xr:uid="{BFAC8C67-8935-48AE-AB17-7495117C8938}"/>
    <hyperlink ref="A463" r:id="rId935" display="http://siamchart.com/stock-chart/RAM/" xr:uid="{2A739EA7-8ACA-4BDA-875B-7F0834E63CF6}"/>
    <hyperlink ref="B463" r:id="rId936" display="http://siamchart.com/stock-ichart/RAM/" xr:uid="{B9D61D56-00D3-4C9A-A04D-1F9EB6686E73}"/>
    <hyperlink ref="A464" r:id="rId937" display="http://siamchart.com/stock-chart/RATCH/" xr:uid="{66A42240-06B4-4F4D-99A0-9711FC699D9B}"/>
    <hyperlink ref="B464" r:id="rId938" display="http://siamchart.com/stock-ichart/RATCH/" xr:uid="{19546A20-332E-47AE-85BB-91E9D4E080A7}"/>
    <hyperlink ref="A465" r:id="rId939" display="http://siamchart.com/stock-chart/RBF/" xr:uid="{3818DC9E-1E60-4B15-BB63-7C61D9FCD88B}"/>
    <hyperlink ref="B465" r:id="rId940" display="http://siamchart.com/stock-ichart/RBF/" xr:uid="{A81BBB63-138F-4CE4-8294-9816FC03CB92}"/>
    <hyperlink ref="A466" r:id="rId941" display="http://siamchart.com/stock-chart/RCI/" xr:uid="{4E7A74A4-B869-4C81-9FEB-FA04634FEE76}"/>
    <hyperlink ref="B466" r:id="rId942" display="http://siamchart.com/stock-ichart/RCI/" xr:uid="{5F9393D8-0041-4E45-AA8A-9E8C3179654D}"/>
    <hyperlink ref="A467" r:id="rId943" display="http://siamchart.com/stock-chart/RCL/" xr:uid="{92766D6C-C05B-4AF6-9D12-AECBCE091C60}"/>
    <hyperlink ref="B467" r:id="rId944" display="http://siamchart.com/stock-ichart/RCL/" xr:uid="{D0D43FF9-2065-46DB-9A15-3D373A2EF1CF}"/>
    <hyperlink ref="A468" r:id="rId945" display="http://siamchart.com/stock-chart/RICHY/" xr:uid="{C3DA1F6E-6231-4B0A-95DE-7D31FB069BBD}"/>
    <hyperlink ref="B468" r:id="rId946" display="http://siamchart.com/stock-ichart/RICHY/" xr:uid="{A64C7C33-0689-4B28-9010-CECDE0D62485}"/>
    <hyperlink ref="A469" r:id="rId947" display="http://siamchart.com/stock-chart/RJH/" xr:uid="{BE204119-5F00-4387-8B30-A1B8CBEB1F5E}"/>
    <hyperlink ref="B469" r:id="rId948" display="http://siamchart.com/stock-ichart/RJH/" xr:uid="{11C6AD73-6806-4A58-ABA7-7645FF42AC7A}"/>
    <hyperlink ref="A470" r:id="rId949" display="http://siamchart.com/stock-chart/RML/" xr:uid="{B2397A32-A635-4BD4-9651-89581C7FBC37}"/>
    <hyperlink ref="B470" r:id="rId950" display="http://siamchart.com/stock-ichart/RML/" xr:uid="{B45EEDB6-BD31-45A6-998A-8609056E63AC}"/>
    <hyperlink ref="A471" r:id="rId951" display="http://siamchart.com/stock-chart/ROCK/" xr:uid="{3411DB61-755F-4FD0-A6A7-7F348B2FCB04}"/>
    <hyperlink ref="B471" r:id="rId952" display="http://siamchart.com/stock-ichart/ROCK/" xr:uid="{BBAF71B8-BBA9-4929-9B3B-C350922A9C04}"/>
    <hyperlink ref="A472" r:id="rId953" display="http://siamchart.com/stock-chart/ROH/" xr:uid="{3A809AEE-E023-4DCB-A772-162DA72E5E6D}"/>
    <hyperlink ref="B472" r:id="rId954" display="http://siamchart.com/stock-ichart/ROH/" xr:uid="{8C428FE2-FD7E-4F14-93E6-85678886362E}"/>
    <hyperlink ref="A473" r:id="rId955" display="http://siamchart.com/stock-chart/ROJNA/" xr:uid="{C52EC54C-CDA5-4B97-ACE1-5748CC0DBF89}"/>
    <hyperlink ref="B473" r:id="rId956" display="http://siamchart.com/stock-ichart/ROJNA/" xr:uid="{3C537EE9-74EB-4E88-A1A2-3D1A58A87A69}"/>
    <hyperlink ref="A474" r:id="rId957" display="http://siamchart.com/stock-chart/RP/" xr:uid="{51364296-7937-49CB-B720-8EF83F39853B}"/>
    <hyperlink ref="B474" r:id="rId958" display="http://siamchart.com/stock-ichart/RP/" xr:uid="{E85A7C99-EF43-43F0-B285-8AB556A63703}"/>
    <hyperlink ref="A475" r:id="rId959" display="http://siamchart.com/stock-chart/RPC/" xr:uid="{67BB6B49-426D-4473-81C6-8063379E409C}"/>
    <hyperlink ref="B475" r:id="rId960" display="http://siamchart.com/stock-ichart/RPC/" xr:uid="{CB38665E-3BFE-491A-B8EB-3BDCC1166993}"/>
    <hyperlink ref="A476" r:id="rId961" display="http://siamchart.com/stock-chart/RPH/" xr:uid="{94CB186D-E4B7-4366-9AD2-6D7BBAC60186}"/>
    <hyperlink ref="B476" r:id="rId962" display="http://siamchart.com/stock-ichart/RPH/" xr:uid="{1610BD74-A721-441E-B6B6-2DA9FE4D308F}"/>
    <hyperlink ref="A477" r:id="rId963" display="http://siamchart.com/stock-chart/RS/" xr:uid="{B80788B9-5ADE-47F5-A42D-3B82DD4B5640}"/>
    <hyperlink ref="B477" r:id="rId964" display="http://siamchart.com/stock-ichart/RS/" xr:uid="{FD9A3016-6DBE-4648-B700-73306A638033}"/>
    <hyperlink ref="A478" r:id="rId965" display="http://siamchart.com/stock-chart/RSP/" xr:uid="{FC90BA45-EF67-4CE8-BBF6-8C87AE377558}"/>
    <hyperlink ref="B478" r:id="rId966" display="http://siamchart.com/stock-ichart/RSP/" xr:uid="{FB81132C-98B5-4A48-9187-64F915AC45F8}"/>
    <hyperlink ref="A479" r:id="rId967" display="http://siamchart.com/stock-chart/RT/" xr:uid="{E41F849D-9C07-46F7-97E8-5BD04BE58783}"/>
    <hyperlink ref="B479" r:id="rId968" display="http://siamchart.com/stock-ichart/RT/" xr:uid="{F8C442D7-5136-4EB1-83BF-9DAADDD11073}"/>
    <hyperlink ref="C479" r:id="rId969" tooltip="ตารางข้อมูลงบการเงิน รายควอเตอร์ ย้อนหลัง 10 ปี" display="http://siamchart.com/stock-info/RT/" xr:uid="{19B5EFD0-BD3D-4BBC-A504-85DE792DD20E}"/>
    <hyperlink ref="A480" r:id="rId970" display="http://siamchart.com/stock-chart/RWI/" xr:uid="{A7CB78E1-7988-4980-B936-DB52FBDD9052}"/>
    <hyperlink ref="B480" r:id="rId971" display="http://siamchart.com/stock-ichart/RWI/" xr:uid="{DAAC0E8D-E31E-485A-9191-3631B49EBD68}"/>
    <hyperlink ref="A481" r:id="rId972" display="http://siamchart.com/stock-chart/S_26J/" xr:uid="{CCF1BA76-4EE0-4BB3-A700-4195034E611E}"/>
    <hyperlink ref="B481" r:id="rId973" display="http://siamchart.com/stock-ichart/S_26J/" xr:uid="{D86D6274-9E5E-4532-A9BB-0C2FE8D09866}"/>
    <hyperlink ref="C481" r:id="rId974" tooltip="ตารางข้อมูลงบการเงิน รายควอเตอร์ ย้อนหลัง 10 ปี" display="http://siamchart.com/stock-info/S_26J/" xr:uid="{3E5324B7-D184-45C5-BD59-CA97BF0011DA}"/>
    <hyperlink ref="A482" r:id="rId975" display="http://siamchart.com/stock-chart/S/" xr:uid="{EE696E6F-56C1-47A2-B756-FB6F9AC51A5D}"/>
    <hyperlink ref="B482" r:id="rId976" display="http://siamchart.com/stock-ichart/S/" xr:uid="{4561BCA1-9B5D-4593-98D1-07FB0E28337A}"/>
    <hyperlink ref="A483" r:id="rId977" display="http://siamchart.com/stock-chart/S11/" xr:uid="{F79E52DC-52FD-44AB-A038-E73D695E98D4}"/>
    <hyperlink ref="B483" r:id="rId978" display="http://siamchart.com/stock-ichart/S11/" xr:uid="{0F1E4B62-B9CB-49D0-B894-6EB941757D20}"/>
    <hyperlink ref="A484" r:id="rId979" display="http://siamchart.com/stock-chart/SA/" xr:uid="{66F93C2A-05C7-41FC-8C5D-F925C19BDC0C}"/>
    <hyperlink ref="B484" r:id="rId980" display="http://siamchart.com/stock-ichart/SA/" xr:uid="{35425C3F-B56B-4C3A-974A-EF71B884A6F4}"/>
    <hyperlink ref="A485" r:id="rId981" display="http://siamchart.com/stock-chart/SAAM/" xr:uid="{076EAE9E-3086-4F46-865A-A7496F544321}"/>
    <hyperlink ref="B485" r:id="rId982" display="http://siamchart.com/stock-ichart/SAAM/" xr:uid="{C94CB3CC-E20D-4FE5-B2A4-251C6C163458}"/>
    <hyperlink ref="A486" r:id="rId983" display="http://siamchart.com/stock-chart/SABINA/" xr:uid="{67656D79-1F9E-4180-8EDF-DA5167AB0A1B}"/>
    <hyperlink ref="B486" r:id="rId984" display="http://siamchart.com/stock-ichart/SABINA/" xr:uid="{D684BA11-AAFD-4182-B17E-407ADF2BE787}"/>
    <hyperlink ref="A487" r:id="rId985" display="http://siamchart.com/stock-chart/SABUY/" xr:uid="{3CC865A6-8EBB-4756-8B42-7D6C6DEB606A}"/>
    <hyperlink ref="B487" r:id="rId986" display="http://siamchart.com/stock-ichart/SABUY/" xr:uid="{970D7EA1-4AA6-4A4F-A28A-C7F76094C558}"/>
    <hyperlink ref="C487" r:id="rId987" tooltip="ตารางข้อมูลงบการเงิน รายควอเตอร์ ย้อนหลัง 10 ปี" display="http://siamchart.com/stock-info/SABUY/" xr:uid="{50A6640E-D34E-4568-8AA9-4228905D9E5A}"/>
    <hyperlink ref="A488" r:id="rId988" display="http://siamchart.com/stock-chart/SAK/" xr:uid="{2A6EB552-F414-474D-B06F-E90A6E190F2E}"/>
    <hyperlink ref="B488" r:id="rId989" display="http://siamchart.com/stock-ichart/SAK/" xr:uid="{42557470-0C2A-44DD-B29F-23FA77682332}"/>
    <hyperlink ref="C488" r:id="rId990" tooltip="ตารางข้อมูลงบการเงิน รายควอเตอร์ ย้อนหลัง 10 ปี" display="http://siamchart.com/stock-info/SAK/" xr:uid="{BFB4085E-8968-4336-9141-8F893EC033A9}"/>
    <hyperlink ref="A489" r:id="rId991" display="http://siamchart.com/stock-chart/SALEE/" xr:uid="{04540232-2883-4F23-BC5D-D6E287485AE1}"/>
    <hyperlink ref="B489" r:id="rId992" display="http://siamchart.com/stock-ichart/SALEE/" xr:uid="{FEB47410-073B-4E56-A53C-29E49A380B0E}"/>
    <hyperlink ref="A490" r:id="rId993" display="http://siamchart.com/stock-chart/SAM/" xr:uid="{64FBFA52-F8BC-46D8-8B15-E3FB2AFB12FD}"/>
    <hyperlink ref="B490" r:id="rId994" display="http://siamchart.com/stock-ichart/SAM/" xr:uid="{6FEF6DB3-808D-4A53-954A-A9452249BF05}"/>
    <hyperlink ref="A491" r:id="rId995" display="http://siamchart.com/stock-chart/SAMART/" xr:uid="{54C3641E-9A1D-4073-A185-FF286DE0E9CC}"/>
    <hyperlink ref="B491" r:id="rId996" display="http://siamchart.com/stock-ichart/SAMART/" xr:uid="{9E3D571C-4A54-48C8-B6C0-C1E5C36DE3E5}"/>
    <hyperlink ref="A492" r:id="rId997" display="http://siamchart.com/stock-chart/SAMCO/" xr:uid="{C1540588-1713-4ECD-9219-6C26CF7F3426}"/>
    <hyperlink ref="B492" r:id="rId998" display="http://siamchart.com/stock-ichart/SAMCO/" xr:uid="{510F7707-AE75-4644-889B-00E17F76BB50}"/>
    <hyperlink ref="A493" r:id="rId999" display="http://siamchart.com/stock-chart/SAMTEL/" xr:uid="{67900FF7-990F-4001-BEFA-159D82094FD8}"/>
    <hyperlink ref="B493" r:id="rId1000" display="http://siamchart.com/stock-ichart/SAMTEL/" xr:uid="{9200B565-35BB-4F9C-86F6-43D97A7157B2}"/>
    <hyperlink ref="A494" r:id="rId1001" display="http://siamchart.com/stock-chart/SANKO/" xr:uid="{892E3730-8B19-4C1E-930C-C66ABE6AA51F}"/>
    <hyperlink ref="B494" r:id="rId1002" display="http://siamchart.com/stock-ichart/SANKO/" xr:uid="{27DDF173-3F3C-4DA1-BD1E-8864197D31FD}"/>
    <hyperlink ref="A495" r:id="rId1003" display="http://siamchart.com/stock-chart/SAPPE/" xr:uid="{F7999E0C-895F-40FE-9556-11455B5453CC}"/>
    <hyperlink ref="B495" r:id="rId1004" display="http://siamchart.com/stock-ichart/SAPPE/" xr:uid="{994DB663-CBFD-46AF-8CFF-CC248556DDCC}"/>
    <hyperlink ref="A496" r:id="rId1005" display="http://siamchart.com/stock-chart/SAT/" xr:uid="{130528E0-1F67-4C33-9568-4E5CF23E33B5}"/>
    <hyperlink ref="B496" r:id="rId1006" display="http://siamchart.com/stock-ichart/SAT/" xr:uid="{51A11BFA-DA7E-4BB0-AFDC-D9C5408E1B38}"/>
    <hyperlink ref="A497" r:id="rId1007" display="http://siamchart.com/stock-chart/SAUCE/" xr:uid="{D1C401FF-732F-435B-A313-17538631885A}"/>
    <hyperlink ref="B497" r:id="rId1008" display="http://siamchart.com/stock-ichart/SAUCE/" xr:uid="{7DA9AE38-66A4-4080-A16C-BFAAE8F53C12}"/>
    <hyperlink ref="A498" r:id="rId1009" display="http://siamchart.com/stock-chart/SAWAD/" xr:uid="{FD236C4A-D4AB-4921-8AB1-7B467126B35D}"/>
    <hyperlink ref="B498" r:id="rId1010" display="http://siamchart.com/stock-ichart/SAWAD/" xr:uid="{35F65847-7A36-4ACF-A881-A1709914C3C6}"/>
    <hyperlink ref="A499" r:id="rId1011" display="http://siamchart.com/stock-chart/SAWANG/" xr:uid="{C2E8E1B3-D6BD-4212-A8B9-1919FA4CC35E}"/>
    <hyperlink ref="B499" r:id="rId1012" display="http://siamchart.com/stock-ichart/SAWANG/" xr:uid="{2EA8E1AC-51B0-47EE-87B3-C34711512A13}"/>
    <hyperlink ref="A500" r:id="rId1013" display="http://siamchart.com/stock-chart/SC/" xr:uid="{6ABDF9A5-8E45-4307-93A3-A6C78F805A5A}"/>
    <hyperlink ref="B500" r:id="rId1014" display="http://siamchart.com/stock-ichart/SC/" xr:uid="{F060FC61-EC33-47C0-9164-E8F93D47AF2C}"/>
    <hyperlink ref="A501" r:id="rId1015" display="http://siamchart.com/stock-chart/SCB/" xr:uid="{FEE87F6D-52C5-4AF3-9807-E0DE1F6372F5}"/>
    <hyperlink ref="B501" r:id="rId1016" display="http://siamchart.com/stock-ichart/SCB/" xr:uid="{703F6E95-4845-43BD-9CB0-BF725C73A646}"/>
    <hyperlink ref="A502" r:id="rId1017" display="http://siamchart.com/stock-chart/SCC/" xr:uid="{97062455-C4A9-474B-8B1F-953DAAAEE64C}"/>
    <hyperlink ref="B502" r:id="rId1018" display="http://siamchart.com/stock-ichart/SCC/" xr:uid="{35A2E81E-ABDC-4ADE-B729-B17763F4667B}"/>
    <hyperlink ref="A503" r:id="rId1019" display="http://siamchart.com/stock-chart/SCCC/" xr:uid="{A9F450A4-283A-4BED-BF7A-EC60B764E192}"/>
    <hyperlink ref="B503" r:id="rId1020" display="http://siamchart.com/stock-ichart/SCCC/" xr:uid="{712CD49B-4E29-4139-BDC9-65320B1A5D72}"/>
    <hyperlink ref="A504" r:id="rId1021" display="http://siamchart.com/stock-chart/SCG/" xr:uid="{4DE7BE04-D4DB-4676-83B7-ECCC37643F48}"/>
    <hyperlink ref="B504" r:id="rId1022" display="http://siamchart.com/stock-ichart/SCG/" xr:uid="{2660B74C-4524-4210-89CE-434E1FDB719A}"/>
    <hyperlink ref="A505" r:id="rId1023" display="http://siamchart.com/stock-chart/SCGP/" xr:uid="{EAC0B415-585A-4E85-95FC-19FDFC9DCE6A}"/>
    <hyperlink ref="B505" r:id="rId1024" display="http://siamchart.com/stock-ichart/SCGP/" xr:uid="{D69E304E-2546-4A96-8B12-59AC97F52D60}"/>
    <hyperlink ref="A506" r:id="rId1025" display="http://siamchart.com/stock-chart/SCI/" xr:uid="{BAC9ED4C-7352-4FCE-94BF-34E26D3D9AB5}"/>
    <hyperlink ref="B506" r:id="rId1026" display="http://siamchart.com/stock-ichart/SCI/" xr:uid="{DF42E6AD-DFA0-4D2C-ACE5-70D4D1031D2C}"/>
    <hyperlink ref="A507" r:id="rId1027" display="http://siamchart.com/stock-chart/SCM/" xr:uid="{760088E1-D34A-4446-BE92-4A5B6B1EA9A5}"/>
    <hyperlink ref="B507" r:id="rId1028" display="http://siamchart.com/stock-ichart/SCM/" xr:uid="{FF317331-E5A6-45C1-8A78-713AEBAC2BB5}"/>
    <hyperlink ref="C507" r:id="rId1029" tooltip="ตารางข้อมูลงบการเงิน รายควอเตอร์ ย้อนหลัง 10 ปี" display="http://siamchart.com/stock-info/SCM/" xr:uid="{13F45F5A-2CAF-44BA-9BC7-D1049B871B86}"/>
    <hyperlink ref="A508" r:id="rId1030" display="http://siamchart.com/stock-chart/SCN/" xr:uid="{18663577-47F5-4BE5-8F84-76F729F80CFE}"/>
    <hyperlink ref="B508" r:id="rId1031" display="http://siamchart.com/stock-ichart/SCN/" xr:uid="{7F73559C-7F71-4AF6-8542-7DA18512E39F}"/>
    <hyperlink ref="A509" r:id="rId1032" display="http://siamchart.com/stock-chart/SCP/" xr:uid="{5E11A15B-1B87-4BB9-A03B-F88B379C0BA6}"/>
    <hyperlink ref="B509" r:id="rId1033" display="http://siamchart.com/stock-ichart/SCP/" xr:uid="{58FB4050-D136-47C6-92B5-7F88C9EB167E}"/>
    <hyperlink ref="A510" r:id="rId1034" display="http://siamchart.com/stock-chart/SDC/" xr:uid="{8E1F157F-F3E4-4C2B-B604-B8A06FF61214}"/>
    <hyperlink ref="B510" r:id="rId1035" display="http://siamchart.com/stock-ichart/SDC/" xr:uid="{06BDFB45-4AD1-4A9F-9D34-D76174730E0C}"/>
    <hyperlink ref="A511" r:id="rId1036" display="http://siamchart.com/stock-chart/SE/" xr:uid="{02D8A94A-8063-43D5-8288-EA1FECB16B01}"/>
    <hyperlink ref="B511" r:id="rId1037" display="http://siamchart.com/stock-ichart/SE/" xr:uid="{DBD9B73A-ABDD-4818-B355-F3FBC156690B}"/>
    <hyperlink ref="A512" r:id="rId1038" display="http://siamchart.com/stock-chart/SE-ED/" xr:uid="{1649D4E7-4B3E-4B47-805D-C0A5A2EC87E8}"/>
    <hyperlink ref="B512" r:id="rId1039" display="http://siamchart.com/stock-ichart/SE-ED/" xr:uid="{50492518-A74B-40A5-877E-6E27A311F936}"/>
    <hyperlink ref="A513" r:id="rId1040" display="http://siamchart.com/stock-chart/SEAFCO/" xr:uid="{BA36E7F4-B99B-4C45-A556-D63FC0C4135B}"/>
    <hyperlink ref="B513" r:id="rId1041" display="http://siamchart.com/stock-ichart/SEAFCO/" xr:uid="{AB5A125C-76C1-432B-808A-13A5240E2E33}"/>
    <hyperlink ref="A514" r:id="rId1042" display="http://siamchart.com/stock-chart/SEAOIL/" xr:uid="{1FEC4D21-FE48-482D-B232-F3FEF05A8CAC}"/>
    <hyperlink ref="B514" r:id="rId1043" display="http://siamchart.com/stock-ichart/SEAOIL/" xr:uid="{B2C71824-D383-4E2A-868A-562A4FB395DF}"/>
    <hyperlink ref="A515" r:id="rId1044" display="http://siamchart.com/stock-chart/SELIC/" xr:uid="{6DBCD8EF-AA0A-4B49-94BE-835E20FB2594}"/>
    <hyperlink ref="B515" r:id="rId1045" display="http://siamchart.com/stock-ichart/SELIC/" xr:uid="{B12C7DD1-9821-4ED5-AA2D-6C18A227190E}"/>
    <hyperlink ref="A516" r:id="rId1046" display="http://siamchart.com/stock-chart/SENA/" xr:uid="{0F8AA185-2B4D-44AC-9BA5-761630C81726}"/>
    <hyperlink ref="B516" r:id="rId1047" display="http://siamchart.com/stock-ichart/SENA/" xr:uid="{FC0FFDBC-3298-4AB0-81EC-EC1A980C1D6C}"/>
    <hyperlink ref="A517" r:id="rId1048" display="http://siamchart.com/stock-chart/SF/" xr:uid="{942747D8-93E5-4298-ADB9-8DF60CBB0B1E}"/>
    <hyperlink ref="B517" r:id="rId1049" display="http://siamchart.com/stock-ichart/SF/" xr:uid="{01C79DB8-7A50-4BC3-9C2E-A6E09AB39683}"/>
    <hyperlink ref="A518" r:id="rId1050" display="http://siamchart.com/stock-chart/SFLEX/" xr:uid="{F73C6B65-C214-47C2-B051-5BACF08CA3A0}"/>
    <hyperlink ref="B518" r:id="rId1051" display="http://siamchart.com/stock-ichart/SFLEX/" xr:uid="{703624C8-7BE4-47E2-851C-1705CCEB97E9}"/>
    <hyperlink ref="C518" r:id="rId1052" tooltip="ตารางข้อมูลงบการเงิน รายควอเตอร์ ย้อนหลัง 10 ปี" display="http://siamchart.com/stock-info/SFLEX/" xr:uid="{C841B0B0-439E-4AD9-8CD9-22060E5FB6D5}"/>
    <hyperlink ref="A519" r:id="rId1053" display="http://siamchart.com/stock-chart/SFP/" xr:uid="{81CA7325-63A1-47A6-9C40-8BA2E295DEF1}"/>
    <hyperlink ref="B519" r:id="rId1054" display="http://siamchart.com/stock-ichart/SFP/" xr:uid="{74F3882B-3E1C-4B9C-BDC6-D9D447805135}"/>
    <hyperlink ref="A520" r:id="rId1055" display="http://siamchart.com/stock-chart/SFT/" xr:uid="{9B5C0F9B-3854-4ED4-9777-0E741BAC5AF9}"/>
    <hyperlink ref="B520" r:id="rId1056" display="http://siamchart.com/stock-ichart/SFT/" xr:uid="{672ADABC-7123-47F6-82DE-3048D0CC305F}"/>
    <hyperlink ref="C520" r:id="rId1057" tooltip="ตารางข้อมูลงบการเงิน รายควอเตอร์ ย้อนหลัง 10 ปี" display="http://siamchart.com/stock-info/SFT/" xr:uid="{25234BCC-02B3-4A9A-95CD-C3B4BD2DA743}"/>
    <hyperlink ref="A521" r:id="rId1058" display="http://siamchart.com/stock-chart/SGF/" xr:uid="{EBD317BF-E48E-406F-A97F-BB56358452F7}"/>
    <hyperlink ref="B521" r:id="rId1059" display="http://siamchart.com/stock-ichart/SGF/" xr:uid="{BD599679-A68C-44B3-98F0-40A9E5980A32}"/>
    <hyperlink ref="A522" r:id="rId1060" display="http://siamchart.com/stock-chart/SGP/" xr:uid="{A1209C0E-9946-4A50-8594-523E7F553247}"/>
    <hyperlink ref="B522" r:id="rId1061" display="http://siamchart.com/stock-ichart/SGP/" xr:uid="{4CBF42F3-7095-4D71-97F9-FEEA6998494A}"/>
    <hyperlink ref="A523" r:id="rId1062" display="http://siamchart.com/stock-chart/SHANG/" xr:uid="{DA203727-03D0-4334-9336-263BCA87B738}"/>
    <hyperlink ref="B523" r:id="rId1063" display="http://siamchart.com/stock-ichart/SHANG/" xr:uid="{A888F073-515B-4606-AA4F-05592C8687F9}"/>
    <hyperlink ref="A524" r:id="rId1064" display="http://siamchart.com/stock-chart/SHR/" xr:uid="{4D3A7C87-4A2E-459D-87C3-47089B495BDB}"/>
    <hyperlink ref="B524" r:id="rId1065" display="http://siamchart.com/stock-ichart/SHR/" xr:uid="{862D4DC2-07AF-445C-9A51-F924889CB249}"/>
    <hyperlink ref="A525" r:id="rId1066" display="http://siamchart.com/stock-chart/SIAM/" xr:uid="{B7AAB9DF-BB52-49DA-8A92-652CD4B34D0D}"/>
    <hyperlink ref="B525" r:id="rId1067" display="http://siamchart.com/stock-ichart/SIAM/" xr:uid="{FB6AD5B4-58FA-45D2-8BCF-9AC33B4ED6CE}"/>
    <hyperlink ref="A526" r:id="rId1068" display="http://siamchart.com/stock-chart/SICT/" xr:uid="{9A22F4B0-CF46-4E64-9FF3-43DFB1C89BCF}"/>
    <hyperlink ref="B526" r:id="rId1069" display="http://siamchart.com/stock-ichart/SICT/" xr:uid="{12B51AEC-311F-4B96-BEE0-B244F1DAA899}"/>
    <hyperlink ref="C526" r:id="rId1070" tooltip="ตารางข้อมูลงบการเงิน รายควอเตอร์ ย้อนหลัง 10 ปี" display="http://siamchart.com/stock-info/SICT/" xr:uid="{84FC2403-EE91-47A0-8F8D-45DDBAE64F5E}"/>
    <hyperlink ref="A527" r:id="rId1071" display="http://siamchart.com/stock-chart/SIMAT/" xr:uid="{72A1E53D-37F7-416D-A1A5-C672719CB299}"/>
    <hyperlink ref="B527" r:id="rId1072" display="http://siamchart.com/stock-ichart/SIMAT/" xr:uid="{381CEF94-581B-48D5-BD48-77442177D31C}"/>
    <hyperlink ref="A528" r:id="rId1073" display="http://siamchart.com/stock-chart/SINGER/" xr:uid="{331E5023-C054-4875-9432-1CF78E95A768}"/>
    <hyperlink ref="B528" r:id="rId1074" display="http://siamchart.com/stock-ichart/SINGER/" xr:uid="{BA1D96E0-6B1B-4AEA-BBED-ADC80E3F57DF}"/>
    <hyperlink ref="A529" r:id="rId1075" display="http://siamchart.com/stock-chart/SIRI/" xr:uid="{B1FEFB6B-6890-43BF-9302-8C22473781AF}"/>
    <hyperlink ref="B529" r:id="rId1076" display="http://siamchart.com/stock-ichart/SIRI/" xr:uid="{4204C4EA-6B9B-4F52-9003-2CB1EC82C14B}"/>
    <hyperlink ref="A530" r:id="rId1077" display="http://siamchart.com/stock-chart/SIS/" xr:uid="{A228A11B-3DC6-4E33-98A2-9DD705BC2773}"/>
    <hyperlink ref="B530" r:id="rId1078" display="http://siamchart.com/stock-ichart/SIS/" xr:uid="{DD2A97D0-DEF8-45C5-A0D8-D68B12C8799D}"/>
    <hyperlink ref="A531" r:id="rId1079" display="http://siamchart.com/stock-chart/SISB/" xr:uid="{4108E56C-9360-4C68-AC37-C35FFE3FF6A7}"/>
    <hyperlink ref="B531" r:id="rId1080" display="http://siamchart.com/stock-ichart/SISB/" xr:uid="{A8E6037E-2355-42B0-9A20-6D041BA59D3E}"/>
    <hyperlink ref="A532" r:id="rId1081" display="http://siamchart.com/stock-chart/SITHAI/" xr:uid="{16D0D2AD-0606-452A-B3AE-2D5F38BF2793}"/>
    <hyperlink ref="B532" r:id="rId1082" display="http://siamchart.com/stock-ichart/SITHAI/" xr:uid="{00B9FA4E-200D-468C-BBDA-B32BB7AE178E}"/>
    <hyperlink ref="A533" r:id="rId1083" display="http://siamchart.com/stock-chart/SK/" xr:uid="{34A45D15-967F-4D66-83EF-AEBBD94E60B6}"/>
    <hyperlink ref="B533" r:id="rId1084" display="http://siamchart.com/stock-ichart/SK/" xr:uid="{A5745A7B-EDA9-4D75-8DE8-C1CBDE82BFE1}"/>
    <hyperlink ref="C533" r:id="rId1085" tooltip="ตารางข้อมูลงบการเงิน รายควอเตอร์ ย้อนหลัง 10 ปี" display="http://siamchart.com/stock-info/SK/" xr:uid="{C1305FD5-5406-444A-9759-A47A26414161}"/>
    <hyperlink ref="A534" r:id="rId1086" display="http://siamchart.com/stock-chart/SKE/" xr:uid="{6A51133F-360E-4827-95AE-DDDD83FBA949}"/>
    <hyperlink ref="B534" r:id="rId1087" display="http://siamchart.com/stock-ichart/SKE/" xr:uid="{7C0098CD-E31C-4A89-8DFC-336823FD5594}"/>
    <hyperlink ref="A535" r:id="rId1088" display="http://siamchart.com/stock-chart/SKN/" xr:uid="{A3F9FC9F-1A7C-4E52-8534-CF532BCE5E10}"/>
    <hyperlink ref="B535" r:id="rId1089" display="http://siamchart.com/stock-ichart/SKN/" xr:uid="{BFAFA290-C356-4E58-A6CC-8221C8E9074E}"/>
    <hyperlink ref="A536" r:id="rId1090" display="http://siamchart.com/stock-chart/SKR/" xr:uid="{87AFD598-E920-4015-A3AD-4124362CB6AB}"/>
    <hyperlink ref="B536" r:id="rId1091" display="http://siamchart.com/stock-ichart/SKR/" xr:uid="{C649A588-F31E-4F49-B0F7-4659E0E8FC8C}"/>
    <hyperlink ref="A537" r:id="rId1092" display="http://siamchart.com/stock-chart/SKY/" xr:uid="{D5E2710C-21C8-405D-9EA2-54EBC84DF688}"/>
    <hyperlink ref="B537" r:id="rId1093" display="http://siamchart.com/stock-ichart/SKY/" xr:uid="{0193BF85-7007-42FA-A781-FC13E8336204}"/>
    <hyperlink ref="A538" r:id="rId1094" display="http://siamchart.com/stock-chart/SLM/" xr:uid="{DC8407B7-BC25-41D7-810F-208898B05D3C}"/>
    <hyperlink ref="B538" r:id="rId1095" display="http://siamchart.com/stock-ichart/SLM/" xr:uid="{92B4154E-B06A-4B72-912F-0F58614F571F}"/>
    <hyperlink ref="A539" r:id="rId1096" display="http://siamchart.com/stock-chart/SLP/" xr:uid="{61888361-B2BA-4CE3-874F-37BF871E3DB3}"/>
    <hyperlink ref="B539" r:id="rId1097" display="http://siamchart.com/stock-ichart/SLP/" xr:uid="{C8DA3825-98E2-4257-BA2C-4A3D6045CD6A}"/>
    <hyperlink ref="A540" r:id="rId1098" display="http://siamchart.com/stock-chart/SMART/" xr:uid="{C91A7D29-CAED-4900-9A29-9D49F97676EE}"/>
    <hyperlink ref="B540" r:id="rId1099" display="http://siamchart.com/stock-ichart/SMART/" xr:uid="{86E49BEE-1AE2-40AC-A26C-F0367B5A0CF4}"/>
    <hyperlink ref="A541" r:id="rId1100" display="http://siamchart.com/stock-chart/SMIT/" xr:uid="{94401221-A3BB-4780-9EC4-F5CB83D21EC3}"/>
    <hyperlink ref="B541" r:id="rId1101" display="http://siamchart.com/stock-ichart/SMIT/" xr:uid="{99D24811-E445-4B63-A361-3BC865E7AE17}"/>
    <hyperlink ref="A542" r:id="rId1102" display="http://siamchart.com/stock-chart/SMK/" xr:uid="{23F3A924-E899-445A-A86B-FC174AEAEC07}"/>
    <hyperlink ref="B542" r:id="rId1103" display="http://siamchart.com/stock-ichart/SMK/" xr:uid="{C888FCA4-51F3-4910-B2AA-A1FB7375C380}"/>
    <hyperlink ref="A543" r:id="rId1104" display="http://siamchart.com/stock-chart/SMPC/" xr:uid="{99EA2B30-902A-4DC3-89AF-82EED02E9892}"/>
    <hyperlink ref="B543" r:id="rId1105" display="http://siamchart.com/stock-ichart/SMPC/" xr:uid="{29031054-BAF0-4FA3-82E1-ACEAF5FBA7CA}"/>
    <hyperlink ref="A544" r:id="rId1106" display="http://siamchart.com/stock-chart/SMT/" xr:uid="{9A8464AF-4C0C-43E4-846B-43AF8F3646BE}"/>
    <hyperlink ref="B544" r:id="rId1107" display="http://siamchart.com/stock-ichart/SMT/" xr:uid="{A1978D16-4FC4-4758-855C-AF7D8B7CE289}"/>
    <hyperlink ref="A545" r:id="rId1108" display="http://siamchart.com/stock-chart/SNC/" xr:uid="{39BE40B1-0C8F-43D0-90FB-918BF43A8259}"/>
    <hyperlink ref="B545" r:id="rId1109" display="http://siamchart.com/stock-ichart/SNC/" xr:uid="{2B846341-39E0-42ED-BA87-B57CE865CE8C}"/>
    <hyperlink ref="A546" r:id="rId1110" display="http://siamchart.com/stock-chart/SNP/" xr:uid="{BAA97C9F-5B9F-4C25-BDCB-27C31FC87889}"/>
    <hyperlink ref="B546" r:id="rId1111" display="http://siamchart.com/stock-ichart/SNP/" xr:uid="{B745CF5B-80AB-46F7-9B65-1AAB8BD29DF2}"/>
    <hyperlink ref="A547" r:id="rId1112" display="http://siamchart.com/stock-chart/SO/" xr:uid="{CAFC675B-AC76-4978-9C43-36FDB55A623B}"/>
    <hyperlink ref="B547" r:id="rId1113" display="http://siamchart.com/stock-ichart/SO/" xr:uid="{9C5F002E-058C-4E5E-B2B2-9227FD8C67D4}"/>
    <hyperlink ref="C547" r:id="rId1114" tooltip="ตารางข้อมูลงบการเงิน รายควอเตอร์ ย้อนหลัง 10 ปี" display="http://siamchart.com/stock-info/SO/" xr:uid="{77CA4DEC-B697-4D85-9B18-9538B52F49C7}"/>
    <hyperlink ref="A548" r:id="rId1115" display="http://siamchart.com/stock-chart/SOLAR/" xr:uid="{E00EF9AE-9ACB-434F-8D11-F048C58BD9F6}"/>
    <hyperlink ref="B548" r:id="rId1116" display="http://siamchart.com/stock-ichart/SOLAR/" xr:uid="{E0A668DC-ECD5-4068-AF58-0B5547FDE54B}"/>
    <hyperlink ref="A549" r:id="rId1117" display="http://siamchart.com/stock-chart/SONIC/" xr:uid="{CA472782-673A-4F1F-8157-9DE54861A5B4}"/>
    <hyperlink ref="B549" r:id="rId1118" display="http://siamchart.com/stock-ichart/SONIC/" xr:uid="{166F1270-077B-4019-A1E6-693FDA6A479F}"/>
    <hyperlink ref="A550" r:id="rId1119" display="http://siamchart.com/stock-chart/SORKON/" xr:uid="{18DE66DF-6F59-45B9-B553-EA41B739378E}"/>
    <hyperlink ref="B550" r:id="rId1120" display="http://siamchart.com/stock-ichart/SORKON/" xr:uid="{F387F2E7-92B2-4FB6-9719-7D7C60F474DC}"/>
    <hyperlink ref="A551" r:id="rId1121" display="http://siamchart.com/stock-chart/SPA/" xr:uid="{E57F0ABA-524F-4B57-B4B0-F23E35B9D890}"/>
    <hyperlink ref="B551" r:id="rId1122" display="http://siamchart.com/stock-ichart/SPA/" xr:uid="{F59D8FCC-7A87-4396-B2FA-6C3661DDB379}"/>
    <hyperlink ref="A552" r:id="rId1123" display="http://siamchart.com/stock-chart/SPACK/" xr:uid="{267E6F8A-EFC4-4741-9FBE-F9B1DC838097}"/>
    <hyperlink ref="B552" r:id="rId1124" display="http://siamchart.com/stock-ichart/SPACK/" xr:uid="{94D7C507-ACDE-44AA-BA1B-3D39CB8D8C37}"/>
    <hyperlink ref="A553" r:id="rId1125" display="http://siamchart.com/stock-chart/SPALI/" xr:uid="{761F7089-9891-4190-BD92-BF8F2D16B6E4}"/>
    <hyperlink ref="B553" r:id="rId1126" display="http://siamchart.com/stock-ichart/SPALI/" xr:uid="{A4B74750-A01A-4895-88A1-EBBCE480DE76}"/>
    <hyperlink ref="A554" r:id="rId1127" display="http://siamchart.com/stock-chart/SPC/" xr:uid="{B5054B54-2004-4CFD-822C-5FB1C30EBBA7}"/>
    <hyperlink ref="B554" r:id="rId1128" display="http://siamchart.com/stock-ichart/SPC/" xr:uid="{0A880C67-390F-4B38-9C14-DACADBBE601C}"/>
    <hyperlink ref="A555" r:id="rId1129" display="http://siamchart.com/stock-chart/SPCG/" xr:uid="{095FC16F-4834-4262-9360-278E69BF8771}"/>
    <hyperlink ref="B555" r:id="rId1130" display="http://siamchart.com/stock-ichart/SPCG/" xr:uid="{27F8F635-8480-45CF-9514-85B7ECFEE0EE}"/>
    <hyperlink ref="A556" r:id="rId1131" display="http://siamchart.com/stock-chart/SPG/" xr:uid="{78C85F43-3BFF-4AA5-B1DD-04DB3D2678FE}"/>
    <hyperlink ref="B556" r:id="rId1132" display="http://siamchart.com/stock-ichart/SPG/" xr:uid="{216F208D-18DC-46C1-A3CD-71715A7BEDC0}"/>
    <hyperlink ref="A557" r:id="rId1133" display="http://siamchart.com/stock-chart/SPI/" xr:uid="{9FD0382E-EDE1-477B-B226-E5BDE22AC11A}"/>
    <hyperlink ref="B557" r:id="rId1134" display="http://siamchart.com/stock-ichart/SPI/" xr:uid="{01F8A757-1864-46CD-B67C-191777BF6053}"/>
    <hyperlink ref="A558" r:id="rId1135" display="http://siamchart.com/stock-chart/SPRC/" xr:uid="{1DAD6B31-05B0-4E40-88F9-509CADB4E1D3}"/>
    <hyperlink ref="B558" r:id="rId1136" display="http://siamchart.com/stock-ichart/SPRC/" xr:uid="{E4EAAA72-DBD6-4DDE-9526-CB018AFB6AA6}"/>
    <hyperlink ref="A559" r:id="rId1137" display="http://siamchart.com/stock-chart/SPVI/" xr:uid="{20CB4F4D-E889-48EC-8F76-6E31A5D1E375}"/>
    <hyperlink ref="B559" r:id="rId1138" display="http://siamchart.com/stock-ichart/SPVI/" xr:uid="{C6752E0B-B702-4C50-97A7-218F04479AA7}"/>
    <hyperlink ref="A560" r:id="rId1139" display="http://siamchart.com/stock-chart/SQ/" xr:uid="{D8C2B698-B2DB-456C-94E3-CD0244E3934D}"/>
    <hyperlink ref="B560" r:id="rId1140" display="http://siamchart.com/stock-ichart/SQ/" xr:uid="{A9A9405D-A101-4EA0-86E8-552036BAEAD4}"/>
    <hyperlink ref="A561" r:id="rId1141" display="http://siamchart.com/stock-chart/SR/" xr:uid="{0ABB11EF-D99A-4A70-9CE0-E80154E284D6}"/>
    <hyperlink ref="B561" r:id="rId1142" display="http://siamchart.com/stock-ichart/SR/" xr:uid="{5C23BE4C-B3E3-4528-8CAA-8515E428FA5D}"/>
    <hyperlink ref="A562" r:id="rId1143" display="http://siamchart.com/stock-chart/SRICHA/" xr:uid="{029E95FB-4199-4425-A1E1-083A2A62E0D0}"/>
    <hyperlink ref="B562" r:id="rId1144" display="http://siamchart.com/stock-ichart/SRICHA/" xr:uid="{5D99E405-A3B6-4BA8-A0B2-7F3528751436}"/>
    <hyperlink ref="A563" r:id="rId1145" display="http://siamchart.com/stock-chart/SSC/" xr:uid="{F7C32C90-6D4E-4A7A-847A-C3832A09F11E}"/>
    <hyperlink ref="B563" r:id="rId1146" display="http://siamchart.com/stock-ichart/SSC/" xr:uid="{3F8924E7-80FF-4EC5-93FA-8CD40DA49497}"/>
    <hyperlink ref="A564" r:id="rId1147" display="http://siamchart.com/stock-chart/SSF/" xr:uid="{2214B026-BA89-44FB-86C1-02C85DB58243}"/>
    <hyperlink ref="B564" r:id="rId1148" display="http://siamchart.com/stock-ichart/SSF/" xr:uid="{94996A97-6FCF-4A51-941D-6BB85BC3F613}"/>
    <hyperlink ref="A565" r:id="rId1149" display="http://siamchart.com/stock-chart/SSP/" xr:uid="{EE87E5E8-9150-454C-8674-72D414C952C9}"/>
    <hyperlink ref="B565" r:id="rId1150" display="http://siamchart.com/stock-ichart/SSP/" xr:uid="{1C3CA1F0-6821-499C-9EC9-E48705EEAC6A}"/>
    <hyperlink ref="A566" r:id="rId1151" display="http://siamchart.com/stock-chart/SSSC/" xr:uid="{360CD38D-8887-4E32-BE45-048FB1DB57A2}"/>
    <hyperlink ref="B566" r:id="rId1152" display="http://siamchart.com/stock-ichart/SSSC/" xr:uid="{67C35E0F-AC3C-42EB-8CA5-690EECCC11B6}"/>
    <hyperlink ref="A567" r:id="rId1153" display="http://siamchart.com/stock-chart/SST/" xr:uid="{2D9C414D-DE0C-4955-9478-6799A0A1CC4F}"/>
    <hyperlink ref="B567" r:id="rId1154" display="http://siamchart.com/stock-ichart/SST/" xr:uid="{2AD84020-56A8-48CE-B5DB-0CC218A861B3}"/>
    <hyperlink ref="A568" r:id="rId1155" display="http://siamchart.com/stock-chart/STA/" xr:uid="{60479B94-25AC-4723-9282-D80B70E7C74A}"/>
    <hyperlink ref="B568" r:id="rId1156" display="http://siamchart.com/stock-ichart/STA/" xr:uid="{28BBA82D-D047-4833-BF43-2423F4165B18}"/>
    <hyperlink ref="A569" r:id="rId1157" display="http://siamchart.com/stock-chart/STANLY/" xr:uid="{DCE0D1FF-16B5-443A-8F69-AC2282EDF91C}"/>
    <hyperlink ref="B569" r:id="rId1158" display="http://siamchart.com/stock-ichart/STANLY/" xr:uid="{33AD6E5B-0A73-486D-AFBD-2C2A9BE320D1}"/>
    <hyperlink ref="A570" r:id="rId1159" display="http://siamchart.com/stock-chart/STAR/" xr:uid="{8A5AA43B-65AC-4D6D-A455-87A4A3F8A867}"/>
    <hyperlink ref="B570" r:id="rId1160" display="http://siamchart.com/stock-ichart/STAR/" xr:uid="{346157DE-C085-4458-A324-365DF1476F57}"/>
    <hyperlink ref="A571" r:id="rId1161" display="http://siamchart.com/stock-chart/STARK/" xr:uid="{6A76426F-3E22-4C2C-A5CF-5A6458B2D819}"/>
    <hyperlink ref="B571" r:id="rId1162" display="http://siamchart.com/stock-ichart/STARK/" xr:uid="{8D7A44B5-C1F3-442B-B0D5-06F34DB126FA}"/>
    <hyperlink ref="A572" r:id="rId1163" display="http://siamchart.com/stock-chart/STC/" xr:uid="{1C272D68-AB8F-4E71-81EA-838E95A46085}"/>
    <hyperlink ref="B572" r:id="rId1164" display="http://siamchart.com/stock-ichart/STC/" xr:uid="{EF110390-8E77-4734-83DC-714AA483DA18}"/>
    <hyperlink ref="C572" r:id="rId1165" tooltip="ตารางข้อมูลงบการเงิน รายควอเตอร์ ย้อนหลัง 10 ปี" display="http://siamchart.com/stock-info/STC/" xr:uid="{52FF5F55-F86D-41D3-81DC-81BF6EBED7D0}"/>
    <hyperlink ref="A573" r:id="rId1166" display="http://siamchart.com/stock-chart/STEC/" xr:uid="{71069F01-90C9-4ED1-8208-1762E6F0C05E}"/>
    <hyperlink ref="B573" r:id="rId1167" display="http://siamchart.com/stock-ichart/STEC/" xr:uid="{A93FB6FD-BC1E-4D57-9B81-64A8A9AC4B58}"/>
    <hyperlink ref="A574" r:id="rId1168" display="http://siamchart.com/stock-chart/STGT/" xr:uid="{A4C4B1FB-BA5B-4A4B-847A-E17F0CFE6189}"/>
    <hyperlink ref="B574" r:id="rId1169" display="http://siamchart.com/stock-ichart/STGT/" xr:uid="{AF1F5B82-6431-4C0C-8578-0652B3EC4DDD}"/>
    <hyperlink ref="C574" r:id="rId1170" tooltip="ตารางข้อมูลงบการเงิน รายควอเตอร์ ย้อนหลัง 10 ปี" display="http://siamchart.com/stock-info/STGT/" xr:uid="{EDE1254C-17A4-48A4-966D-911E49259D20}"/>
    <hyperlink ref="A575" r:id="rId1171" display="http://siamchart.com/stock-chart/STHAI/" xr:uid="{176D78C9-494E-4B38-A4BB-C7BB072742C6}"/>
    <hyperlink ref="B575" r:id="rId1172" display="http://siamchart.com/stock-ichart/STHAI/" xr:uid="{5979C9A0-8CC0-42D4-A72C-BDF023461CB6}"/>
    <hyperlink ref="A576" r:id="rId1173" display="http://siamchart.com/stock-chart/STI/" xr:uid="{92DDBE2C-4375-40EB-B8AB-D114DB50F5A6}"/>
    <hyperlink ref="B576" r:id="rId1174" display="http://siamchart.com/stock-ichart/STI/" xr:uid="{4EFC7312-19F3-40C3-9A0F-CFE85FADF561}"/>
    <hyperlink ref="A577" r:id="rId1175" display="http://siamchart.com/stock-chart/STPI/" xr:uid="{5360D793-0D93-4D4F-9CB7-C0B097FFB847}"/>
    <hyperlink ref="B577" r:id="rId1176" display="http://siamchart.com/stock-ichart/STPI/" xr:uid="{E04ABCEA-A9D8-4287-A867-493124146FF6}"/>
    <hyperlink ref="A578" r:id="rId1177" display="http://siamchart.com/stock-chart/SUC/" xr:uid="{FA955D11-9C35-4C63-B350-CCC2F62A306C}"/>
    <hyperlink ref="B578" r:id="rId1178" display="http://siamchart.com/stock-ichart/SUC/" xr:uid="{EB738EDC-94E7-43C3-81FB-D61913F2C292}"/>
    <hyperlink ref="A579" r:id="rId1179" display="http://siamchart.com/stock-chart/SUN/" xr:uid="{C787D560-7279-4BA3-AC2C-E4B29EC0F33F}"/>
    <hyperlink ref="B579" r:id="rId1180" display="http://siamchart.com/stock-ichart/SUN/" xr:uid="{52A5C0BC-271E-4361-AE54-26CAE8A41779}"/>
    <hyperlink ref="A580" r:id="rId1181" display="http://siamchart.com/stock-chart/SUPER/" xr:uid="{9788AED0-01EE-41A7-9602-FCFE2543C6E4}"/>
    <hyperlink ref="B580" r:id="rId1182" display="http://siamchart.com/stock-ichart/SUPER/" xr:uid="{38B08524-E5D4-44A3-B573-C8793B6A845F}"/>
    <hyperlink ref="A581" r:id="rId1183" display="http://siamchart.com/stock-chart/SUSCO/" xr:uid="{21523697-CEC6-46ED-8AD6-3B64696557E5}"/>
    <hyperlink ref="B581" r:id="rId1184" display="http://siamchart.com/stock-ichart/SUSCO/" xr:uid="{240D5AA9-2A18-4914-9EB2-9FEF7751CA25}"/>
    <hyperlink ref="A582" r:id="rId1185" display="http://siamchart.com/stock-chart/SUTHA/" xr:uid="{8B33B652-3CBA-48BB-AECD-B91CE3D78D1B}"/>
    <hyperlink ref="B582" r:id="rId1186" display="http://siamchart.com/stock-ichart/SUTHA/" xr:uid="{DAAB3F4D-B700-447E-8934-69EAFE864FF6}"/>
    <hyperlink ref="A583" r:id="rId1187" display="http://siamchart.com/stock-chart/SVH/" xr:uid="{A402C4C2-B553-4EB3-A7C7-2B8E21970580}"/>
    <hyperlink ref="B583" r:id="rId1188" display="http://siamchart.com/stock-ichart/SVH/" xr:uid="{B074C016-E3F0-4C03-9164-45740EE47DF4}"/>
    <hyperlink ref="A584" r:id="rId1189" display="http://siamchart.com/stock-chart/SVI/" xr:uid="{837B1776-2020-4688-899B-51A733B31722}"/>
    <hyperlink ref="B584" r:id="rId1190" display="http://siamchart.com/stock-ichart/SVI/" xr:uid="{B9B76D7B-3056-465D-874D-34F02D852B4C}"/>
    <hyperlink ref="A585" r:id="rId1191" display="http://siamchart.com/stock-chart/SVOA/" xr:uid="{C56AB7C3-8A0C-43FA-98EB-457760D58E36}"/>
    <hyperlink ref="B585" r:id="rId1192" display="http://siamchart.com/stock-ichart/SVOA/" xr:uid="{7650CA30-5DE9-407A-98FB-5C394082EDDC}"/>
    <hyperlink ref="A586" r:id="rId1193" display="http://siamchart.com/stock-chart/SWC/" xr:uid="{6F51A733-225D-4D27-88CD-C7C90BB450CD}"/>
    <hyperlink ref="B586" r:id="rId1194" display="http://siamchart.com/stock-ichart/SWC/" xr:uid="{B266F717-BD97-45B3-833D-BA8C55C8E1C4}"/>
    <hyperlink ref="A587" r:id="rId1195" display="http://siamchart.com/stock-chart/SYMC/" xr:uid="{7B9013CC-A1A9-46A7-947F-0818B2CD2F6F}"/>
    <hyperlink ref="B587" r:id="rId1196" display="http://siamchart.com/stock-ichart/SYMC/" xr:uid="{4780A84B-262A-42A1-8C84-99C0F4A5079E}"/>
    <hyperlink ref="A588" r:id="rId1197" display="http://siamchart.com/stock-chart/SYNEX/" xr:uid="{055D37F9-669A-4A82-A5D4-109A92EAC1CF}"/>
    <hyperlink ref="B588" r:id="rId1198" display="http://siamchart.com/stock-ichart/SYNEX/" xr:uid="{EAC571B3-D98B-4206-BCA0-D8F764C005AD}"/>
    <hyperlink ref="A589" r:id="rId1199" display="http://siamchart.com/stock-chart/SYNTEC/" xr:uid="{37EAA3C3-857B-4658-B435-900B4E32EB2D}"/>
    <hyperlink ref="B589" r:id="rId1200" display="http://siamchart.com/stock-ichart/SYNTEC/" xr:uid="{62E49B60-C5ED-4ABF-BBB6-307EE9E46AA8}"/>
    <hyperlink ref="A590" r:id="rId1201" display="http://siamchart.com/stock-chart/T/" xr:uid="{08D20B4E-AD16-48B6-AE37-65141C504F07}"/>
    <hyperlink ref="B590" r:id="rId1202" display="http://siamchart.com/stock-ichart/T/" xr:uid="{168DC8CF-5ED5-4230-AAE9-804B1CA90E44}"/>
    <hyperlink ref="A591" r:id="rId1203" display="http://siamchart.com/stock-chart/TACC/" xr:uid="{165C82B2-3C5B-498F-AA46-4518E5805D2F}"/>
    <hyperlink ref="B591" r:id="rId1204" display="http://siamchart.com/stock-ichart/TACC/" xr:uid="{C7594E8C-CBE5-4085-A071-DDE52D218165}"/>
    <hyperlink ref="A592" r:id="rId1205" display="http://siamchart.com/stock-chart/TAE/" xr:uid="{1A60E8EA-3050-40EF-B8C3-FD026A2A797B}"/>
    <hyperlink ref="B592" r:id="rId1206" display="http://siamchart.com/stock-ichart/TAE/" xr:uid="{A5EED105-1C58-4615-9539-A4F0FCC713E0}"/>
    <hyperlink ref="A593" r:id="rId1207" display="http://siamchart.com/stock-chart/TAKUNI/" xr:uid="{CA92C9D5-C530-4073-83A2-5F2433A0CF9D}"/>
    <hyperlink ref="B593" r:id="rId1208" display="http://siamchart.com/stock-ichart/TAKUNI/" xr:uid="{8CD3E940-7840-4511-970B-5C5DCB67223E}"/>
    <hyperlink ref="A594" r:id="rId1209" display="http://siamchart.com/stock-chart/TAPAC/" xr:uid="{355C3CBE-FC3A-490F-8B2F-0C12EDED6AAC}"/>
    <hyperlink ref="B594" r:id="rId1210" display="http://siamchart.com/stock-ichart/TAPAC/" xr:uid="{A85C4476-2479-4A3F-A848-CFD7B49EEE2D}"/>
    <hyperlink ref="A595" r:id="rId1211" display="http://siamchart.com/stock-chart/TASCO/" xr:uid="{98348322-A4E9-4690-A4BF-BB84F8E4827A}"/>
    <hyperlink ref="B595" r:id="rId1212" display="http://siamchart.com/stock-ichart/TASCO/" xr:uid="{4E676194-52D0-4685-B2A5-67C54DE6C121}"/>
    <hyperlink ref="A596" r:id="rId1213" display="http://siamchart.com/stock-chart/TBSP/" xr:uid="{82D00BE7-435E-4EF9-AED7-5E6572552C60}"/>
    <hyperlink ref="B596" r:id="rId1214" display="http://siamchart.com/stock-ichart/TBSP/" xr:uid="{40252966-EA08-435F-BA1E-23E608431077}"/>
    <hyperlink ref="A597" r:id="rId1215" display="http://siamchart.com/stock-chart/TC/" xr:uid="{BFF64B60-99CC-42C4-A702-8116385CB500}"/>
    <hyperlink ref="B597" r:id="rId1216" display="http://siamchart.com/stock-ichart/TC/" xr:uid="{EE5D8A3D-AFE0-4FCC-8965-11889F8B4A94}"/>
    <hyperlink ref="A598" r:id="rId1217" display="http://siamchart.com/stock-chart/TCAP/" xr:uid="{7EDCCFFD-9B48-4097-AA6C-5F4D33D5CCBD}"/>
    <hyperlink ref="B598" r:id="rId1218" display="http://siamchart.com/stock-ichart/TCAP/" xr:uid="{7FFCA780-DD35-4D4A-99AB-C0DFF4E46D8A}"/>
    <hyperlink ref="A599" r:id="rId1219" display="http://siamchart.com/stock-chart/TCC/" xr:uid="{DE666D84-3730-4C71-9C34-D6A9DF86F114}"/>
    <hyperlink ref="B599" r:id="rId1220" display="http://siamchart.com/stock-ichart/TCC/" xr:uid="{3E0E2C1F-9846-47B7-94A5-67CDB1E2B502}"/>
    <hyperlink ref="A600" r:id="rId1221" display="http://siamchart.com/stock-chart/TCCC/" xr:uid="{0D708DDA-58B9-4F68-9775-B5D2F8D3F556}"/>
    <hyperlink ref="B600" r:id="rId1222" display="http://siamchart.com/stock-ichart/TCCC/" xr:uid="{4231C7F2-59D7-4A99-98AF-92B5302447CA}"/>
    <hyperlink ref="A601" r:id="rId1223" display="http://siamchart.com/stock-chart/TCJ/" xr:uid="{542C17F3-B683-4A8A-88D7-75908E746385}"/>
    <hyperlink ref="B601" r:id="rId1224" display="http://siamchart.com/stock-ichart/TCJ/" xr:uid="{4F06740D-3927-481A-8B3B-DD7109E8FECD}"/>
    <hyperlink ref="A602" r:id="rId1225" display="http://siamchart.com/stock-chart/TCMC/" xr:uid="{CDA7FDA8-1936-409C-B946-357832678D5A}"/>
    <hyperlink ref="B602" r:id="rId1226" display="http://siamchart.com/stock-ichart/TCMC/" xr:uid="{5A6ABFC0-065D-4C3B-B876-CF6732465A0B}"/>
    <hyperlink ref="A603" r:id="rId1227" display="http://siamchart.com/stock-chart/TCOAT/" xr:uid="{52378763-ADEC-44E9-9810-1B731535DD74}"/>
    <hyperlink ref="B603" r:id="rId1228" display="http://siamchart.com/stock-ichart/TCOAT/" xr:uid="{A0E28342-49FC-4A3B-A090-B0C09BB2839B}"/>
    <hyperlink ref="A604" r:id="rId1229" display="http://siamchart.com/stock-chart/TEAM/" xr:uid="{499EEF8D-1997-4A47-8F6D-6E20EAE46967}"/>
    <hyperlink ref="B604" r:id="rId1230" display="http://siamchart.com/stock-ichart/TEAM/" xr:uid="{56112D81-4389-4A76-9EAC-3A513BC95554}"/>
    <hyperlink ref="A605" r:id="rId1231" display="http://siamchart.com/stock-chart/TEAMG/" xr:uid="{FC81501E-B3F9-4950-A727-3B4475A0E52B}"/>
    <hyperlink ref="B605" r:id="rId1232" display="http://siamchart.com/stock-ichart/TEAMG/" xr:uid="{6944A62F-75CF-4FB1-9A45-4BC0B780F88C}"/>
    <hyperlink ref="A606" r:id="rId1233" display="http://siamchart.com/stock-chart/TFG/" xr:uid="{366AC949-2205-458C-8106-5AB46FD40E8F}"/>
    <hyperlink ref="B606" r:id="rId1234" display="http://siamchart.com/stock-ichart/TFG/" xr:uid="{0516836E-9B84-4853-8E94-6831D29EE146}"/>
    <hyperlink ref="A607" r:id="rId1235" display="http://siamchart.com/stock-chart/TFI/" xr:uid="{EA251DCE-E9DE-43D5-8335-0E4BA067454F}"/>
    <hyperlink ref="B607" r:id="rId1236" display="http://siamchart.com/stock-ichart/TFI/" xr:uid="{E9C99BE3-03D9-42F1-8A5B-728E006BD669}"/>
    <hyperlink ref="A608" r:id="rId1237" display="http://siamchart.com/stock-chart/TFMAMA/" xr:uid="{2AFC7AC9-8CA5-4D6F-A145-DED0235CB9A6}"/>
    <hyperlink ref="B608" r:id="rId1238" display="http://siamchart.com/stock-ichart/TFMAMA/" xr:uid="{5024655C-8332-4DB6-B89F-3FEDFEADC12D}"/>
    <hyperlink ref="A609" r:id="rId1239" display="http://siamchart.com/stock-chart/TGH/" xr:uid="{EE671B8C-CDBC-4BF4-BC69-2DCA27F0BD07}"/>
    <hyperlink ref="B609" r:id="rId1240" display="http://siamchart.com/stock-ichart/TGH/" xr:uid="{69BCB8FA-B392-49E0-A173-4EE3D1B2E9D3}"/>
    <hyperlink ref="A610" r:id="rId1241" display="http://siamchart.com/stock-chart/TGPRO/" xr:uid="{043782A3-66F4-40A6-A89D-1CA236D88FA0}"/>
    <hyperlink ref="B610" r:id="rId1242" display="http://siamchart.com/stock-ichart/TGPRO/" xr:uid="{ECF7A2E8-9B75-4CD1-8385-F69E821D0723}"/>
    <hyperlink ref="A611" r:id="rId1243" display="http://siamchart.com/stock-chart/TH/" xr:uid="{5CF7DC74-47CE-4C33-ADF4-BF7C801EAC0D}"/>
    <hyperlink ref="B611" r:id="rId1244" display="http://siamchart.com/stock-ichart/TH/" xr:uid="{39593365-52FA-47B9-80A7-4AF24A5D25D8}"/>
    <hyperlink ref="A612" r:id="rId1245" display="http://siamchart.com/stock-chart/THAI/" xr:uid="{94036E5D-2031-41E9-813F-B59EA6F63DC2}"/>
    <hyperlink ref="B612" r:id="rId1246" display="http://siamchart.com/stock-ichart/THAI/" xr:uid="{0843BD9D-AAB5-4206-91C0-3DEEBCA39419}"/>
    <hyperlink ref="A613" r:id="rId1247" display="http://siamchart.com/stock-chart/THANA/" xr:uid="{84612E09-8AA5-4658-A8D8-EF6D23A764F9}"/>
    <hyperlink ref="B613" r:id="rId1248" display="http://siamchart.com/stock-ichart/THANA/" xr:uid="{FD2E4B09-D79E-4A21-830E-9111B48B0078}"/>
    <hyperlink ref="A614" r:id="rId1249" display="http://siamchart.com/stock-chart/THANI/" xr:uid="{5F061F7B-CCD4-4FAC-8406-DAAF7C00E57D}"/>
    <hyperlink ref="B614" r:id="rId1250" display="http://siamchart.com/stock-ichart/THANI/" xr:uid="{7A9B8982-737D-4144-B50D-A7B49C1145DE}"/>
    <hyperlink ref="A615" r:id="rId1251" display="http://siamchart.com/stock-chart/THCOM/" xr:uid="{2FFE3FB6-7493-4D4E-B8DD-E25103E33882}"/>
    <hyperlink ref="B615" r:id="rId1252" display="http://siamchart.com/stock-ichart/THCOM/" xr:uid="{8B2BDDBA-5916-4573-818A-DF7E0949EB56}"/>
    <hyperlink ref="A616" r:id="rId1253" display="http://siamchart.com/stock-chart/THE/" xr:uid="{D7A3FB58-18EE-42DC-A5D0-B52C95DF3EE7}"/>
    <hyperlink ref="B616" r:id="rId1254" display="http://siamchart.com/stock-ichart/THE/" xr:uid="{7A05BAA7-69B7-4648-8ADA-482A7D33AF30}"/>
    <hyperlink ref="A617" r:id="rId1255" display="http://siamchart.com/stock-chart/THG/" xr:uid="{CB219246-159C-4C9F-B038-5D3B48452930}"/>
    <hyperlink ref="B617" r:id="rId1256" display="http://siamchart.com/stock-ichart/THG/" xr:uid="{7CE8AAEC-4077-4F0A-93A9-6685868A8856}"/>
    <hyperlink ref="A618" r:id="rId1257" display="http://siamchart.com/stock-chart/THIP/" xr:uid="{5485B752-E6B2-457F-B75F-A156FBF1C455}"/>
    <hyperlink ref="B618" r:id="rId1258" display="http://siamchart.com/stock-ichart/THIP/" xr:uid="{442C181A-BC17-4BC0-A4CC-D69378217C5B}"/>
    <hyperlink ref="A619" r:id="rId1259" display="http://siamchart.com/stock-chart/THL/" xr:uid="{BCD4F1FC-FF85-48FF-9F22-1227ABC43701}"/>
    <hyperlink ref="B619" r:id="rId1260" display="http://siamchart.com/stock-ichart/THL/" xr:uid="{7E4205F6-FB25-4F09-B5C6-D4AEC295FFAD}"/>
    <hyperlink ref="A620" r:id="rId1261" display="http://siamchart.com/stock-chart/THMUI/" xr:uid="{5C0EC94D-F7FC-428C-B77E-7706B3C69A5A}"/>
    <hyperlink ref="B620" r:id="rId1262" display="http://siamchart.com/stock-ichart/THMUI/" xr:uid="{D857AF75-9E73-4A72-8AC3-7107417046BF}"/>
    <hyperlink ref="A621" r:id="rId1263" display="http://siamchart.com/stock-chart/THRE/" xr:uid="{4A5D1339-3F4E-4E29-8E46-B3CDF0D39AB2}"/>
    <hyperlink ref="B621" r:id="rId1264" display="http://siamchart.com/stock-ichart/THRE/" xr:uid="{1F808616-2EFA-48D6-86AC-FE6D11A4FB56}"/>
    <hyperlink ref="A622" r:id="rId1265" display="http://siamchart.com/stock-chart/THREL/" xr:uid="{AC2D6AB5-0847-4D3A-9E34-5314B539DA01}"/>
    <hyperlink ref="B622" r:id="rId1266" display="http://siamchart.com/stock-ichart/THREL/" xr:uid="{1EB64D15-B6D1-4D25-A918-2F9C2DE5DB88}"/>
    <hyperlink ref="A623" r:id="rId1267" display="http://siamchart.com/stock-chart/TIGER/" xr:uid="{09CBFE8C-6B50-4989-9678-18787DFC75BE}"/>
    <hyperlink ref="B623" r:id="rId1268" display="http://siamchart.com/stock-ichart/TIGER/" xr:uid="{4DF5EDDE-155A-4D8A-BDE1-497AD2C3FA02}"/>
    <hyperlink ref="A624" r:id="rId1269" display="http://siamchart.com/stock-chart/TIP/" xr:uid="{9446C6DF-4845-4536-A187-51D37BFC8BBD}"/>
    <hyperlink ref="B624" r:id="rId1270" display="http://siamchart.com/stock-ichart/TIP/" xr:uid="{580A57C3-C116-48F1-A46C-EC6974887F5A}"/>
    <hyperlink ref="A625" r:id="rId1271" display="http://siamchart.com/stock-chart/TIPCO/" xr:uid="{C75469DC-84DE-4B87-A70B-A75D3A83D921}"/>
    <hyperlink ref="B625" r:id="rId1272" display="http://siamchart.com/stock-ichart/TIPCO/" xr:uid="{0CB30547-E803-42E1-AF9E-0FD415EC3198}"/>
    <hyperlink ref="A626" r:id="rId1273" display="http://siamchart.com/stock-chart/TISCO/" xr:uid="{ECF7352A-3123-40A5-B573-0958F43AF171}"/>
    <hyperlink ref="B626" r:id="rId1274" display="http://siamchart.com/stock-ichart/TISCO/" xr:uid="{B9C67A31-53F3-4669-823F-E036EFB270CB}"/>
    <hyperlink ref="A627" r:id="rId1275" display="http://siamchart.com/stock-chart/TITLE/" xr:uid="{B311891A-42C6-4FE6-9F81-A636F58FD2C3}"/>
    <hyperlink ref="B627" r:id="rId1276" display="http://siamchart.com/stock-ichart/TITLE/" xr:uid="{F4E4D732-4257-47A5-952C-6686E12BE98E}"/>
    <hyperlink ref="A628" r:id="rId1277" display="http://siamchart.com/stock-chart/TIW/" xr:uid="{1FF70688-AD40-41C0-9F91-2554916174AA}"/>
    <hyperlink ref="B628" r:id="rId1278" display="http://siamchart.com/stock-ichart/TIW/" xr:uid="{AB29183C-3B71-4FC6-9AEA-8073AC409236}"/>
    <hyperlink ref="A629" r:id="rId1279" display="http://siamchart.com/stock-chart/TK/" xr:uid="{4A6DE430-8615-42C9-890D-84CFD3053BD9}"/>
    <hyperlink ref="B629" r:id="rId1280" display="http://siamchart.com/stock-ichart/TK/" xr:uid="{B7510285-53E4-47BE-BE29-B62900753653}"/>
    <hyperlink ref="A630" r:id="rId1281" display="http://siamchart.com/stock-chart/TKN/" xr:uid="{33B7AACB-9EA7-4431-A429-76DB75D09450}"/>
    <hyperlink ref="B630" r:id="rId1282" display="http://siamchart.com/stock-ichart/TKN/" xr:uid="{4F373BE8-6215-4141-A3E1-7608A211100E}"/>
    <hyperlink ref="A631" r:id="rId1283" display="http://siamchart.com/stock-chart/TKS/" xr:uid="{E072A4D4-757A-4091-A3B9-4BA6D6B4E5A0}"/>
    <hyperlink ref="B631" r:id="rId1284" display="http://siamchart.com/stock-ichart/TKS/" xr:uid="{CF814A4C-C565-43D6-BAD5-531301D58E0D}"/>
    <hyperlink ref="A632" r:id="rId1285" display="http://siamchart.com/stock-chart/TKT/" xr:uid="{D0635BD5-21CD-4C88-BA0F-978F5FAFCC5E}"/>
    <hyperlink ref="B632" r:id="rId1286" display="http://siamchart.com/stock-ichart/TKT/" xr:uid="{DA484247-9D0E-4DC0-921D-1544ECD1DA0E}"/>
    <hyperlink ref="A633" r:id="rId1287" display="http://siamchart.com/stock-chart/TM/" xr:uid="{7FB449C1-8341-4204-9F58-6EECE615856A}"/>
    <hyperlink ref="B633" r:id="rId1288" display="http://siamchart.com/stock-ichart/TM/" xr:uid="{C92616C9-404B-47C6-8D5D-A6B82CD1A9F2}"/>
    <hyperlink ref="A634" r:id="rId1289" display="http://siamchart.com/stock-chart/TMB/" xr:uid="{89DC13EE-4229-45CA-8094-ADD1305A3F08}"/>
    <hyperlink ref="B634" r:id="rId1290" display="http://siamchart.com/stock-ichart/TMB/" xr:uid="{10A7BF1D-FAEC-4D74-94E2-69336BEB233A}"/>
    <hyperlink ref="A635" r:id="rId1291" display="http://siamchart.com/stock-chart/TMC/" xr:uid="{09B0E09E-D72C-45A2-B7A7-EFB7D95C5C28}"/>
    <hyperlink ref="B635" r:id="rId1292" display="http://siamchart.com/stock-ichart/TMC/" xr:uid="{5F170867-EBB6-405E-AAA8-6B8E834D053E}"/>
    <hyperlink ref="A636" r:id="rId1293" display="http://siamchart.com/stock-chart/TMD/" xr:uid="{28D431D8-AA5E-4C79-92B3-F7FE66E365BB}"/>
    <hyperlink ref="B636" r:id="rId1294" display="http://siamchart.com/stock-ichart/TMD/" xr:uid="{74FEC870-1C46-48B7-96BA-315651531B11}"/>
    <hyperlink ref="A637" r:id="rId1295" display="http://siamchart.com/stock-chart/TMI/" xr:uid="{79D7E83C-968D-47FC-9877-E5D9605D1271}"/>
    <hyperlink ref="B637" r:id="rId1296" display="http://siamchart.com/stock-ichart/TMI/" xr:uid="{E71A01B5-A3F2-4D3A-B2CE-ECDC8C0383E3}"/>
    <hyperlink ref="A638" r:id="rId1297" display="http://siamchart.com/stock-chart/TMILL/" xr:uid="{525C6A49-2ED5-4C35-AF78-26D3D4DF4583}"/>
    <hyperlink ref="B638" r:id="rId1298" display="http://siamchart.com/stock-ichart/TMILL/" xr:uid="{8E526055-6FA2-4FB2-9408-517259FF9A99}"/>
    <hyperlink ref="A639" r:id="rId1299" display="http://siamchart.com/stock-chart/TMT/" xr:uid="{EB5F18F8-E3B1-4BAE-9CC3-60530F354A6A}"/>
    <hyperlink ref="B639" r:id="rId1300" display="http://siamchart.com/stock-ichart/TMT/" xr:uid="{36B5C911-C405-47FA-A1DE-204EE1F090D6}"/>
    <hyperlink ref="A640" r:id="rId1301" display="http://siamchart.com/stock-chart/TMW/" xr:uid="{C86F56EC-B0FC-4B8A-83AA-37C82D530342}"/>
    <hyperlink ref="B640" r:id="rId1302" display="http://siamchart.com/stock-ichart/TMW/" xr:uid="{351AE1AC-84E2-4C41-9F79-D49D841D22E2}"/>
    <hyperlink ref="A641" r:id="rId1303" display="http://siamchart.com/stock-chart/TNDT/" xr:uid="{FA04581E-ABE1-4659-B289-2D076AE7A573}"/>
    <hyperlink ref="B641" r:id="rId1304" display="http://siamchart.com/stock-ichart/TNDT/" xr:uid="{F7F8DA30-41DE-4D89-A9DD-D8CA5D39FBD2}"/>
    <hyperlink ref="A642" r:id="rId1305" display="http://siamchart.com/stock-chart/TNH/" xr:uid="{34D13E91-AF7C-499D-9F86-7FCB23297B5E}"/>
    <hyperlink ref="B642" r:id="rId1306" display="http://siamchart.com/stock-ichart/TNH/" xr:uid="{25CCFE75-998F-4103-B22C-599556C7F138}"/>
    <hyperlink ref="A643" r:id="rId1307" display="http://siamchart.com/stock-chart/TNITY/" xr:uid="{7CEB7585-E5CF-4924-A28A-16857AEDF4DF}"/>
    <hyperlink ref="B643" r:id="rId1308" display="http://siamchart.com/stock-ichart/TNITY/" xr:uid="{F802457F-47AF-4EBE-91E6-37A2501BDF25}"/>
    <hyperlink ref="A644" r:id="rId1309" display="http://siamchart.com/stock-chart/TNL/" xr:uid="{46C74FCA-7FD3-4D18-8315-3840D0C78F61}"/>
    <hyperlink ref="B644" r:id="rId1310" display="http://siamchart.com/stock-ichart/TNL/" xr:uid="{03F921E8-F723-4D3E-A4DE-3EC70ABBAC1D}"/>
    <hyperlink ref="A645" r:id="rId1311" display="http://siamchart.com/stock-chart/TNP/" xr:uid="{EB388A63-49E4-4A55-B25A-BF75E64BD02F}"/>
    <hyperlink ref="B645" r:id="rId1312" display="http://siamchart.com/stock-ichart/TNP/" xr:uid="{7A51D8CB-FC1A-4288-8061-DDE951E585C9}"/>
    <hyperlink ref="A646" r:id="rId1313" display="http://siamchart.com/stock-chart/TNPC/" xr:uid="{7F73C638-968F-4EED-A159-694695298CFB}"/>
    <hyperlink ref="B646" r:id="rId1314" display="http://siamchart.com/stock-ichart/TNPC/" xr:uid="{48AE49D4-8DF3-4111-A575-6CE77C77E3EB}"/>
    <hyperlink ref="A647" r:id="rId1315" display="http://siamchart.com/stock-chart/TNR/" xr:uid="{C127F59E-E18E-4FFE-9E9E-DD425B98C7F6}"/>
    <hyperlink ref="B647" r:id="rId1316" display="http://siamchart.com/stock-ichart/TNR/" xr:uid="{BF1CE450-AB7E-4210-BE4D-56E348BD0CF5}"/>
    <hyperlink ref="A648" r:id="rId1317" display="http://siamchart.com/stock-chart/TOA/" xr:uid="{8FB7A160-0F50-4B99-BECC-9CC01E067A7C}"/>
    <hyperlink ref="B648" r:id="rId1318" display="http://siamchart.com/stock-ichart/TOA/" xr:uid="{00EEDE33-E7C1-44EE-AFD5-BA03F9164B6B}"/>
    <hyperlink ref="A649" r:id="rId1319" display="http://siamchart.com/stock-chart/TOG/" xr:uid="{A280438E-9221-4E3A-A4E8-7722747B6C4B}"/>
    <hyperlink ref="B649" r:id="rId1320" display="http://siamchart.com/stock-ichart/TOG/" xr:uid="{36597E95-F4C2-4632-88A7-6133463774BD}"/>
    <hyperlink ref="A650" r:id="rId1321" display="http://siamchart.com/stock-chart/TOP/" xr:uid="{142CCDD8-5C51-4633-A964-FDBFF816C948}"/>
    <hyperlink ref="B650" r:id="rId1322" display="http://siamchart.com/stock-ichart/TOP/" xr:uid="{B547FD10-39B5-482E-A633-154B38877A84}"/>
    <hyperlink ref="A651" r:id="rId1323" display="http://siamchart.com/stock-chart/TOPP/" xr:uid="{72308162-93A3-40C6-BDEC-DE5F5D9835CC}"/>
    <hyperlink ref="B651" r:id="rId1324" display="http://siamchart.com/stock-ichart/TOPP/" xr:uid="{92329E5E-516B-409A-B055-D2914F1F7AAA}"/>
    <hyperlink ref="A652" r:id="rId1325" display="http://siamchart.com/stock-chart/TPA/" xr:uid="{8A54FF14-810F-43FA-9BD3-814DC6FE6015}"/>
    <hyperlink ref="B652" r:id="rId1326" display="http://siamchart.com/stock-ichart/TPA/" xr:uid="{BE3FCC36-678D-40F8-B4DA-40230C02572C}"/>
    <hyperlink ref="A653" r:id="rId1327" display="http://siamchart.com/stock-chart/TPAC/" xr:uid="{BA9CABD2-280B-4BC5-A130-544908980C4C}"/>
    <hyperlink ref="B653" r:id="rId1328" display="http://siamchart.com/stock-ichart/TPAC/" xr:uid="{BDC7075B-1B5D-4F43-A3F5-D0731B269F0E}"/>
    <hyperlink ref="A654" r:id="rId1329" display="http://siamchart.com/stock-chart/TPBI/" xr:uid="{A9ED13B1-B7BF-442B-9B5B-DE5FED2BED3A}"/>
    <hyperlink ref="B654" r:id="rId1330" display="http://siamchart.com/stock-ichart/TPBI/" xr:uid="{DEBBA103-D728-46FB-9BA7-0C71E0F1922F}"/>
    <hyperlink ref="A655" r:id="rId1331" display="http://siamchart.com/stock-chart/TPCH/" xr:uid="{8B7AEB7C-1C34-4D0F-9330-B436987579F9}"/>
    <hyperlink ref="B655" r:id="rId1332" display="http://siamchart.com/stock-ichart/TPCH/" xr:uid="{0939024E-FA08-4325-B508-B4B2D70F4876}"/>
    <hyperlink ref="A656" r:id="rId1333" display="http://siamchart.com/stock-chart/TPCORP/" xr:uid="{B7DAE61F-5E85-4A83-8475-68D5BEEE5462}"/>
    <hyperlink ref="B656" r:id="rId1334" display="http://siamchart.com/stock-ichart/TPCORP/" xr:uid="{0BF3C913-EDAE-4C51-A546-6C5A524F8322}"/>
    <hyperlink ref="A657" r:id="rId1335" display="http://siamchart.com/stock-chart/TPIPL/" xr:uid="{E1109DFA-E6A0-4968-8E59-FB9EF7695BE7}"/>
    <hyperlink ref="B657" r:id="rId1336" display="http://siamchart.com/stock-ichart/TPIPL/" xr:uid="{BB17FEB1-45AD-4106-AC32-EADAB9388C03}"/>
    <hyperlink ref="A658" r:id="rId1337" display="http://siamchart.com/stock-chart/TPIPP/" xr:uid="{5A37ECA5-0E21-49DD-B66B-31DA9695841E}"/>
    <hyperlink ref="B658" r:id="rId1338" display="http://siamchart.com/stock-ichart/TPIPP/" xr:uid="{7B6E7429-12E8-4F1D-A01D-FD437A79B508}"/>
    <hyperlink ref="A659" r:id="rId1339" display="http://siamchart.com/stock-chart/TPLAS/" xr:uid="{43026624-D3D5-4087-A9EA-CE25FDF7CCE3}"/>
    <hyperlink ref="B659" r:id="rId1340" display="http://siamchart.com/stock-ichart/TPLAS/" xr:uid="{DDCAA968-EA3A-4537-A983-5A89FAB3D1CC}"/>
    <hyperlink ref="A660" r:id="rId1341" display="http://siamchart.com/stock-chart/TPOLY/" xr:uid="{E44F97C4-F790-4289-B93A-85E08E0F82D6}"/>
    <hyperlink ref="B660" r:id="rId1342" display="http://siamchart.com/stock-ichart/TPOLY/" xr:uid="{5724383B-A300-47CD-B52D-C0F6F7ACB713}"/>
    <hyperlink ref="A661" r:id="rId1343" display="http://siamchart.com/stock-chart/TPP/" xr:uid="{F4C8135E-8B72-4AEF-A567-1D41CB851AB5}"/>
    <hyperlink ref="B661" r:id="rId1344" display="http://siamchart.com/stock-ichart/TPP/" xr:uid="{7796586E-FD02-4A06-8E79-0202EC991000}"/>
    <hyperlink ref="A662" r:id="rId1345" display="http://siamchart.com/stock-chart/TPS/" xr:uid="{EBDA7DD3-C81C-4FDA-AD02-28D12DB2D2DD}"/>
    <hyperlink ref="B662" r:id="rId1346" display="http://siamchart.com/stock-ichart/TPS/" xr:uid="{EB92869F-1E9C-4CA5-BB80-8FF540308DBA}"/>
    <hyperlink ref="A663" r:id="rId1347" display="http://siamchart.com/stock-chart/TQM/" xr:uid="{8E9DD35D-C0C4-4DAD-B8FC-F63D468E552C}"/>
    <hyperlink ref="B663" r:id="rId1348" display="http://siamchart.com/stock-ichart/TQM/" xr:uid="{C8D85329-E519-488F-8A14-7E99C5F09BA5}"/>
    <hyperlink ref="A664" r:id="rId1349" display="http://siamchart.com/stock-chart/TR/" xr:uid="{8572C6AE-25A2-4F69-9D6C-4732FD0573C1}"/>
    <hyperlink ref="B664" r:id="rId1350" display="http://siamchart.com/stock-ichart/TR/" xr:uid="{547A86B6-360E-43FD-9C62-DA881ACED31B}"/>
    <hyperlink ref="A665" r:id="rId1351" display="http://siamchart.com/stock-chart/TRC/" xr:uid="{E6F2FDF6-4C33-4CAD-8424-09F22EC71A2A}"/>
    <hyperlink ref="B665" r:id="rId1352" display="http://siamchart.com/stock-ichart/TRC/" xr:uid="{70F2E718-9D41-46E2-88FE-A0622FCCC058}"/>
    <hyperlink ref="A666" r:id="rId1353" display="http://siamchart.com/stock-chart/TRITN/" xr:uid="{FA4ABA15-9E39-470A-9520-66F898EB5EC5}"/>
    <hyperlink ref="B666" r:id="rId1354" display="http://siamchart.com/stock-ichart/TRITN/" xr:uid="{22D9A27B-A196-45A8-9DC8-D00BD3C86EBD}"/>
    <hyperlink ref="A667" r:id="rId1355" display="http://siamchart.com/stock-chart/TRT/" xr:uid="{DFCBB483-B09D-4CFA-A53C-1AC84F9EB4B3}"/>
    <hyperlink ref="B667" r:id="rId1356" display="http://siamchart.com/stock-ichart/TRT/" xr:uid="{F2532C96-8EB9-4A64-9648-9EC5A608C2E7}"/>
    <hyperlink ref="A668" r:id="rId1357" display="http://siamchart.com/stock-chart/TRU/" xr:uid="{92F0C8B0-0B25-4CC3-84C9-B7D46DD6E4C3}"/>
    <hyperlink ref="B668" r:id="rId1358" display="http://siamchart.com/stock-ichart/TRU/" xr:uid="{C67EFD51-742D-474D-8DA9-878B608B5C25}"/>
    <hyperlink ref="A669" r:id="rId1359" display="http://siamchart.com/stock-chart/TRUBB/" xr:uid="{258EAB5D-041E-4DFD-9617-235FA7C696B4}"/>
    <hyperlink ref="B669" r:id="rId1360" display="http://siamchart.com/stock-ichart/TRUBB/" xr:uid="{4570579A-F65B-4CB0-8870-066A2A7294FE}"/>
    <hyperlink ref="A670" r:id="rId1361" display="http://siamchart.com/stock-chart/TRUE/" xr:uid="{FBC4F02C-C9BF-4ED9-8420-A116B68A7DD5}"/>
    <hyperlink ref="B670" r:id="rId1362" display="http://siamchart.com/stock-ichart/TRUE/" xr:uid="{08093353-AC77-4F29-A5AE-AFF1648514E2}"/>
    <hyperlink ref="A671" r:id="rId1363" display="http://siamchart.com/stock-chart/TSC/" xr:uid="{6033050B-971E-41E6-B679-D08904C9369D}"/>
    <hyperlink ref="B671" r:id="rId1364" display="http://siamchart.com/stock-ichart/TSC/" xr:uid="{2A266683-B9A9-4E92-905E-59E0FE2ECEFF}"/>
    <hyperlink ref="A672" r:id="rId1365" display="http://siamchart.com/stock-chart/TSE/" xr:uid="{CDDA2E77-889E-4BE9-A55E-CDD2AFB41166}"/>
    <hyperlink ref="B672" r:id="rId1366" display="http://siamchart.com/stock-ichart/TSE/" xr:uid="{F649C520-6B36-44D5-9C3A-66932BA9B66F}"/>
    <hyperlink ref="A673" r:id="rId1367" display="http://siamchart.com/stock-chart/TSF/" xr:uid="{988A3501-D810-4857-B898-DEE563D624FB}"/>
    <hyperlink ref="B673" r:id="rId1368" display="http://siamchart.com/stock-ichart/TSF/" xr:uid="{E81AD1D9-3751-48BD-8832-0E1CCD666F2C}"/>
    <hyperlink ref="A674" r:id="rId1369" display="http://siamchart.com/stock-chart/TSI/" xr:uid="{0F849AEC-7595-4597-80C8-941624C13772}"/>
    <hyperlink ref="B674" r:id="rId1370" display="http://siamchart.com/stock-ichart/TSI/" xr:uid="{F0A3C209-C78E-4573-BCB2-FCAC4094AAC0}"/>
    <hyperlink ref="A675" r:id="rId1371" display="http://siamchart.com/stock-chart/TSR/" xr:uid="{3FFFD6D6-6B0D-4A3C-BDD5-EA47ADDEE8E3}"/>
    <hyperlink ref="B675" r:id="rId1372" display="http://siamchart.com/stock-ichart/TSR/" xr:uid="{B49CD925-3988-4125-A418-82EBD826DBB0}"/>
    <hyperlink ref="A676" r:id="rId1373" display="http://siamchart.com/stock-chart/TSTE/" xr:uid="{5C92184F-5B22-471D-BE0B-85DAB067BEFF}"/>
    <hyperlink ref="B676" r:id="rId1374" display="http://siamchart.com/stock-ichart/TSTE/" xr:uid="{AFAEDFF7-B61D-42A4-A023-8E137665385B}"/>
    <hyperlink ref="A677" r:id="rId1375" display="http://siamchart.com/stock-chart/TSTH/" xr:uid="{DD096865-E41A-4AED-92CA-D11CB6FB9BC7}"/>
    <hyperlink ref="B677" r:id="rId1376" display="http://siamchart.com/stock-ichart/TSTH/" xr:uid="{DB611574-1FD9-4F64-822B-A7F69F7A9783}"/>
    <hyperlink ref="A678" r:id="rId1377" display="http://siamchart.com/stock-chart/TTA/" xr:uid="{DB07812C-F88E-439E-A8C4-A4EB32C08662}"/>
    <hyperlink ref="B678" r:id="rId1378" display="http://siamchart.com/stock-ichart/TTA/" xr:uid="{DD645E96-35DC-4A2F-A9B3-BB45D34C5847}"/>
    <hyperlink ref="A679" r:id="rId1379" display="http://siamchart.com/stock-chart/TTCL/" xr:uid="{C78D5BEF-0FD4-4E9C-A68D-E5CC22D9C9B7}"/>
    <hyperlink ref="B679" r:id="rId1380" display="http://siamchart.com/stock-ichart/TTCL/" xr:uid="{8A90BC95-754B-4B0B-A0FC-7E8682E039C8}"/>
    <hyperlink ref="A680" r:id="rId1381" display="http://siamchart.com/stock-chart/TTI/" xr:uid="{99F5D137-4DB9-4469-A533-DC83958F4DB5}"/>
    <hyperlink ref="B680" r:id="rId1382" display="http://siamchart.com/stock-ichart/TTI/" xr:uid="{B4CDFCFC-0DE9-4B74-BCFA-E986BFC64A57}"/>
    <hyperlink ref="A681" r:id="rId1383" display="http://siamchart.com/stock-chart/TTT/" xr:uid="{DA17FB52-A3D3-4712-B2C2-F547309E4FA0}"/>
    <hyperlink ref="B681" r:id="rId1384" display="http://siamchart.com/stock-ichart/TTT/" xr:uid="{4C026A26-B8EC-4B3A-9CD5-5AC615EE6698}"/>
    <hyperlink ref="A682" r:id="rId1385" display="http://siamchart.com/stock-chart/TTW/" xr:uid="{25804804-E4DE-4276-A4C7-C8A385318442}"/>
    <hyperlink ref="B682" r:id="rId1386" display="http://siamchart.com/stock-ichart/TTW/" xr:uid="{6FD2FD97-DCDC-43A8-8AFC-53CDF5BE37EF}"/>
    <hyperlink ref="A683" r:id="rId1387" display="http://siamchart.com/stock-chart/TU/" xr:uid="{C7E0102B-7638-411D-BEC0-AB7858A1532F}"/>
    <hyperlink ref="B683" r:id="rId1388" display="http://siamchart.com/stock-ichart/TU/" xr:uid="{9D74F719-3B2C-4E58-949B-03F98525E91D}"/>
    <hyperlink ref="A684" r:id="rId1389" display="http://siamchart.com/stock-chart/TVD/" xr:uid="{A57CEEE8-ECD1-4C39-9FCD-0E221830D19A}"/>
    <hyperlink ref="B684" r:id="rId1390" display="http://siamchart.com/stock-ichart/TVD/" xr:uid="{5A1BBB50-647D-4C9D-A24D-D7CF528AAC5B}"/>
    <hyperlink ref="A685" r:id="rId1391" display="http://siamchart.com/stock-chart/TVI/" xr:uid="{4D471AE3-773C-439A-B05F-73B5D2E69F86}"/>
    <hyperlink ref="B685" r:id="rId1392" display="http://siamchart.com/stock-ichart/TVI/" xr:uid="{542FE785-E385-4449-8588-9A6FAF435DD1}"/>
    <hyperlink ref="A686" r:id="rId1393" display="http://siamchart.com/stock-chart/TVO/" xr:uid="{E26B26F3-CAED-43BB-A352-584BE52A7C74}"/>
    <hyperlink ref="B686" r:id="rId1394" display="http://siamchart.com/stock-ichart/TVO/" xr:uid="{586E6FC8-42D1-4636-907D-51F40271AA58}"/>
    <hyperlink ref="A687" r:id="rId1395" display="http://siamchart.com/stock-chart/TVT/" xr:uid="{B3C03490-40DE-4E35-92F4-00E5B5A20987}"/>
    <hyperlink ref="B687" r:id="rId1396" display="http://siamchart.com/stock-ichart/TVT/" xr:uid="{CC1095AB-00B0-4830-BA9F-4B4FF7F7AE81}"/>
    <hyperlink ref="A688" r:id="rId1397" display="http://siamchart.com/stock-chart/TWP/" xr:uid="{A1FA4DBC-5930-467E-A8D8-E43CC4448487}"/>
    <hyperlink ref="B688" r:id="rId1398" display="http://siamchart.com/stock-ichart/TWP/" xr:uid="{02B6346D-ABF7-4AA8-949F-74679318C793}"/>
    <hyperlink ref="A689" r:id="rId1399" display="http://siamchart.com/stock-chart/TWPC/" xr:uid="{6D982B55-E714-45BB-B6C0-3486D59EDF94}"/>
    <hyperlink ref="B689" r:id="rId1400" display="http://siamchart.com/stock-ichart/TWPC/" xr:uid="{22BE739D-CADB-443B-8127-E787A7D3AA2E}"/>
    <hyperlink ref="A690" r:id="rId1401" display="http://siamchart.com/stock-chart/TWZ/" xr:uid="{2205732F-1B78-45E1-96A4-92032AA43BC2}"/>
    <hyperlink ref="B690" r:id="rId1402" display="http://siamchart.com/stock-ichart/TWZ/" xr:uid="{18700447-FBF5-4FBB-844E-F6A5C692A61D}"/>
    <hyperlink ref="A691" r:id="rId1403" display="http://siamchart.com/stock-chart/TYCN/" xr:uid="{D79E90AE-5806-4119-A0A5-3163614E915B}"/>
    <hyperlink ref="B691" r:id="rId1404" display="http://siamchart.com/stock-ichart/TYCN/" xr:uid="{2F5954EF-AA2C-478B-8B18-00F80AD282F0}"/>
    <hyperlink ref="A692" r:id="rId1405" display="http://siamchart.com/stock-chart/U/" xr:uid="{1FD9996C-E14A-4019-939E-9DED64D4D03C}"/>
    <hyperlink ref="B692" r:id="rId1406" display="http://siamchart.com/stock-ichart/U/" xr:uid="{5FF0D8FB-B60B-4611-BA76-A74748CC88E2}"/>
    <hyperlink ref="A693" r:id="rId1407" display="http://siamchart.com/stock-chart/UAC/" xr:uid="{188FC81D-059C-438B-BC7D-BF45E9D22819}"/>
    <hyperlink ref="B693" r:id="rId1408" display="http://siamchart.com/stock-ichart/UAC/" xr:uid="{B838E3D8-3CAD-4885-BAC6-D0CCDE6E19D6}"/>
    <hyperlink ref="A694" r:id="rId1409" display="http://siamchart.com/stock-chart/UBIS/" xr:uid="{655383DD-0316-4FE3-A2D2-8D917F4F737A}"/>
    <hyperlink ref="B694" r:id="rId1410" display="http://siamchart.com/stock-ichart/UBIS/" xr:uid="{CA62AF20-03BD-4B0B-8262-B61FABD2A4A1}"/>
    <hyperlink ref="A695" r:id="rId1411" display="http://siamchart.com/stock-chart/UEC/" xr:uid="{D89FD870-A710-482A-BAB5-C8FDED48A1BA}"/>
    <hyperlink ref="B695" r:id="rId1412" display="http://siamchart.com/stock-ichart/UEC/" xr:uid="{8B99A906-7844-49FC-986E-FFD5FD3B6AEE}"/>
    <hyperlink ref="A696" r:id="rId1413" display="http://siamchart.com/stock-chart/UKEM/" xr:uid="{CB9DAF48-7344-44A0-8A80-01DBB7B1B51C}"/>
    <hyperlink ref="B696" r:id="rId1414" display="http://siamchart.com/stock-ichart/UKEM/" xr:uid="{E45744B0-F253-4AF0-8457-1253AA1B1BFB}"/>
    <hyperlink ref="A697" r:id="rId1415" display="http://siamchart.com/stock-chart/UMI/" xr:uid="{9D859675-3C41-436B-A9CF-655B2EDC3BC4}"/>
    <hyperlink ref="B697" r:id="rId1416" display="http://siamchart.com/stock-ichart/UMI/" xr:uid="{1881710E-270C-4806-B453-B85107AE4848}"/>
    <hyperlink ref="A698" r:id="rId1417" display="http://siamchart.com/stock-chart/UMS/" xr:uid="{6EBA23DA-1676-4E6F-BB57-0BA8AEF0C237}"/>
    <hyperlink ref="B698" r:id="rId1418" display="http://siamchart.com/stock-ichart/UMS/" xr:uid="{D8E69FDB-3DDA-41B9-AAA4-29D7A128B3F2}"/>
    <hyperlink ref="A699" r:id="rId1419" display="http://siamchart.com/stock-chart/UNIQ/" xr:uid="{AEC62FAA-2BF8-4600-A2E8-B8ED69EFCA70}"/>
    <hyperlink ref="B699" r:id="rId1420" display="http://siamchart.com/stock-ichart/UNIQ/" xr:uid="{E9D2C93E-0D73-42CD-8C56-3A2D9768DCD7}"/>
    <hyperlink ref="A700" r:id="rId1421" display="http://siamchart.com/stock-chart/UOBKH/" xr:uid="{DEC9FD39-1139-4C22-BB25-CB26780C164A}"/>
    <hyperlink ref="B700" r:id="rId1422" display="http://siamchart.com/stock-ichart/UOBKH/" xr:uid="{CA180AC6-455A-4711-B22A-84302021EBC5}"/>
    <hyperlink ref="A701" r:id="rId1423" display="http://siamchart.com/stock-chart/UP/" xr:uid="{403379B2-B8F2-4281-A709-C1320E56C6EB}"/>
    <hyperlink ref="B701" r:id="rId1424" display="http://siamchart.com/stock-ichart/UP/" xr:uid="{3CC43AF9-8B19-4677-98B5-B20CCDF5FF1A}"/>
    <hyperlink ref="A702" r:id="rId1425" display="http://siamchart.com/stock-chart/UPA/" xr:uid="{01F0E3A8-C337-4756-90F3-D3179575E775}"/>
    <hyperlink ref="B702" r:id="rId1426" display="http://siamchart.com/stock-ichart/UPA/" xr:uid="{349A083A-8D2A-4260-8EE9-12627A387A54}"/>
    <hyperlink ref="A703" r:id="rId1427" display="http://siamchart.com/stock-chart/UPF/" xr:uid="{613B330F-FDE3-4717-A724-AA66A9411ACA}"/>
    <hyperlink ref="B703" r:id="rId1428" display="http://siamchart.com/stock-ichart/UPF/" xr:uid="{F6F877B9-4BDB-4A23-A86D-80E9298B8082}"/>
    <hyperlink ref="A704" r:id="rId1429" display="http://siamchart.com/stock-chart/UPOIC/" xr:uid="{CCAEC781-7E3F-4794-827B-130590D3CA63}"/>
    <hyperlink ref="B704" r:id="rId1430" display="http://siamchart.com/stock-ichart/UPOIC/" xr:uid="{2F7720D5-1E34-4A4A-87EC-3F9515A38271}"/>
    <hyperlink ref="A705" r:id="rId1431" display="http://siamchart.com/stock-chart/UREKA/" xr:uid="{597D0E2E-941F-4FA5-A99B-332561F7F482}"/>
    <hyperlink ref="B705" r:id="rId1432" display="http://siamchart.com/stock-ichart/UREKA/" xr:uid="{3A241D08-BDAA-4A3B-B158-556E7343A82C}"/>
    <hyperlink ref="A706" r:id="rId1433" display="http://siamchart.com/stock-chart/UT/" xr:uid="{F6538796-0C66-4B0E-BAA1-8C849394475D}"/>
    <hyperlink ref="B706" r:id="rId1434" display="http://siamchart.com/stock-ichart/UT/" xr:uid="{0CE37B33-BDE4-44C5-9FBD-05A8C22EBDB4}"/>
    <hyperlink ref="A707" r:id="rId1435" display="http://siamchart.com/stock-chart/UTP/" xr:uid="{28B6EE68-253D-4D52-A89B-BEA14F1E15B4}"/>
    <hyperlink ref="B707" r:id="rId1436" display="http://siamchart.com/stock-ichart/UTP/" xr:uid="{7122BD2E-5F56-4335-8142-F8EC5AE3E3EC}"/>
    <hyperlink ref="A708" r:id="rId1437" display="http://siamchart.com/stock-chart/UV/" xr:uid="{5CC5BDDC-677C-4017-85E3-282A210DF5C9}"/>
    <hyperlink ref="B708" r:id="rId1438" display="http://siamchart.com/stock-ichart/UV/" xr:uid="{B69D35C0-3ABB-4EBD-871E-76E9AF41BADB}"/>
    <hyperlink ref="A709" r:id="rId1439" display="http://siamchart.com/stock-chart/UVAN/" xr:uid="{2AA3D0F9-753E-4649-8A77-92ABE384E8C7}"/>
    <hyperlink ref="B709" r:id="rId1440" display="http://siamchart.com/stock-ichart/UVAN/" xr:uid="{62190912-2487-45FF-B19D-4BE9E4AB7AF0}"/>
    <hyperlink ref="A710" r:id="rId1441" display="http://siamchart.com/stock-chart/UWC/" xr:uid="{B8F75EAB-0422-47D8-9554-A14625BD348C}"/>
    <hyperlink ref="B710" r:id="rId1442" display="http://siamchart.com/stock-ichart/UWC/" xr:uid="{79A960B2-D941-4E31-9905-C2A91983D703}"/>
    <hyperlink ref="A711" r:id="rId1443" display="http://siamchart.com/stock-chart/VARO/" xr:uid="{97112422-EE38-4AB9-9346-7189AA78A741}"/>
    <hyperlink ref="B711" r:id="rId1444" display="http://siamchart.com/stock-ichart/VARO/" xr:uid="{FEE4A926-6E69-457B-B614-17F575927324}"/>
    <hyperlink ref="A712" r:id="rId1445" display="http://siamchart.com/stock-chart/VCOM/" xr:uid="{7854A76F-715B-402A-898D-314A44FFA685}"/>
    <hyperlink ref="B712" r:id="rId1446" display="http://siamchart.com/stock-ichart/VCOM/" xr:uid="{0D884C78-989E-493B-92B8-0DC23F3876A1}"/>
    <hyperlink ref="A713" r:id="rId1447" display="http://siamchart.com/stock-chart/VGI/" xr:uid="{06F52F06-EE40-485A-838D-51E78C0F2FC8}"/>
    <hyperlink ref="B713" r:id="rId1448" display="http://siamchart.com/stock-ichart/VGI/" xr:uid="{8167DA5B-9F18-497A-87CB-77C3015CCE72}"/>
    <hyperlink ref="A714" r:id="rId1449" display="http://siamchart.com/stock-chart/VIBHA/" xr:uid="{D4D41F95-6FDD-4AEC-A4A6-74BB79637A4E}"/>
    <hyperlink ref="B714" r:id="rId1450" display="http://siamchart.com/stock-ichart/VIBHA/" xr:uid="{8310DCFC-DB48-40CB-B713-050475ED9CA9}"/>
    <hyperlink ref="A715" r:id="rId1451" display="http://siamchart.com/stock-chart/VIH/" xr:uid="{89979C70-08DE-4A64-8EF3-59E0C00F2B64}"/>
    <hyperlink ref="B715" r:id="rId1452" display="http://siamchart.com/stock-ichart/VIH/" xr:uid="{18097665-0AD0-4DB5-AAD7-8B5BD2E151C2}"/>
    <hyperlink ref="A716" r:id="rId1453" display="http://siamchart.com/stock-chart/VL/" xr:uid="{B96122FB-51A8-432C-884D-707D7402B03E}"/>
    <hyperlink ref="B716" r:id="rId1454" display="http://siamchart.com/stock-ichart/VL/" xr:uid="{C2F22EEC-898C-4A3F-BC7A-F5AA03DE51A5}"/>
    <hyperlink ref="A717" r:id="rId1455" display="http://siamchart.com/stock-chart/VNG/" xr:uid="{C8F2BF3B-AB88-470B-973E-37FA4D79A49E}"/>
    <hyperlink ref="B717" r:id="rId1456" display="http://siamchart.com/stock-ichart/VNG/" xr:uid="{69C4BB7A-6239-47BC-AB37-7574C3F300DC}"/>
    <hyperlink ref="A718" r:id="rId1457" display="http://siamchart.com/stock-chart/VNT/" xr:uid="{6607A20E-8AB0-47DB-9071-5523EDE81B40}"/>
    <hyperlink ref="B718" r:id="rId1458" display="http://siamchart.com/stock-ichart/VNT/" xr:uid="{B3D40874-DA2B-4A29-A184-F80F7C55B7F3}"/>
    <hyperlink ref="A719" r:id="rId1459" display="http://siamchart.com/stock-chart/VPO/" xr:uid="{A917EC11-875F-4686-B7E4-3225BB96B5DC}"/>
    <hyperlink ref="B719" r:id="rId1460" display="http://siamchart.com/stock-ichart/VPO/" xr:uid="{3116D5C6-5FEF-416E-A464-4EAD9A60B7D0}"/>
    <hyperlink ref="A720" r:id="rId1461" display="http://siamchart.com/stock-chart/VRANDA/" xr:uid="{33591671-FA53-4493-96A4-2ADAFADFEB4A}"/>
    <hyperlink ref="B720" r:id="rId1462" display="http://siamchart.com/stock-ichart/VRANDA/" xr:uid="{DC240E63-082E-4838-B7A0-F25C6015C04C}"/>
    <hyperlink ref="A721" r:id="rId1463" display="http://siamchart.com/stock-chart/W/" xr:uid="{50D50863-36DD-4B4B-8BB5-2981A03E571F}"/>
    <hyperlink ref="B721" r:id="rId1464" display="http://siamchart.com/stock-ichart/W/" xr:uid="{2D30A077-4775-4D66-881E-F88E62181DC0}"/>
    <hyperlink ref="A722" r:id="rId1465" display="http://siamchart.com/stock-chart/WACOAL/" xr:uid="{36962C74-D854-4273-973E-CE1293BAD4E7}"/>
    <hyperlink ref="B722" r:id="rId1466" display="http://siamchart.com/stock-ichart/WACOAL/" xr:uid="{D923D1B9-4056-4DC7-8867-67F99D98F2E6}"/>
    <hyperlink ref="A723" r:id="rId1467" display="http://siamchart.com/stock-chart/WAVE/" xr:uid="{CCD026F2-53B5-48E1-8F65-A905D7B65913}"/>
    <hyperlink ref="B723" r:id="rId1468" display="http://siamchart.com/stock-ichart/WAVE/" xr:uid="{73372B5A-9DD6-481D-87A7-21F0F3F2AF19}"/>
    <hyperlink ref="A724" r:id="rId1469" display="http://siamchart.com/stock-chart/WGE/" xr:uid="{48D9E49C-BD94-4922-941A-EB39B60D65A2}"/>
    <hyperlink ref="B724" r:id="rId1470" display="http://siamchart.com/stock-ichart/WGE/" xr:uid="{F7723B93-F096-487D-A998-43AA7FCAFF74}"/>
    <hyperlink ref="C724" r:id="rId1471" tooltip="ตารางข้อมูลงบการเงิน รายควอเตอร์ ย้อนหลัง 10 ปี" display="http://siamchart.com/stock-info/WGE/" xr:uid="{B9C54BD8-3FD6-4C35-BBCE-F925BF5882CC}"/>
    <hyperlink ref="A725" r:id="rId1472" display="http://siamchart.com/stock-chart/WHA/" xr:uid="{5959C493-6D38-430D-B3A5-A20CE0074866}"/>
    <hyperlink ref="B725" r:id="rId1473" display="http://siamchart.com/stock-ichart/WHA/" xr:uid="{A83C14C4-8155-4D5F-89C7-0811DE0EACF5}"/>
    <hyperlink ref="A726" r:id="rId1474" display="http://siamchart.com/stock-chart/WHAUP/" xr:uid="{0271C207-8E13-4F82-9DF5-BD9285726955}"/>
    <hyperlink ref="B726" r:id="rId1475" display="http://siamchart.com/stock-ichart/WHAUP/" xr:uid="{0843EB9D-088C-48E7-9795-D4E963E6857F}"/>
    <hyperlink ref="A727" r:id="rId1476" display="http://siamchart.com/stock-chart/WICE/" xr:uid="{7464759D-DEF6-4FE2-8831-122AFCD41A0D}"/>
    <hyperlink ref="B727" r:id="rId1477" display="http://siamchart.com/stock-ichart/WICE/" xr:uid="{1A0E910F-7BF5-4253-8C57-1A2392006997}"/>
    <hyperlink ref="A728" r:id="rId1478" display="http://siamchart.com/stock-chart/WIIK/" xr:uid="{D1A886B3-DE3A-4020-8C0B-447BA92993F9}"/>
    <hyperlink ref="B728" r:id="rId1479" display="http://siamchart.com/stock-ichart/WIIK/" xr:uid="{BDFBA0F2-89AF-4E67-BB17-3523AAFDA16C}"/>
    <hyperlink ref="A729" r:id="rId1480" display="http://siamchart.com/stock-chart/WIN/" xr:uid="{FCB45124-BA17-4C26-A3E4-C2FBDDB9C754}"/>
    <hyperlink ref="B729" r:id="rId1481" display="http://siamchart.com/stock-ichart/WIN/" xr:uid="{EB253CAB-CF01-4643-8773-7405E82E1082}"/>
    <hyperlink ref="A730" r:id="rId1482" display="http://siamchart.com/stock-chart/WINNER/" xr:uid="{6AD1608E-0D0F-4161-AAD0-F8E09C817780}"/>
    <hyperlink ref="B730" r:id="rId1483" display="http://siamchart.com/stock-ichart/WINNER/" xr:uid="{2042A069-5D50-4567-933F-08F5B01F6BD0}"/>
    <hyperlink ref="A731" r:id="rId1484" display="http://siamchart.com/stock-chart/WORK/" xr:uid="{D139A46C-BAFF-4600-B919-A3DD20E7976A}"/>
    <hyperlink ref="B731" r:id="rId1485" display="http://siamchart.com/stock-ichart/WORK/" xr:uid="{4C09F531-B3DA-491B-A479-F67E79B42AFE}"/>
    <hyperlink ref="A732" r:id="rId1486" display="http://siamchart.com/stock-chart/WP/" xr:uid="{1BB9598B-A884-46E0-A42D-35A9A7FA9BAA}"/>
    <hyperlink ref="B732" r:id="rId1487" display="http://siamchart.com/stock-ichart/WP/" xr:uid="{FB6D8275-7BB7-48A9-AA85-468D6F583108}"/>
    <hyperlink ref="A733" r:id="rId1488" display="http://siamchart.com/stock-chart/WPH/" xr:uid="{27BB98F6-3222-461E-B93F-173E50E821DD}"/>
    <hyperlink ref="B733" r:id="rId1489" display="http://siamchart.com/stock-ichart/WPH/" xr:uid="{6C698F12-0FE3-4D53-8D00-D3D8A9B9CFBB}"/>
    <hyperlink ref="A734" r:id="rId1490" display="http://siamchart.com/stock-chart/WR/" xr:uid="{DDE244CE-1BB5-4F5D-AA33-BC171F639495}"/>
    <hyperlink ref="B734" r:id="rId1491" display="http://siamchart.com/stock-ichart/WR/" xr:uid="{0E2F4D1D-ED65-41C6-BF1A-A6D0534833C9}"/>
    <hyperlink ref="A735" r:id="rId1492" display="http://siamchart.com/stock-chart/XO/" xr:uid="{ADD73FE1-450A-4382-89E3-65327A42AACB}"/>
    <hyperlink ref="B735" r:id="rId1493" display="http://siamchart.com/stock-ichart/XO/" xr:uid="{7D66731F-8476-4193-8289-D88C4E4A51BF}"/>
    <hyperlink ref="A736" r:id="rId1494" display="http://siamchart.com/stock-chart/YCI/" xr:uid="{C09EB8D8-C15A-4899-AA49-2D6FDD93E536}"/>
    <hyperlink ref="B736" r:id="rId1495" display="http://siamchart.com/stock-ichart/YCI/" xr:uid="{980AC6DC-7068-487A-BE58-A079BB109546}"/>
    <hyperlink ref="A737" r:id="rId1496" display="http://siamchart.com/stock-chart/YGG/" xr:uid="{51F2D614-F0DE-4178-9FA2-B47DE6A4E697}"/>
    <hyperlink ref="B737" r:id="rId1497" display="http://siamchart.com/stock-ichart/YGG/" xr:uid="{9BC1296F-8873-459C-A32C-4B6A79721BD5}"/>
    <hyperlink ref="A738" r:id="rId1498" display="http://siamchart.com/stock-chart/YUASA/" xr:uid="{660E2005-FD5B-4D4C-BF13-90818071C18E}"/>
    <hyperlink ref="B738" r:id="rId1499" display="http://siamchart.com/stock-ichart/YUASA/" xr:uid="{124B4E13-5327-497B-990D-975789943864}"/>
    <hyperlink ref="A739" r:id="rId1500" display="http://siamchart.com/stock-chart/ZEN/" xr:uid="{8DA5F619-912E-47FE-B5A5-A92F3D6CCE82}"/>
    <hyperlink ref="B739" r:id="rId1501" display="http://siamchart.com/stock-ichart/ZEN/" xr:uid="{9426CA9D-BD9E-43F2-9B07-2345B27DE408}"/>
    <hyperlink ref="A740" r:id="rId1502" display="http://siamchart.com/stock-chart/ZIGA/" xr:uid="{3ADAB871-2788-46ED-8146-AF9CBF52A39A}"/>
    <hyperlink ref="B740" r:id="rId1503" display="http://siamchart.com/stock-ichart/ZIGA/" xr:uid="{6D39762C-BEA7-472B-8AB2-1F6ECE585F6E}"/>
    <hyperlink ref="A741" r:id="rId1504" display="http://siamchart.com/stock-chart/ZMICO/" xr:uid="{AEEF1BB6-B1C8-4BD3-84E8-E82C03CD3DEB}"/>
    <hyperlink ref="B741" r:id="rId1505" display="http://siamchart.com/stock-ichart/ZMICO/" xr:uid="{8E1ACD99-F7C8-43E4-82F7-E767EA1A316A}"/>
  </hyperlinks>
  <pageMargins left="0.7" right="0.7" top="0.75" bottom="0.75" header="0" footer="0"/>
  <pageSetup orientation="landscape"/>
  <drawing r:id="rId150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K1000"/>
  <sheetViews>
    <sheetView workbookViewId="0">
      <selection activeCell="D7" sqref="D7"/>
    </sheetView>
  </sheetViews>
  <sheetFormatPr defaultColWidth="12.625" defaultRowHeight="15" customHeight="1" x14ac:dyDescent="0.3"/>
  <cols>
    <col min="1" max="26" width="14.375" style="172" customWidth="1"/>
    <col min="27" max="16384" width="12.625" style="172"/>
  </cols>
  <sheetData>
    <row r="1" spans="1:11" ht="16.5" x14ac:dyDescent="0.3">
      <c r="A1" s="234">
        <v>2012</v>
      </c>
      <c r="B1" s="234">
        <v>2013</v>
      </c>
      <c r="C1" s="234">
        <v>2014</v>
      </c>
      <c r="D1" s="234">
        <v>2015</v>
      </c>
      <c r="E1" s="234">
        <v>2016</v>
      </c>
      <c r="F1" s="234">
        <v>2017</v>
      </c>
      <c r="G1" s="234">
        <v>2018</v>
      </c>
      <c r="H1" s="234">
        <v>2019</v>
      </c>
      <c r="I1" s="234">
        <v>2020</v>
      </c>
      <c r="J1" s="234" t="s">
        <v>1272</v>
      </c>
    </row>
    <row r="2" spans="1:11" ht="16.5" x14ac:dyDescent="0.3">
      <c r="A2" s="234">
        <v>15.5</v>
      </c>
      <c r="B2" s="234">
        <v>12.3</v>
      </c>
      <c r="C2" s="234">
        <v>12.1</v>
      </c>
      <c r="D2" s="234">
        <v>9.8000000000000007</v>
      </c>
      <c r="E2" s="234">
        <v>9.85</v>
      </c>
      <c r="F2" s="234">
        <v>9.51</v>
      </c>
      <c r="G2" s="234">
        <v>8.23</v>
      </c>
      <c r="H2" s="234">
        <v>6.92</v>
      </c>
      <c r="I2" s="235">
        <v>5.6</v>
      </c>
      <c r="K2" s="234" t="s">
        <v>993</v>
      </c>
    </row>
    <row r="6" spans="1:11" ht="16.5" x14ac:dyDescent="0.3">
      <c r="K6" s="234" t="s">
        <v>1003</v>
      </c>
    </row>
    <row r="21" s="172" customFormat="1" ht="15.75" customHeight="1" x14ac:dyDescent="0.3"/>
    <row r="22" s="172" customFormat="1" ht="15.75" customHeight="1" x14ac:dyDescent="0.3"/>
    <row r="23" s="172" customFormat="1" ht="15.75" customHeight="1" x14ac:dyDescent="0.3"/>
    <row r="24" s="172" customFormat="1" ht="15.75" customHeight="1" x14ac:dyDescent="0.3"/>
    <row r="25" s="172" customFormat="1" ht="15.75" customHeight="1" x14ac:dyDescent="0.3"/>
    <row r="26" s="172" customFormat="1" ht="15.75" customHeight="1" x14ac:dyDescent="0.3"/>
    <row r="27" s="172" customFormat="1" ht="15.75" customHeight="1" x14ac:dyDescent="0.3"/>
    <row r="28" s="172" customFormat="1" ht="15.75" customHeight="1" x14ac:dyDescent="0.3"/>
    <row r="29" s="172" customFormat="1" ht="15.75" customHeight="1" x14ac:dyDescent="0.3"/>
    <row r="30" s="172" customFormat="1" ht="15.75" customHeight="1" x14ac:dyDescent="0.3"/>
    <row r="31" s="172" customFormat="1" ht="15.75" customHeight="1" x14ac:dyDescent="0.3"/>
    <row r="32" s="172" customFormat="1" ht="15.75" customHeight="1" x14ac:dyDescent="0.3"/>
    <row r="33" s="172" customFormat="1" ht="15.75" customHeight="1" x14ac:dyDescent="0.3"/>
    <row r="34" s="172" customFormat="1" ht="15.75" customHeight="1" x14ac:dyDescent="0.3"/>
    <row r="35" s="172" customFormat="1" ht="15.75" customHeight="1" x14ac:dyDescent="0.3"/>
    <row r="36" s="172" customFormat="1" ht="15.75" customHeight="1" x14ac:dyDescent="0.3"/>
    <row r="37" s="172" customFormat="1" ht="15.75" customHeight="1" x14ac:dyDescent="0.3"/>
    <row r="38" s="172" customFormat="1" ht="15.75" customHeight="1" x14ac:dyDescent="0.3"/>
    <row r="39" s="172" customFormat="1" ht="15.75" customHeight="1" x14ac:dyDescent="0.3"/>
    <row r="40" s="172" customFormat="1" ht="15.75" customHeight="1" x14ac:dyDescent="0.3"/>
    <row r="41" s="172" customFormat="1" ht="15.75" customHeight="1" x14ac:dyDescent="0.3"/>
    <row r="42" s="172" customFormat="1" ht="15.75" customHeight="1" x14ac:dyDescent="0.3"/>
    <row r="43" s="172" customFormat="1" ht="15.75" customHeight="1" x14ac:dyDescent="0.3"/>
    <row r="44" s="172" customFormat="1" ht="15.75" customHeight="1" x14ac:dyDescent="0.3"/>
    <row r="45" s="172" customFormat="1" ht="15.75" customHeight="1" x14ac:dyDescent="0.3"/>
    <row r="46" s="172" customFormat="1" ht="15.75" customHeight="1" x14ac:dyDescent="0.3"/>
    <row r="47" s="172" customFormat="1" ht="15.75" customHeight="1" x14ac:dyDescent="0.3"/>
    <row r="48" s="172" customFormat="1" ht="15.75" customHeight="1" x14ac:dyDescent="0.3"/>
    <row r="49" s="172" customFormat="1" ht="15.75" customHeight="1" x14ac:dyDescent="0.3"/>
    <row r="50" s="172" customFormat="1" ht="15.75" customHeight="1" x14ac:dyDescent="0.3"/>
    <row r="51" s="172" customFormat="1" ht="15.75" customHeight="1" x14ac:dyDescent="0.3"/>
    <row r="52" s="172" customFormat="1" ht="15.75" customHeight="1" x14ac:dyDescent="0.3"/>
    <row r="53" s="172" customFormat="1" ht="15.75" customHeight="1" x14ac:dyDescent="0.3"/>
    <row r="54" s="172" customFormat="1" ht="15.75" customHeight="1" x14ac:dyDescent="0.3"/>
    <row r="55" s="172" customFormat="1" ht="15.75" customHeight="1" x14ac:dyDescent="0.3"/>
    <row r="56" s="172" customFormat="1" ht="15.75" customHeight="1" x14ac:dyDescent="0.3"/>
    <row r="57" s="172" customFormat="1" ht="15.75" customHeight="1" x14ac:dyDescent="0.3"/>
    <row r="58" s="172" customFormat="1" ht="15.75" customHeight="1" x14ac:dyDescent="0.3"/>
    <row r="59" s="172" customFormat="1" ht="15.75" customHeight="1" x14ac:dyDescent="0.3"/>
    <row r="60" s="172" customFormat="1" ht="15.75" customHeight="1" x14ac:dyDescent="0.3"/>
    <row r="61" s="172" customFormat="1" ht="15.75" customHeight="1" x14ac:dyDescent="0.3"/>
    <row r="62" s="172" customFormat="1" ht="15.75" customHeight="1" x14ac:dyDescent="0.3"/>
    <row r="63" s="172" customFormat="1" ht="15.75" customHeight="1" x14ac:dyDescent="0.3"/>
    <row r="64" s="172" customFormat="1" ht="15.75" customHeight="1" x14ac:dyDescent="0.3"/>
    <row r="65" s="172" customFormat="1" ht="15.75" customHeight="1" x14ac:dyDescent="0.3"/>
    <row r="66" s="172" customFormat="1" ht="15.75" customHeight="1" x14ac:dyDescent="0.3"/>
    <row r="67" s="172" customFormat="1" ht="15.75" customHeight="1" x14ac:dyDescent="0.3"/>
    <row r="68" s="172" customFormat="1" ht="15.75" customHeight="1" x14ac:dyDescent="0.3"/>
    <row r="69" s="172" customFormat="1" ht="15.75" customHeight="1" x14ac:dyDescent="0.3"/>
    <row r="70" s="172" customFormat="1" ht="15.75" customHeight="1" x14ac:dyDescent="0.3"/>
    <row r="71" s="172" customFormat="1" ht="15.75" customHeight="1" x14ac:dyDescent="0.3"/>
    <row r="72" s="172" customFormat="1" ht="15.75" customHeight="1" x14ac:dyDescent="0.3"/>
    <row r="73" s="172" customFormat="1" ht="15.75" customHeight="1" x14ac:dyDescent="0.3"/>
    <row r="74" s="172" customFormat="1" ht="15.75" customHeight="1" x14ac:dyDescent="0.3"/>
    <row r="75" s="172" customFormat="1" ht="15.75" customHeight="1" x14ac:dyDescent="0.3"/>
    <row r="76" s="172" customFormat="1" ht="15.75" customHeight="1" x14ac:dyDescent="0.3"/>
    <row r="77" s="172" customFormat="1" ht="15.75" customHeight="1" x14ac:dyDescent="0.3"/>
    <row r="78" s="172" customFormat="1" ht="15.75" customHeight="1" x14ac:dyDescent="0.3"/>
    <row r="79" s="172" customFormat="1" ht="15.75" customHeight="1" x14ac:dyDescent="0.3"/>
    <row r="80" s="172" customFormat="1" ht="15.75" customHeight="1" x14ac:dyDescent="0.3"/>
    <row r="81" s="172" customFormat="1" ht="15.75" customHeight="1" x14ac:dyDescent="0.3"/>
    <row r="82" s="172" customFormat="1" ht="15.75" customHeight="1" x14ac:dyDescent="0.3"/>
    <row r="83" s="172" customFormat="1" ht="15.75" customHeight="1" x14ac:dyDescent="0.3"/>
    <row r="84" s="172" customFormat="1" ht="15.75" customHeight="1" x14ac:dyDescent="0.3"/>
    <row r="85" s="172" customFormat="1" ht="15.75" customHeight="1" x14ac:dyDescent="0.3"/>
    <row r="86" s="172" customFormat="1" ht="15.75" customHeight="1" x14ac:dyDescent="0.3"/>
    <row r="87" s="172" customFormat="1" ht="15.75" customHeight="1" x14ac:dyDescent="0.3"/>
    <row r="88" s="172" customFormat="1" ht="15.75" customHeight="1" x14ac:dyDescent="0.3"/>
    <row r="89" s="172" customFormat="1" ht="15.75" customHeight="1" x14ac:dyDescent="0.3"/>
    <row r="90" s="172" customFormat="1" ht="15.75" customHeight="1" x14ac:dyDescent="0.3"/>
    <row r="91" s="172" customFormat="1" ht="15.75" customHeight="1" x14ac:dyDescent="0.3"/>
    <row r="92" s="172" customFormat="1" ht="15.75" customHeight="1" x14ac:dyDescent="0.3"/>
    <row r="93" s="172" customFormat="1" ht="15.75" customHeight="1" x14ac:dyDescent="0.3"/>
    <row r="94" s="172" customFormat="1" ht="15.75" customHeight="1" x14ac:dyDescent="0.3"/>
    <row r="95" s="172" customFormat="1" ht="15.75" customHeight="1" x14ac:dyDescent="0.3"/>
    <row r="96" s="172" customFormat="1" ht="15.75" customHeight="1" x14ac:dyDescent="0.3"/>
    <row r="97" s="172" customFormat="1" ht="15.75" customHeight="1" x14ac:dyDescent="0.3"/>
    <row r="98" s="172" customFormat="1" ht="15.75" customHeight="1" x14ac:dyDescent="0.3"/>
    <row r="99" s="172" customFormat="1" ht="15.75" customHeight="1" x14ac:dyDescent="0.3"/>
    <row r="100" s="172" customFormat="1" ht="15.75" customHeight="1" x14ac:dyDescent="0.3"/>
    <row r="101" s="172" customFormat="1" ht="15.75" customHeight="1" x14ac:dyDescent="0.3"/>
    <row r="102" s="172" customFormat="1" ht="15.75" customHeight="1" x14ac:dyDescent="0.3"/>
    <row r="103" s="172" customFormat="1" ht="15.75" customHeight="1" x14ac:dyDescent="0.3"/>
    <row r="104" s="172" customFormat="1" ht="15.75" customHeight="1" x14ac:dyDescent="0.3"/>
    <row r="105" s="172" customFormat="1" ht="15.75" customHeight="1" x14ac:dyDescent="0.3"/>
    <row r="106" s="172" customFormat="1" ht="15.75" customHeight="1" x14ac:dyDescent="0.3"/>
    <row r="107" s="172" customFormat="1" ht="15.75" customHeight="1" x14ac:dyDescent="0.3"/>
    <row r="108" s="172" customFormat="1" ht="15.75" customHeight="1" x14ac:dyDescent="0.3"/>
    <row r="109" s="172" customFormat="1" ht="15.75" customHeight="1" x14ac:dyDescent="0.3"/>
    <row r="110" s="172" customFormat="1" ht="15.75" customHeight="1" x14ac:dyDescent="0.3"/>
    <row r="111" s="172" customFormat="1" ht="15.75" customHeight="1" x14ac:dyDescent="0.3"/>
    <row r="112" s="172" customFormat="1" ht="15.75" customHeight="1" x14ac:dyDescent="0.3"/>
    <row r="113" s="172" customFormat="1" ht="15.75" customHeight="1" x14ac:dyDescent="0.3"/>
    <row r="114" s="172" customFormat="1" ht="15.75" customHeight="1" x14ac:dyDescent="0.3"/>
    <row r="115" s="172" customFormat="1" ht="15.75" customHeight="1" x14ac:dyDescent="0.3"/>
    <row r="116" s="172" customFormat="1" ht="15.75" customHeight="1" x14ac:dyDescent="0.3"/>
    <row r="117" s="172" customFormat="1" ht="15.75" customHeight="1" x14ac:dyDescent="0.3"/>
    <row r="118" s="172" customFormat="1" ht="15.75" customHeight="1" x14ac:dyDescent="0.3"/>
    <row r="119" s="172" customFormat="1" ht="15.75" customHeight="1" x14ac:dyDescent="0.3"/>
    <row r="120" s="172" customFormat="1" ht="15.75" customHeight="1" x14ac:dyDescent="0.3"/>
    <row r="121" s="172" customFormat="1" ht="15.75" customHeight="1" x14ac:dyDescent="0.3"/>
    <row r="122" s="172" customFormat="1" ht="15.75" customHeight="1" x14ac:dyDescent="0.3"/>
    <row r="123" s="172" customFormat="1" ht="15.75" customHeight="1" x14ac:dyDescent="0.3"/>
    <row r="124" s="172" customFormat="1" ht="15.75" customHeight="1" x14ac:dyDescent="0.3"/>
    <row r="125" s="172" customFormat="1" ht="15.75" customHeight="1" x14ac:dyDescent="0.3"/>
    <row r="126" s="172" customFormat="1" ht="15.75" customHeight="1" x14ac:dyDescent="0.3"/>
    <row r="127" s="172" customFormat="1" ht="15.75" customHeight="1" x14ac:dyDescent="0.3"/>
    <row r="128" s="172" customFormat="1" ht="15.75" customHeight="1" x14ac:dyDescent="0.3"/>
    <row r="129" s="172" customFormat="1" ht="15.75" customHeight="1" x14ac:dyDescent="0.3"/>
    <row r="130" s="172" customFormat="1" ht="15.75" customHeight="1" x14ac:dyDescent="0.3"/>
    <row r="131" s="172" customFormat="1" ht="15.75" customHeight="1" x14ac:dyDescent="0.3"/>
    <row r="132" s="172" customFormat="1" ht="15.75" customHeight="1" x14ac:dyDescent="0.3"/>
    <row r="133" s="172" customFormat="1" ht="15.75" customHeight="1" x14ac:dyDescent="0.3"/>
    <row r="134" s="172" customFormat="1" ht="15.75" customHeight="1" x14ac:dyDescent="0.3"/>
    <row r="135" s="172" customFormat="1" ht="15.75" customHeight="1" x14ac:dyDescent="0.3"/>
    <row r="136" s="172" customFormat="1" ht="15.75" customHeight="1" x14ac:dyDescent="0.3"/>
    <row r="137" s="172" customFormat="1" ht="15.75" customHeight="1" x14ac:dyDescent="0.3"/>
    <row r="138" s="172" customFormat="1" ht="15.75" customHeight="1" x14ac:dyDescent="0.3"/>
    <row r="139" s="172" customFormat="1" ht="15.75" customHeight="1" x14ac:dyDescent="0.3"/>
    <row r="140" s="172" customFormat="1" ht="15.75" customHeight="1" x14ac:dyDescent="0.3"/>
    <row r="141" s="172" customFormat="1" ht="15.75" customHeight="1" x14ac:dyDescent="0.3"/>
    <row r="142" s="172" customFormat="1" ht="15.75" customHeight="1" x14ac:dyDescent="0.3"/>
    <row r="143" s="172" customFormat="1" ht="15.75" customHeight="1" x14ac:dyDescent="0.3"/>
    <row r="144" s="172" customFormat="1" ht="15.75" customHeight="1" x14ac:dyDescent="0.3"/>
    <row r="145" s="172" customFormat="1" ht="15.75" customHeight="1" x14ac:dyDescent="0.3"/>
    <row r="146" s="172" customFormat="1" ht="15.75" customHeight="1" x14ac:dyDescent="0.3"/>
    <row r="147" s="172" customFormat="1" ht="15.75" customHeight="1" x14ac:dyDescent="0.3"/>
    <row r="148" s="172" customFormat="1" ht="15.75" customHeight="1" x14ac:dyDescent="0.3"/>
    <row r="149" s="172" customFormat="1" ht="15.75" customHeight="1" x14ac:dyDescent="0.3"/>
    <row r="150" s="172" customFormat="1" ht="15.75" customHeight="1" x14ac:dyDescent="0.3"/>
    <row r="151" s="172" customFormat="1" ht="15.75" customHeight="1" x14ac:dyDescent="0.3"/>
    <row r="152" s="172" customFormat="1" ht="15.75" customHeight="1" x14ac:dyDescent="0.3"/>
    <row r="153" s="172" customFormat="1" ht="15.75" customHeight="1" x14ac:dyDescent="0.3"/>
    <row r="154" s="172" customFormat="1" ht="15.75" customHeight="1" x14ac:dyDescent="0.3"/>
    <row r="155" s="172" customFormat="1" ht="15.75" customHeight="1" x14ac:dyDescent="0.3"/>
    <row r="156" s="172" customFormat="1" ht="15.75" customHeight="1" x14ac:dyDescent="0.3"/>
    <row r="157" s="172" customFormat="1" ht="15.75" customHeight="1" x14ac:dyDescent="0.3"/>
    <row r="158" s="172" customFormat="1" ht="15.75" customHeight="1" x14ac:dyDescent="0.3"/>
    <row r="159" s="172" customFormat="1" ht="15.75" customHeight="1" x14ac:dyDescent="0.3"/>
    <row r="160" s="172" customFormat="1" ht="15.75" customHeight="1" x14ac:dyDescent="0.3"/>
    <row r="161" s="172" customFormat="1" ht="15.75" customHeight="1" x14ac:dyDescent="0.3"/>
    <row r="162" s="172" customFormat="1" ht="15.75" customHeight="1" x14ac:dyDescent="0.3"/>
    <row r="163" s="172" customFormat="1" ht="15.75" customHeight="1" x14ac:dyDescent="0.3"/>
    <row r="164" s="172" customFormat="1" ht="15.75" customHeight="1" x14ac:dyDescent="0.3"/>
    <row r="165" s="172" customFormat="1" ht="15.75" customHeight="1" x14ac:dyDescent="0.3"/>
    <row r="166" s="172" customFormat="1" ht="15.75" customHeight="1" x14ac:dyDescent="0.3"/>
    <row r="167" s="172" customFormat="1" ht="15.75" customHeight="1" x14ac:dyDescent="0.3"/>
    <row r="168" s="172" customFormat="1" ht="15.75" customHeight="1" x14ac:dyDescent="0.3"/>
    <row r="169" s="172" customFormat="1" ht="15.75" customHeight="1" x14ac:dyDescent="0.3"/>
    <row r="170" s="172" customFormat="1" ht="15.75" customHeight="1" x14ac:dyDescent="0.3"/>
    <row r="171" s="172" customFormat="1" ht="15.75" customHeight="1" x14ac:dyDescent="0.3"/>
    <row r="172" s="172" customFormat="1" ht="15.75" customHeight="1" x14ac:dyDescent="0.3"/>
    <row r="173" s="172" customFormat="1" ht="15.75" customHeight="1" x14ac:dyDescent="0.3"/>
    <row r="174" s="172" customFormat="1" ht="15.75" customHeight="1" x14ac:dyDescent="0.3"/>
    <row r="175" s="172" customFormat="1" ht="15.75" customHeight="1" x14ac:dyDescent="0.3"/>
    <row r="176" s="172" customFormat="1" ht="15.75" customHeight="1" x14ac:dyDescent="0.3"/>
    <row r="177" s="172" customFormat="1" ht="15.75" customHeight="1" x14ac:dyDescent="0.3"/>
    <row r="178" s="172" customFormat="1" ht="15.75" customHeight="1" x14ac:dyDescent="0.3"/>
    <row r="179" s="172" customFormat="1" ht="15.75" customHeight="1" x14ac:dyDescent="0.3"/>
    <row r="180" s="172" customFormat="1" ht="15.75" customHeight="1" x14ac:dyDescent="0.3"/>
    <row r="181" s="172" customFormat="1" ht="15.75" customHeight="1" x14ac:dyDescent="0.3"/>
    <row r="182" s="172" customFormat="1" ht="15.75" customHeight="1" x14ac:dyDescent="0.3"/>
    <row r="183" s="172" customFormat="1" ht="15.75" customHeight="1" x14ac:dyDescent="0.3"/>
    <row r="184" s="172" customFormat="1" ht="15.75" customHeight="1" x14ac:dyDescent="0.3"/>
    <row r="185" s="172" customFormat="1" ht="15.75" customHeight="1" x14ac:dyDescent="0.3"/>
    <row r="186" s="172" customFormat="1" ht="15.75" customHeight="1" x14ac:dyDescent="0.3"/>
    <row r="187" s="172" customFormat="1" ht="15.75" customHeight="1" x14ac:dyDescent="0.3"/>
    <row r="188" s="172" customFormat="1" ht="15.75" customHeight="1" x14ac:dyDescent="0.3"/>
    <row r="189" s="172" customFormat="1" ht="15.75" customHeight="1" x14ac:dyDescent="0.3"/>
    <row r="190" s="172" customFormat="1" ht="15.75" customHeight="1" x14ac:dyDescent="0.3"/>
    <row r="191" s="172" customFormat="1" ht="15.75" customHeight="1" x14ac:dyDescent="0.3"/>
    <row r="192" s="172" customFormat="1" ht="15.75" customHeight="1" x14ac:dyDescent="0.3"/>
    <row r="193" s="172" customFormat="1" ht="15.75" customHeight="1" x14ac:dyDescent="0.3"/>
    <row r="194" s="172" customFormat="1" ht="15.75" customHeight="1" x14ac:dyDescent="0.3"/>
    <row r="195" s="172" customFormat="1" ht="15.75" customHeight="1" x14ac:dyDescent="0.3"/>
    <row r="196" s="172" customFormat="1" ht="15.75" customHeight="1" x14ac:dyDescent="0.3"/>
    <row r="197" s="172" customFormat="1" ht="15.75" customHeight="1" x14ac:dyDescent="0.3"/>
    <row r="198" s="172" customFormat="1" ht="15.75" customHeight="1" x14ac:dyDescent="0.3"/>
    <row r="199" s="172" customFormat="1" ht="15.75" customHeight="1" x14ac:dyDescent="0.3"/>
    <row r="200" s="172" customFormat="1" ht="15.75" customHeight="1" x14ac:dyDescent="0.3"/>
    <row r="201" s="172" customFormat="1" ht="15.75" customHeight="1" x14ac:dyDescent="0.3"/>
    <row r="202" s="172" customFormat="1" ht="15.75" customHeight="1" x14ac:dyDescent="0.3"/>
    <row r="203" s="172" customFormat="1" ht="15.75" customHeight="1" x14ac:dyDescent="0.3"/>
    <row r="204" s="172" customFormat="1" ht="15.75" customHeight="1" x14ac:dyDescent="0.3"/>
    <row r="205" s="172" customFormat="1" ht="15.75" customHeight="1" x14ac:dyDescent="0.3"/>
    <row r="206" s="172" customFormat="1" ht="15.75" customHeight="1" x14ac:dyDescent="0.3"/>
    <row r="207" s="172" customFormat="1" ht="15.75" customHeight="1" x14ac:dyDescent="0.3"/>
    <row r="208" s="172" customFormat="1" ht="15.75" customHeight="1" x14ac:dyDescent="0.3"/>
    <row r="209" s="172" customFormat="1" ht="15.75" customHeight="1" x14ac:dyDescent="0.3"/>
    <row r="210" s="172" customFormat="1" ht="15.75" customHeight="1" x14ac:dyDescent="0.3"/>
    <row r="211" s="172" customFormat="1" ht="15.75" customHeight="1" x14ac:dyDescent="0.3"/>
    <row r="212" s="172" customFormat="1" ht="15.75" customHeight="1" x14ac:dyDescent="0.3"/>
    <row r="213" s="172" customFormat="1" ht="15.75" customHeight="1" x14ac:dyDescent="0.3"/>
    <row r="214" s="172" customFormat="1" ht="15.75" customHeight="1" x14ac:dyDescent="0.3"/>
    <row r="215" s="172" customFormat="1" ht="15.75" customHeight="1" x14ac:dyDescent="0.3"/>
    <row r="216" s="172" customFormat="1" ht="15.75" customHeight="1" x14ac:dyDescent="0.3"/>
    <row r="217" s="172" customFormat="1" ht="15.75" customHeight="1" x14ac:dyDescent="0.3"/>
    <row r="218" s="172" customFormat="1" ht="15.75" customHeight="1" x14ac:dyDescent="0.3"/>
    <row r="219" s="172" customFormat="1" ht="15.75" customHeight="1" x14ac:dyDescent="0.3"/>
    <row r="220" s="172" customFormat="1" ht="15.75" customHeight="1" x14ac:dyDescent="0.3"/>
    <row r="221" s="172" customFormat="1" ht="15.75" customHeight="1" x14ac:dyDescent="0.3"/>
    <row r="222" s="172" customFormat="1" ht="15.75" customHeight="1" x14ac:dyDescent="0.3"/>
    <row r="223" s="172" customFormat="1" ht="15.75" customHeight="1" x14ac:dyDescent="0.3"/>
    <row r="224" s="172" customFormat="1" ht="15.75" customHeight="1" x14ac:dyDescent="0.3"/>
    <row r="225" s="172" customFormat="1" ht="15.75" customHeight="1" x14ac:dyDescent="0.3"/>
    <row r="226" s="172" customFormat="1" ht="15.75" customHeight="1" x14ac:dyDescent="0.3"/>
    <row r="227" s="172" customFormat="1" ht="15.75" customHeight="1" x14ac:dyDescent="0.3"/>
    <row r="228" s="172" customFormat="1" ht="15.75" customHeight="1" x14ac:dyDescent="0.3"/>
    <row r="229" s="172" customFormat="1" ht="15.75" customHeight="1" x14ac:dyDescent="0.3"/>
    <row r="230" s="172" customFormat="1" ht="15.75" customHeight="1" x14ac:dyDescent="0.3"/>
    <row r="231" s="172" customFormat="1" ht="15.75" customHeight="1" x14ac:dyDescent="0.3"/>
    <row r="232" s="172" customFormat="1" ht="15.75" customHeight="1" x14ac:dyDescent="0.3"/>
    <row r="233" s="172" customFormat="1" ht="15.75" customHeight="1" x14ac:dyDescent="0.3"/>
    <row r="234" s="172" customFormat="1" ht="15.75" customHeight="1" x14ac:dyDescent="0.3"/>
    <row r="235" s="172" customFormat="1" ht="15.75" customHeight="1" x14ac:dyDescent="0.3"/>
    <row r="236" s="172" customFormat="1" ht="15.75" customHeight="1" x14ac:dyDescent="0.3"/>
    <row r="237" s="172" customFormat="1" ht="15.75" customHeight="1" x14ac:dyDescent="0.3"/>
    <row r="238" s="172" customFormat="1" ht="15.75" customHeight="1" x14ac:dyDescent="0.3"/>
    <row r="239" s="172" customFormat="1" ht="15.75" customHeight="1" x14ac:dyDescent="0.3"/>
    <row r="240" s="172" customFormat="1" ht="15.75" customHeight="1" x14ac:dyDescent="0.3"/>
    <row r="241" s="172" customFormat="1" ht="15.75" customHeight="1" x14ac:dyDescent="0.3"/>
    <row r="242" s="172" customFormat="1" ht="15.75" customHeight="1" x14ac:dyDescent="0.3"/>
    <row r="243" s="172" customFormat="1" ht="15.75" customHeight="1" x14ac:dyDescent="0.3"/>
    <row r="244" s="172" customFormat="1" ht="15.75" customHeight="1" x14ac:dyDescent="0.3"/>
    <row r="245" s="172" customFormat="1" ht="15.75" customHeight="1" x14ac:dyDescent="0.3"/>
    <row r="246" s="172" customFormat="1" ht="15.75" customHeight="1" x14ac:dyDescent="0.3"/>
    <row r="247" s="172" customFormat="1" ht="15.75" customHeight="1" x14ac:dyDescent="0.3"/>
    <row r="248" s="172" customFormat="1" ht="15.75" customHeight="1" x14ac:dyDescent="0.3"/>
    <row r="249" s="172" customFormat="1" ht="15.75" customHeight="1" x14ac:dyDescent="0.3"/>
    <row r="250" s="172" customFormat="1" ht="15.75" customHeight="1" x14ac:dyDescent="0.3"/>
    <row r="251" s="172" customFormat="1" ht="15.75" customHeight="1" x14ac:dyDescent="0.3"/>
    <row r="252" s="172" customFormat="1" ht="15.75" customHeight="1" x14ac:dyDescent="0.3"/>
    <row r="253" s="172" customFormat="1" ht="15.75" customHeight="1" x14ac:dyDescent="0.3"/>
    <row r="254" s="172" customFormat="1" ht="15.75" customHeight="1" x14ac:dyDescent="0.3"/>
    <row r="255" s="172" customFormat="1" ht="15.75" customHeight="1" x14ac:dyDescent="0.3"/>
    <row r="256" s="172" customFormat="1" ht="15.75" customHeight="1" x14ac:dyDescent="0.3"/>
    <row r="257" s="172" customFormat="1" ht="15.75" customHeight="1" x14ac:dyDescent="0.3"/>
    <row r="258" s="172" customFormat="1" ht="15.75" customHeight="1" x14ac:dyDescent="0.3"/>
    <row r="259" s="172" customFormat="1" ht="15.75" customHeight="1" x14ac:dyDescent="0.3"/>
    <row r="260" s="172" customFormat="1" ht="15.75" customHeight="1" x14ac:dyDescent="0.3"/>
    <row r="261" s="172" customFormat="1" ht="15.75" customHeight="1" x14ac:dyDescent="0.3"/>
    <row r="262" s="172" customFormat="1" ht="15.75" customHeight="1" x14ac:dyDescent="0.3"/>
    <row r="263" s="172" customFormat="1" ht="15.75" customHeight="1" x14ac:dyDescent="0.3"/>
    <row r="264" s="172" customFormat="1" ht="15.75" customHeight="1" x14ac:dyDescent="0.3"/>
    <row r="265" s="172" customFormat="1" ht="15.75" customHeight="1" x14ac:dyDescent="0.3"/>
    <row r="266" s="172" customFormat="1" ht="15.75" customHeight="1" x14ac:dyDescent="0.3"/>
    <row r="267" s="172" customFormat="1" ht="15.75" customHeight="1" x14ac:dyDescent="0.3"/>
    <row r="268" s="172" customFormat="1" ht="15.75" customHeight="1" x14ac:dyDescent="0.3"/>
    <row r="269" s="172" customFormat="1" ht="15.75" customHeight="1" x14ac:dyDescent="0.3"/>
    <row r="270" s="172" customFormat="1" ht="15.75" customHeight="1" x14ac:dyDescent="0.3"/>
    <row r="271" s="172" customFormat="1" ht="15.75" customHeight="1" x14ac:dyDescent="0.3"/>
    <row r="272" s="172" customFormat="1" ht="15.75" customHeight="1" x14ac:dyDescent="0.3"/>
    <row r="273" s="172" customFormat="1" ht="15.75" customHeight="1" x14ac:dyDescent="0.3"/>
    <row r="274" s="172" customFormat="1" ht="15.75" customHeight="1" x14ac:dyDescent="0.3"/>
    <row r="275" s="172" customFormat="1" ht="15.75" customHeight="1" x14ac:dyDescent="0.3"/>
    <row r="276" s="172" customFormat="1" ht="15.75" customHeight="1" x14ac:dyDescent="0.3"/>
    <row r="277" s="172" customFormat="1" ht="15.75" customHeight="1" x14ac:dyDescent="0.3"/>
    <row r="278" s="172" customFormat="1" ht="15.75" customHeight="1" x14ac:dyDescent="0.3"/>
    <row r="279" s="172" customFormat="1" ht="15.75" customHeight="1" x14ac:dyDescent="0.3"/>
    <row r="280" s="172" customFormat="1" ht="15.75" customHeight="1" x14ac:dyDescent="0.3"/>
    <row r="281" s="172" customFormat="1" ht="15.75" customHeight="1" x14ac:dyDescent="0.3"/>
    <row r="282" s="172" customFormat="1" ht="15.75" customHeight="1" x14ac:dyDescent="0.3"/>
    <row r="283" s="172" customFormat="1" ht="15.75" customHeight="1" x14ac:dyDescent="0.3"/>
    <row r="284" s="172" customFormat="1" ht="15.75" customHeight="1" x14ac:dyDescent="0.3"/>
    <row r="285" s="172" customFormat="1" ht="15.75" customHeight="1" x14ac:dyDescent="0.3"/>
    <row r="286" s="172" customFormat="1" ht="15.75" customHeight="1" x14ac:dyDescent="0.3"/>
    <row r="287" s="172" customFormat="1" ht="15.75" customHeight="1" x14ac:dyDescent="0.3"/>
    <row r="288" s="172" customFormat="1" ht="15.75" customHeight="1" x14ac:dyDescent="0.3"/>
    <row r="289" s="172" customFormat="1" ht="15.75" customHeight="1" x14ac:dyDescent="0.3"/>
    <row r="290" s="172" customFormat="1" ht="15.75" customHeight="1" x14ac:dyDescent="0.3"/>
    <row r="291" s="172" customFormat="1" ht="15.75" customHeight="1" x14ac:dyDescent="0.3"/>
    <row r="292" s="172" customFormat="1" ht="15.75" customHeight="1" x14ac:dyDescent="0.3"/>
    <row r="293" s="172" customFormat="1" ht="15.75" customHeight="1" x14ac:dyDescent="0.3"/>
    <row r="294" s="172" customFormat="1" ht="15.75" customHeight="1" x14ac:dyDescent="0.3"/>
    <row r="295" s="172" customFormat="1" ht="15.75" customHeight="1" x14ac:dyDescent="0.3"/>
    <row r="296" s="172" customFormat="1" ht="15.75" customHeight="1" x14ac:dyDescent="0.3"/>
    <row r="297" s="172" customFormat="1" ht="15.75" customHeight="1" x14ac:dyDescent="0.3"/>
    <row r="298" s="172" customFormat="1" ht="15.75" customHeight="1" x14ac:dyDescent="0.3"/>
    <row r="299" s="172" customFormat="1" ht="15.75" customHeight="1" x14ac:dyDescent="0.3"/>
    <row r="300" s="172" customFormat="1" ht="15.75" customHeight="1" x14ac:dyDescent="0.3"/>
    <row r="301" s="172" customFormat="1" ht="15.75" customHeight="1" x14ac:dyDescent="0.3"/>
    <row r="302" s="172" customFormat="1" ht="15.75" customHeight="1" x14ac:dyDescent="0.3"/>
    <row r="303" s="172" customFormat="1" ht="15.75" customHeight="1" x14ac:dyDescent="0.3"/>
    <row r="304" s="172" customFormat="1" ht="15.75" customHeight="1" x14ac:dyDescent="0.3"/>
    <row r="305" s="172" customFormat="1" ht="15.75" customHeight="1" x14ac:dyDescent="0.3"/>
    <row r="306" s="172" customFormat="1" ht="15.75" customHeight="1" x14ac:dyDescent="0.3"/>
    <row r="307" s="172" customFormat="1" ht="15.75" customHeight="1" x14ac:dyDescent="0.3"/>
    <row r="308" s="172" customFormat="1" ht="15.75" customHeight="1" x14ac:dyDescent="0.3"/>
    <row r="309" s="172" customFormat="1" ht="15.75" customHeight="1" x14ac:dyDescent="0.3"/>
    <row r="310" s="172" customFormat="1" ht="15.75" customHeight="1" x14ac:dyDescent="0.3"/>
    <row r="311" s="172" customFormat="1" ht="15.75" customHeight="1" x14ac:dyDescent="0.3"/>
    <row r="312" s="172" customFormat="1" ht="15.75" customHeight="1" x14ac:dyDescent="0.3"/>
    <row r="313" s="172" customFormat="1" ht="15.75" customHeight="1" x14ac:dyDescent="0.3"/>
    <row r="314" s="172" customFormat="1" ht="15.75" customHeight="1" x14ac:dyDescent="0.3"/>
    <row r="315" s="172" customFormat="1" ht="15.75" customHeight="1" x14ac:dyDescent="0.3"/>
    <row r="316" s="172" customFormat="1" ht="15.75" customHeight="1" x14ac:dyDescent="0.3"/>
    <row r="317" s="172" customFormat="1" ht="15.75" customHeight="1" x14ac:dyDescent="0.3"/>
    <row r="318" s="172" customFormat="1" ht="15.75" customHeight="1" x14ac:dyDescent="0.3"/>
    <row r="319" s="172" customFormat="1" ht="15.75" customHeight="1" x14ac:dyDescent="0.3"/>
    <row r="320" s="172" customFormat="1" ht="15.75" customHeight="1" x14ac:dyDescent="0.3"/>
    <row r="321" s="172" customFormat="1" ht="15.75" customHeight="1" x14ac:dyDescent="0.3"/>
    <row r="322" s="172" customFormat="1" ht="15.75" customHeight="1" x14ac:dyDescent="0.3"/>
    <row r="323" s="172" customFormat="1" ht="15.75" customHeight="1" x14ac:dyDescent="0.3"/>
    <row r="324" s="172" customFormat="1" ht="15.75" customHeight="1" x14ac:dyDescent="0.3"/>
    <row r="325" s="172" customFormat="1" ht="15.75" customHeight="1" x14ac:dyDescent="0.3"/>
    <row r="326" s="172" customFormat="1" ht="15.75" customHeight="1" x14ac:dyDescent="0.3"/>
    <row r="327" s="172" customFormat="1" ht="15.75" customHeight="1" x14ac:dyDescent="0.3"/>
    <row r="328" s="172" customFormat="1" ht="15.75" customHeight="1" x14ac:dyDescent="0.3"/>
    <row r="329" s="172" customFormat="1" ht="15.75" customHeight="1" x14ac:dyDescent="0.3"/>
    <row r="330" s="172" customFormat="1" ht="15.75" customHeight="1" x14ac:dyDescent="0.3"/>
    <row r="331" s="172" customFormat="1" ht="15.75" customHeight="1" x14ac:dyDescent="0.3"/>
    <row r="332" s="172" customFormat="1" ht="15.75" customHeight="1" x14ac:dyDescent="0.3"/>
    <row r="333" s="172" customFormat="1" ht="15.75" customHeight="1" x14ac:dyDescent="0.3"/>
    <row r="334" s="172" customFormat="1" ht="15.75" customHeight="1" x14ac:dyDescent="0.3"/>
    <row r="335" s="172" customFormat="1" ht="15.75" customHeight="1" x14ac:dyDescent="0.3"/>
    <row r="336" s="172" customFormat="1" ht="15.75" customHeight="1" x14ac:dyDescent="0.3"/>
    <row r="337" s="172" customFormat="1" ht="15.75" customHeight="1" x14ac:dyDescent="0.3"/>
    <row r="338" s="172" customFormat="1" ht="15.75" customHeight="1" x14ac:dyDescent="0.3"/>
    <row r="339" s="172" customFormat="1" ht="15.75" customHeight="1" x14ac:dyDescent="0.3"/>
    <row r="340" s="172" customFormat="1" ht="15.75" customHeight="1" x14ac:dyDescent="0.3"/>
    <row r="341" s="172" customFormat="1" ht="15.75" customHeight="1" x14ac:dyDescent="0.3"/>
    <row r="342" s="172" customFormat="1" ht="15.75" customHeight="1" x14ac:dyDescent="0.3"/>
    <row r="343" s="172" customFormat="1" ht="15.75" customHeight="1" x14ac:dyDescent="0.3"/>
    <row r="344" s="172" customFormat="1" ht="15.75" customHeight="1" x14ac:dyDescent="0.3"/>
    <row r="345" s="172" customFormat="1" ht="15.75" customHeight="1" x14ac:dyDescent="0.3"/>
    <row r="346" s="172" customFormat="1" ht="15.75" customHeight="1" x14ac:dyDescent="0.3"/>
    <row r="347" s="172" customFormat="1" ht="15.75" customHeight="1" x14ac:dyDescent="0.3"/>
    <row r="348" s="172" customFormat="1" ht="15.75" customHeight="1" x14ac:dyDescent="0.3"/>
    <row r="349" s="172" customFormat="1" ht="15.75" customHeight="1" x14ac:dyDescent="0.3"/>
    <row r="350" s="172" customFormat="1" ht="15.75" customHeight="1" x14ac:dyDescent="0.3"/>
    <row r="351" s="172" customFormat="1" ht="15.75" customHeight="1" x14ac:dyDescent="0.3"/>
    <row r="352" s="172" customFormat="1" ht="15.75" customHeight="1" x14ac:dyDescent="0.3"/>
    <row r="353" s="172" customFormat="1" ht="15.75" customHeight="1" x14ac:dyDescent="0.3"/>
    <row r="354" s="172" customFormat="1" ht="15.75" customHeight="1" x14ac:dyDescent="0.3"/>
    <row r="355" s="172" customFormat="1" ht="15.75" customHeight="1" x14ac:dyDescent="0.3"/>
    <row r="356" s="172" customFormat="1" ht="15.75" customHeight="1" x14ac:dyDescent="0.3"/>
    <row r="357" s="172" customFormat="1" ht="15.75" customHeight="1" x14ac:dyDescent="0.3"/>
    <row r="358" s="172" customFormat="1" ht="15.75" customHeight="1" x14ac:dyDescent="0.3"/>
    <row r="359" s="172" customFormat="1" ht="15.75" customHeight="1" x14ac:dyDescent="0.3"/>
    <row r="360" s="172" customFormat="1" ht="15.75" customHeight="1" x14ac:dyDescent="0.3"/>
    <row r="361" s="172" customFormat="1" ht="15.75" customHeight="1" x14ac:dyDescent="0.3"/>
    <row r="362" s="172" customFormat="1" ht="15.75" customHeight="1" x14ac:dyDescent="0.3"/>
    <row r="363" s="172" customFormat="1" ht="15.75" customHeight="1" x14ac:dyDescent="0.3"/>
    <row r="364" s="172" customFormat="1" ht="15.75" customHeight="1" x14ac:dyDescent="0.3"/>
    <row r="365" s="172" customFormat="1" ht="15.75" customHeight="1" x14ac:dyDescent="0.3"/>
    <row r="366" s="172" customFormat="1" ht="15.75" customHeight="1" x14ac:dyDescent="0.3"/>
    <row r="367" s="172" customFormat="1" ht="15.75" customHeight="1" x14ac:dyDescent="0.3"/>
    <row r="368" s="172" customFormat="1" ht="15.75" customHeight="1" x14ac:dyDescent="0.3"/>
    <row r="369" s="172" customFormat="1" ht="15.75" customHeight="1" x14ac:dyDescent="0.3"/>
    <row r="370" s="172" customFormat="1" ht="15.75" customHeight="1" x14ac:dyDescent="0.3"/>
    <row r="371" s="172" customFormat="1" ht="15.75" customHeight="1" x14ac:dyDescent="0.3"/>
    <row r="372" s="172" customFormat="1" ht="15.75" customHeight="1" x14ac:dyDescent="0.3"/>
    <row r="373" s="172" customFormat="1" ht="15.75" customHeight="1" x14ac:dyDescent="0.3"/>
    <row r="374" s="172" customFormat="1" ht="15.75" customHeight="1" x14ac:dyDescent="0.3"/>
    <row r="375" s="172" customFormat="1" ht="15.75" customHeight="1" x14ac:dyDescent="0.3"/>
    <row r="376" s="172" customFormat="1" ht="15.75" customHeight="1" x14ac:dyDescent="0.3"/>
    <row r="377" s="172" customFormat="1" ht="15.75" customHeight="1" x14ac:dyDescent="0.3"/>
    <row r="378" s="172" customFormat="1" ht="15.75" customHeight="1" x14ac:dyDescent="0.3"/>
    <row r="379" s="172" customFormat="1" ht="15.75" customHeight="1" x14ac:dyDescent="0.3"/>
    <row r="380" s="172" customFormat="1" ht="15.75" customHeight="1" x14ac:dyDescent="0.3"/>
    <row r="381" s="172" customFormat="1" ht="15.75" customHeight="1" x14ac:dyDescent="0.3"/>
    <row r="382" s="172" customFormat="1" ht="15.75" customHeight="1" x14ac:dyDescent="0.3"/>
    <row r="383" s="172" customFormat="1" ht="15.75" customHeight="1" x14ac:dyDescent="0.3"/>
    <row r="384" s="172" customFormat="1" ht="15.75" customHeight="1" x14ac:dyDescent="0.3"/>
    <row r="385" s="172" customFormat="1" ht="15.75" customHeight="1" x14ac:dyDescent="0.3"/>
    <row r="386" s="172" customFormat="1" ht="15.75" customHeight="1" x14ac:dyDescent="0.3"/>
    <row r="387" s="172" customFormat="1" ht="15.75" customHeight="1" x14ac:dyDescent="0.3"/>
    <row r="388" s="172" customFormat="1" ht="15.75" customHeight="1" x14ac:dyDescent="0.3"/>
    <row r="389" s="172" customFormat="1" ht="15.75" customHeight="1" x14ac:dyDescent="0.3"/>
    <row r="390" s="172" customFormat="1" ht="15.75" customHeight="1" x14ac:dyDescent="0.3"/>
    <row r="391" s="172" customFormat="1" ht="15.75" customHeight="1" x14ac:dyDescent="0.3"/>
    <row r="392" s="172" customFormat="1" ht="15.75" customHeight="1" x14ac:dyDescent="0.3"/>
    <row r="393" s="172" customFormat="1" ht="15.75" customHeight="1" x14ac:dyDescent="0.3"/>
    <row r="394" s="172" customFormat="1" ht="15.75" customHeight="1" x14ac:dyDescent="0.3"/>
    <row r="395" s="172" customFormat="1" ht="15.75" customHeight="1" x14ac:dyDescent="0.3"/>
    <row r="396" s="172" customFormat="1" ht="15.75" customHeight="1" x14ac:dyDescent="0.3"/>
    <row r="397" s="172" customFormat="1" ht="15.75" customHeight="1" x14ac:dyDescent="0.3"/>
    <row r="398" s="172" customFormat="1" ht="15.75" customHeight="1" x14ac:dyDescent="0.3"/>
    <row r="399" s="172" customFormat="1" ht="15.75" customHeight="1" x14ac:dyDescent="0.3"/>
    <row r="400" s="172" customFormat="1" ht="15.75" customHeight="1" x14ac:dyDescent="0.3"/>
    <row r="401" s="172" customFormat="1" ht="15.75" customHeight="1" x14ac:dyDescent="0.3"/>
    <row r="402" s="172" customFormat="1" ht="15.75" customHeight="1" x14ac:dyDescent="0.3"/>
    <row r="403" s="172" customFormat="1" ht="15.75" customHeight="1" x14ac:dyDescent="0.3"/>
    <row r="404" s="172" customFormat="1" ht="15.75" customHeight="1" x14ac:dyDescent="0.3"/>
    <row r="405" s="172" customFormat="1" ht="15.75" customHeight="1" x14ac:dyDescent="0.3"/>
    <row r="406" s="172" customFormat="1" ht="15.75" customHeight="1" x14ac:dyDescent="0.3"/>
    <row r="407" s="172" customFormat="1" ht="15.75" customHeight="1" x14ac:dyDescent="0.3"/>
    <row r="408" s="172" customFormat="1" ht="15.75" customHeight="1" x14ac:dyDescent="0.3"/>
    <row r="409" s="172" customFormat="1" ht="15.75" customHeight="1" x14ac:dyDescent="0.3"/>
    <row r="410" s="172" customFormat="1" ht="15.75" customHeight="1" x14ac:dyDescent="0.3"/>
    <row r="411" s="172" customFormat="1" ht="15.75" customHeight="1" x14ac:dyDescent="0.3"/>
    <row r="412" s="172" customFormat="1" ht="15.75" customHeight="1" x14ac:dyDescent="0.3"/>
    <row r="413" s="172" customFormat="1" ht="15.75" customHeight="1" x14ac:dyDescent="0.3"/>
    <row r="414" s="172" customFormat="1" ht="15.75" customHeight="1" x14ac:dyDescent="0.3"/>
    <row r="415" s="172" customFormat="1" ht="15.75" customHeight="1" x14ac:dyDescent="0.3"/>
    <row r="416" s="172" customFormat="1" ht="15.75" customHeight="1" x14ac:dyDescent="0.3"/>
    <row r="417" s="172" customFormat="1" ht="15.75" customHeight="1" x14ac:dyDescent="0.3"/>
    <row r="418" s="172" customFormat="1" ht="15.75" customHeight="1" x14ac:dyDescent="0.3"/>
    <row r="419" s="172" customFormat="1" ht="15.75" customHeight="1" x14ac:dyDescent="0.3"/>
    <row r="420" s="172" customFormat="1" ht="15.75" customHeight="1" x14ac:dyDescent="0.3"/>
    <row r="421" s="172" customFormat="1" ht="15.75" customHeight="1" x14ac:dyDescent="0.3"/>
    <row r="422" s="172" customFormat="1" ht="15.75" customHeight="1" x14ac:dyDescent="0.3"/>
    <row r="423" s="172" customFormat="1" ht="15.75" customHeight="1" x14ac:dyDescent="0.3"/>
    <row r="424" s="172" customFormat="1" ht="15.75" customHeight="1" x14ac:dyDescent="0.3"/>
    <row r="425" s="172" customFormat="1" ht="15.75" customHeight="1" x14ac:dyDescent="0.3"/>
    <row r="426" s="172" customFormat="1" ht="15.75" customHeight="1" x14ac:dyDescent="0.3"/>
    <row r="427" s="172" customFormat="1" ht="15.75" customHeight="1" x14ac:dyDescent="0.3"/>
    <row r="428" s="172" customFormat="1" ht="15.75" customHeight="1" x14ac:dyDescent="0.3"/>
    <row r="429" s="172" customFormat="1" ht="15.75" customHeight="1" x14ac:dyDescent="0.3"/>
    <row r="430" s="172" customFormat="1" ht="15.75" customHeight="1" x14ac:dyDescent="0.3"/>
    <row r="431" s="172" customFormat="1" ht="15.75" customHeight="1" x14ac:dyDescent="0.3"/>
    <row r="432" s="172" customFormat="1" ht="15.75" customHeight="1" x14ac:dyDescent="0.3"/>
    <row r="433" s="172" customFormat="1" ht="15.75" customHeight="1" x14ac:dyDescent="0.3"/>
    <row r="434" s="172" customFormat="1" ht="15.75" customHeight="1" x14ac:dyDescent="0.3"/>
    <row r="435" s="172" customFormat="1" ht="15.75" customHeight="1" x14ac:dyDescent="0.3"/>
    <row r="436" s="172" customFormat="1" ht="15.75" customHeight="1" x14ac:dyDescent="0.3"/>
    <row r="437" s="172" customFormat="1" ht="15.75" customHeight="1" x14ac:dyDescent="0.3"/>
    <row r="438" s="172" customFormat="1" ht="15.75" customHeight="1" x14ac:dyDescent="0.3"/>
    <row r="439" s="172" customFormat="1" ht="15.75" customHeight="1" x14ac:dyDescent="0.3"/>
    <row r="440" s="172" customFormat="1" ht="15.75" customHeight="1" x14ac:dyDescent="0.3"/>
    <row r="441" s="172" customFormat="1" ht="15.75" customHeight="1" x14ac:dyDescent="0.3"/>
    <row r="442" s="172" customFormat="1" ht="15.75" customHeight="1" x14ac:dyDescent="0.3"/>
    <row r="443" s="172" customFormat="1" ht="15.75" customHeight="1" x14ac:dyDescent="0.3"/>
    <row r="444" s="172" customFormat="1" ht="15.75" customHeight="1" x14ac:dyDescent="0.3"/>
    <row r="445" s="172" customFormat="1" ht="15.75" customHeight="1" x14ac:dyDescent="0.3"/>
    <row r="446" s="172" customFormat="1" ht="15.75" customHeight="1" x14ac:dyDescent="0.3"/>
    <row r="447" s="172" customFormat="1" ht="15.75" customHeight="1" x14ac:dyDescent="0.3"/>
    <row r="448" s="172" customFormat="1" ht="15.75" customHeight="1" x14ac:dyDescent="0.3"/>
    <row r="449" s="172" customFormat="1" ht="15.75" customHeight="1" x14ac:dyDescent="0.3"/>
    <row r="450" s="172" customFormat="1" ht="15.75" customHeight="1" x14ac:dyDescent="0.3"/>
    <row r="451" s="172" customFormat="1" ht="15.75" customHeight="1" x14ac:dyDescent="0.3"/>
    <row r="452" s="172" customFormat="1" ht="15.75" customHeight="1" x14ac:dyDescent="0.3"/>
    <row r="453" s="172" customFormat="1" ht="15.75" customHeight="1" x14ac:dyDescent="0.3"/>
    <row r="454" s="172" customFormat="1" ht="15.75" customHeight="1" x14ac:dyDescent="0.3"/>
    <row r="455" s="172" customFormat="1" ht="15.75" customHeight="1" x14ac:dyDescent="0.3"/>
    <row r="456" s="172" customFormat="1" ht="15.75" customHeight="1" x14ac:dyDescent="0.3"/>
    <row r="457" s="172" customFormat="1" ht="15.75" customHeight="1" x14ac:dyDescent="0.3"/>
    <row r="458" s="172" customFormat="1" ht="15.75" customHeight="1" x14ac:dyDescent="0.3"/>
    <row r="459" s="172" customFormat="1" ht="15.75" customHeight="1" x14ac:dyDescent="0.3"/>
    <row r="460" s="172" customFormat="1" ht="15.75" customHeight="1" x14ac:dyDescent="0.3"/>
    <row r="461" s="172" customFormat="1" ht="15.75" customHeight="1" x14ac:dyDescent="0.3"/>
    <row r="462" s="172" customFormat="1" ht="15.75" customHeight="1" x14ac:dyDescent="0.3"/>
    <row r="463" s="172" customFormat="1" ht="15.75" customHeight="1" x14ac:dyDescent="0.3"/>
    <row r="464" s="172" customFormat="1" ht="15.75" customHeight="1" x14ac:dyDescent="0.3"/>
    <row r="465" s="172" customFormat="1" ht="15.75" customHeight="1" x14ac:dyDescent="0.3"/>
    <row r="466" s="172" customFormat="1" ht="15.75" customHeight="1" x14ac:dyDescent="0.3"/>
    <row r="467" s="172" customFormat="1" ht="15.75" customHeight="1" x14ac:dyDescent="0.3"/>
    <row r="468" s="172" customFormat="1" ht="15.75" customHeight="1" x14ac:dyDescent="0.3"/>
    <row r="469" s="172" customFormat="1" ht="15.75" customHeight="1" x14ac:dyDescent="0.3"/>
    <row r="470" s="172" customFormat="1" ht="15.75" customHeight="1" x14ac:dyDescent="0.3"/>
    <row r="471" s="172" customFormat="1" ht="15.75" customHeight="1" x14ac:dyDescent="0.3"/>
    <row r="472" s="172" customFormat="1" ht="15.75" customHeight="1" x14ac:dyDescent="0.3"/>
    <row r="473" s="172" customFormat="1" ht="15.75" customHeight="1" x14ac:dyDescent="0.3"/>
    <row r="474" s="172" customFormat="1" ht="15.75" customHeight="1" x14ac:dyDescent="0.3"/>
    <row r="475" s="172" customFormat="1" ht="15.75" customHeight="1" x14ac:dyDescent="0.3"/>
    <row r="476" s="172" customFormat="1" ht="15.75" customHeight="1" x14ac:dyDescent="0.3"/>
    <row r="477" s="172" customFormat="1" ht="15.75" customHeight="1" x14ac:dyDescent="0.3"/>
    <row r="478" s="172" customFormat="1" ht="15.75" customHeight="1" x14ac:dyDescent="0.3"/>
    <row r="479" s="172" customFormat="1" ht="15.75" customHeight="1" x14ac:dyDescent="0.3"/>
    <row r="480" s="172" customFormat="1" ht="15.75" customHeight="1" x14ac:dyDescent="0.3"/>
    <row r="481" s="172" customFormat="1" ht="15.75" customHeight="1" x14ac:dyDescent="0.3"/>
    <row r="482" s="172" customFormat="1" ht="15.75" customHeight="1" x14ac:dyDescent="0.3"/>
    <row r="483" s="172" customFormat="1" ht="15.75" customHeight="1" x14ac:dyDescent="0.3"/>
    <row r="484" s="172" customFormat="1" ht="15.75" customHeight="1" x14ac:dyDescent="0.3"/>
    <row r="485" s="172" customFormat="1" ht="15.75" customHeight="1" x14ac:dyDescent="0.3"/>
    <row r="486" s="172" customFormat="1" ht="15.75" customHeight="1" x14ac:dyDescent="0.3"/>
    <row r="487" s="172" customFormat="1" ht="15.75" customHeight="1" x14ac:dyDescent="0.3"/>
    <row r="488" s="172" customFormat="1" ht="15.75" customHeight="1" x14ac:dyDescent="0.3"/>
    <row r="489" s="172" customFormat="1" ht="15.75" customHeight="1" x14ac:dyDescent="0.3"/>
    <row r="490" s="172" customFormat="1" ht="15.75" customHeight="1" x14ac:dyDescent="0.3"/>
    <row r="491" s="172" customFormat="1" ht="15.75" customHeight="1" x14ac:dyDescent="0.3"/>
    <row r="492" s="172" customFormat="1" ht="15.75" customHeight="1" x14ac:dyDescent="0.3"/>
    <row r="493" s="172" customFormat="1" ht="15.75" customHeight="1" x14ac:dyDescent="0.3"/>
    <row r="494" s="172" customFormat="1" ht="15.75" customHeight="1" x14ac:dyDescent="0.3"/>
    <row r="495" s="172" customFormat="1" ht="15.75" customHeight="1" x14ac:dyDescent="0.3"/>
    <row r="496" s="172" customFormat="1" ht="15.75" customHeight="1" x14ac:dyDescent="0.3"/>
    <row r="497" s="172" customFormat="1" ht="15.75" customHeight="1" x14ac:dyDescent="0.3"/>
    <row r="498" s="172" customFormat="1" ht="15.75" customHeight="1" x14ac:dyDescent="0.3"/>
    <row r="499" s="172" customFormat="1" ht="15.75" customHeight="1" x14ac:dyDescent="0.3"/>
    <row r="500" s="172" customFormat="1" ht="15.75" customHeight="1" x14ac:dyDescent="0.3"/>
    <row r="501" s="172" customFormat="1" ht="15.75" customHeight="1" x14ac:dyDescent="0.3"/>
    <row r="502" s="172" customFormat="1" ht="15.75" customHeight="1" x14ac:dyDescent="0.3"/>
    <row r="503" s="172" customFormat="1" ht="15.75" customHeight="1" x14ac:dyDescent="0.3"/>
    <row r="504" s="172" customFormat="1" ht="15.75" customHeight="1" x14ac:dyDescent="0.3"/>
    <row r="505" s="172" customFormat="1" ht="15.75" customHeight="1" x14ac:dyDescent="0.3"/>
    <row r="506" s="172" customFormat="1" ht="15.75" customHeight="1" x14ac:dyDescent="0.3"/>
    <row r="507" s="172" customFormat="1" ht="15.75" customHeight="1" x14ac:dyDescent="0.3"/>
    <row r="508" s="172" customFormat="1" ht="15.75" customHeight="1" x14ac:dyDescent="0.3"/>
    <row r="509" s="172" customFormat="1" ht="15.75" customHeight="1" x14ac:dyDescent="0.3"/>
    <row r="510" s="172" customFormat="1" ht="15.75" customHeight="1" x14ac:dyDescent="0.3"/>
    <row r="511" s="172" customFormat="1" ht="15.75" customHeight="1" x14ac:dyDescent="0.3"/>
    <row r="512" s="172" customFormat="1" ht="15.75" customHeight="1" x14ac:dyDescent="0.3"/>
    <row r="513" s="172" customFormat="1" ht="15.75" customHeight="1" x14ac:dyDescent="0.3"/>
    <row r="514" s="172" customFormat="1" ht="15.75" customHeight="1" x14ac:dyDescent="0.3"/>
    <row r="515" s="172" customFormat="1" ht="15.75" customHeight="1" x14ac:dyDescent="0.3"/>
    <row r="516" s="172" customFormat="1" ht="15.75" customHeight="1" x14ac:dyDescent="0.3"/>
    <row r="517" s="172" customFormat="1" ht="15.75" customHeight="1" x14ac:dyDescent="0.3"/>
    <row r="518" s="172" customFormat="1" ht="15.75" customHeight="1" x14ac:dyDescent="0.3"/>
    <row r="519" s="172" customFormat="1" ht="15.75" customHeight="1" x14ac:dyDescent="0.3"/>
    <row r="520" s="172" customFormat="1" ht="15.75" customHeight="1" x14ac:dyDescent="0.3"/>
    <row r="521" s="172" customFormat="1" ht="15.75" customHeight="1" x14ac:dyDescent="0.3"/>
    <row r="522" s="172" customFormat="1" ht="15.75" customHeight="1" x14ac:dyDescent="0.3"/>
    <row r="523" s="172" customFormat="1" ht="15.75" customHeight="1" x14ac:dyDescent="0.3"/>
    <row r="524" s="172" customFormat="1" ht="15.75" customHeight="1" x14ac:dyDescent="0.3"/>
    <row r="525" s="172" customFormat="1" ht="15.75" customHeight="1" x14ac:dyDescent="0.3"/>
    <row r="526" s="172" customFormat="1" ht="15.75" customHeight="1" x14ac:dyDescent="0.3"/>
    <row r="527" s="172" customFormat="1" ht="15.75" customHeight="1" x14ac:dyDescent="0.3"/>
    <row r="528" s="172" customFormat="1" ht="15.75" customHeight="1" x14ac:dyDescent="0.3"/>
    <row r="529" s="172" customFormat="1" ht="15.75" customHeight="1" x14ac:dyDescent="0.3"/>
    <row r="530" s="172" customFormat="1" ht="15.75" customHeight="1" x14ac:dyDescent="0.3"/>
    <row r="531" s="172" customFormat="1" ht="15.75" customHeight="1" x14ac:dyDescent="0.3"/>
    <row r="532" s="172" customFormat="1" ht="15.75" customHeight="1" x14ac:dyDescent="0.3"/>
    <row r="533" s="172" customFormat="1" ht="15.75" customHeight="1" x14ac:dyDescent="0.3"/>
    <row r="534" s="172" customFormat="1" ht="15.75" customHeight="1" x14ac:dyDescent="0.3"/>
    <row r="535" s="172" customFormat="1" ht="15.75" customHeight="1" x14ac:dyDescent="0.3"/>
    <row r="536" s="172" customFormat="1" ht="15.75" customHeight="1" x14ac:dyDescent="0.3"/>
    <row r="537" s="172" customFormat="1" ht="15.75" customHeight="1" x14ac:dyDescent="0.3"/>
    <row r="538" s="172" customFormat="1" ht="15.75" customHeight="1" x14ac:dyDescent="0.3"/>
    <row r="539" s="172" customFormat="1" ht="15.75" customHeight="1" x14ac:dyDescent="0.3"/>
    <row r="540" s="172" customFormat="1" ht="15.75" customHeight="1" x14ac:dyDescent="0.3"/>
    <row r="541" s="172" customFormat="1" ht="15.75" customHeight="1" x14ac:dyDescent="0.3"/>
    <row r="542" s="172" customFormat="1" ht="15.75" customHeight="1" x14ac:dyDescent="0.3"/>
    <row r="543" s="172" customFormat="1" ht="15.75" customHeight="1" x14ac:dyDescent="0.3"/>
    <row r="544" s="172" customFormat="1" ht="15.75" customHeight="1" x14ac:dyDescent="0.3"/>
    <row r="545" s="172" customFormat="1" ht="15.75" customHeight="1" x14ac:dyDescent="0.3"/>
    <row r="546" s="172" customFormat="1" ht="15.75" customHeight="1" x14ac:dyDescent="0.3"/>
    <row r="547" s="172" customFormat="1" ht="15.75" customHeight="1" x14ac:dyDescent="0.3"/>
    <row r="548" s="172" customFormat="1" ht="15.75" customHeight="1" x14ac:dyDescent="0.3"/>
    <row r="549" s="172" customFormat="1" ht="15.75" customHeight="1" x14ac:dyDescent="0.3"/>
    <row r="550" s="172" customFormat="1" ht="15.75" customHeight="1" x14ac:dyDescent="0.3"/>
    <row r="551" s="172" customFormat="1" ht="15.75" customHeight="1" x14ac:dyDescent="0.3"/>
    <row r="552" s="172" customFormat="1" ht="15.75" customHeight="1" x14ac:dyDescent="0.3"/>
    <row r="553" s="172" customFormat="1" ht="15.75" customHeight="1" x14ac:dyDescent="0.3"/>
    <row r="554" s="172" customFormat="1" ht="15.75" customHeight="1" x14ac:dyDescent="0.3"/>
    <row r="555" s="172" customFormat="1" ht="15.75" customHeight="1" x14ac:dyDescent="0.3"/>
    <row r="556" s="172" customFormat="1" ht="15.75" customHeight="1" x14ac:dyDescent="0.3"/>
    <row r="557" s="172" customFormat="1" ht="15.75" customHeight="1" x14ac:dyDescent="0.3"/>
    <row r="558" s="172" customFormat="1" ht="15.75" customHeight="1" x14ac:dyDescent="0.3"/>
    <row r="559" s="172" customFormat="1" ht="15.75" customHeight="1" x14ac:dyDescent="0.3"/>
    <row r="560" s="172" customFormat="1" ht="15.75" customHeight="1" x14ac:dyDescent="0.3"/>
    <row r="561" s="172" customFormat="1" ht="15.75" customHeight="1" x14ac:dyDescent="0.3"/>
    <row r="562" s="172" customFormat="1" ht="15.75" customHeight="1" x14ac:dyDescent="0.3"/>
    <row r="563" s="172" customFormat="1" ht="15.75" customHeight="1" x14ac:dyDescent="0.3"/>
    <row r="564" s="172" customFormat="1" ht="15.75" customHeight="1" x14ac:dyDescent="0.3"/>
    <row r="565" s="172" customFormat="1" ht="15.75" customHeight="1" x14ac:dyDescent="0.3"/>
    <row r="566" s="172" customFormat="1" ht="15.75" customHeight="1" x14ac:dyDescent="0.3"/>
    <row r="567" s="172" customFormat="1" ht="15.75" customHeight="1" x14ac:dyDescent="0.3"/>
    <row r="568" s="172" customFormat="1" ht="15.75" customHeight="1" x14ac:dyDescent="0.3"/>
    <row r="569" s="172" customFormat="1" ht="15.75" customHeight="1" x14ac:dyDescent="0.3"/>
    <row r="570" s="172" customFormat="1" ht="15.75" customHeight="1" x14ac:dyDescent="0.3"/>
    <row r="571" s="172" customFormat="1" ht="15.75" customHeight="1" x14ac:dyDescent="0.3"/>
    <row r="572" s="172" customFormat="1" ht="15.75" customHeight="1" x14ac:dyDescent="0.3"/>
    <row r="573" s="172" customFormat="1" ht="15.75" customHeight="1" x14ac:dyDescent="0.3"/>
    <row r="574" s="172" customFormat="1" ht="15.75" customHeight="1" x14ac:dyDescent="0.3"/>
    <row r="575" s="172" customFormat="1" ht="15.75" customHeight="1" x14ac:dyDescent="0.3"/>
    <row r="576" s="172" customFormat="1" ht="15.75" customHeight="1" x14ac:dyDescent="0.3"/>
    <row r="577" s="172" customFormat="1" ht="15.75" customHeight="1" x14ac:dyDescent="0.3"/>
    <row r="578" s="172" customFormat="1" ht="15.75" customHeight="1" x14ac:dyDescent="0.3"/>
    <row r="579" s="172" customFormat="1" ht="15.75" customHeight="1" x14ac:dyDescent="0.3"/>
    <row r="580" s="172" customFormat="1" ht="15.75" customHeight="1" x14ac:dyDescent="0.3"/>
    <row r="581" s="172" customFormat="1" ht="15.75" customHeight="1" x14ac:dyDescent="0.3"/>
    <row r="582" s="172" customFormat="1" ht="15.75" customHeight="1" x14ac:dyDescent="0.3"/>
    <row r="583" s="172" customFormat="1" ht="15.75" customHeight="1" x14ac:dyDescent="0.3"/>
    <row r="584" s="172" customFormat="1" ht="15.75" customHeight="1" x14ac:dyDescent="0.3"/>
    <row r="585" s="172" customFormat="1" ht="15.75" customHeight="1" x14ac:dyDescent="0.3"/>
    <row r="586" s="172" customFormat="1" ht="15.75" customHeight="1" x14ac:dyDescent="0.3"/>
    <row r="587" s="172" customFormat="1" ht="15.75" customHeight="1" x14ac:dyDescent="0.3"/>
    <row r="588" s="172" customFormat="1" ht="15.75" customHeight="1" x14ac:dyDescent="0.3"/>
    <row r="589" s="172" customFormat="1" ht="15.75" customHeight="1" x14ac:dyDescent="0.3"/>
    <row r="590" s="172" customFormat="1" ht="15.75" customHeight="1" x14ac:dyDescent="0.3"/>
    <row r="591" s="172" customFormat="1" ht="15.75" customHeight="1" x14ac:dyDescent="0.3"/>
    <row r="592" s="172" customFormat="1" ht="15.75" customHeight="1" x14ac:dyDescent="0.3"/>
    <row r="593" s="172" customFormat="1" ht="15.75" customHeight="1" x14ac:dyDescent="0.3"/>
    <row r="594" s="172" customFormat="1" ht="15.75" customHeight="1" x14ac:dyDescent="0.3"/>
    <row r="595" s="172" customFormat="1" ht="15.75" customHeight="1" x14ac:dyDescent="0.3"/>
    <row r="596" s="172" customFormat="1" ht="15.75" customHeight="1" x14ac:dyDescent="0.3"/>
    <row r="597" s="172" customFormat="1" ht="15.75" customHeight="1" x14ac:dyDescent="0.3"/>
    <row r="598" s="172" customFormat="1" ht="15.75" customHeight="1" x14ac:dyDescent="0.3"/>
    <row r="599" s="172" customFormat="1" ht="15.75" customHeight="1" x14ac:dyDescent="0.3"/>
    <row r="600" s="172" customFormat="1" ht="15.75" customHeight="1" x14ac:dyDescent="0.3"/>
    <row r="601" s="172" customFormat="1" ht="15.75" customHeight="1" x14ac:dyDescent="0.3"/>
    <row r="602" s="172" customFormat="1" ht="15.75" customHeight="1" x14ac:dyDescent="0.3"/>
    <row r="603" s="172" customFormat="1" ht="15.75" customHeight="1" x14ac:dyDescent="0.3"/>
    <row r="604" s="172" customFormat="1" ht="15.75" customHeight="1" x14ac:dyDescent="0.3"/>
    <row r="605" s="172" customFormat="1" ht="15.75" customHeight="1" x14ac:dyDescent="0.3"/>
    <row r="606" s="172" customFormat="1" ht="15.75" customHeight="1" x14ac:dyDescent="0.3"/>
    <row r="607" s="172" customFormat="1" ht="15.75" customHeight="1" x14ac:dyDescent="0.3"/>
    <row r="608" s="172" customFormat="1" ht="15.75" customHeight="1" x14ac:dyDescent="0.3"/>
    <row r="609" s="172" customFormat="1" ht="15.75" customHeight="1" x14ac:dyDescent="0.3"/>
    <row r="610" s="172" customFormat="1" ht="15.75" customHeight="1" x14ac:dyDescent="0.3"/>
    <row r="611" s="172" customFormat="1" ht="15.75" customHeight="1" x14ac:dyDescent="0.3"/>
    <row r="612" s="172" customFormat="1" ht="15.75" customHeight="1" x14ac:dyDescent="0.3"/>
    <row r="613" s="172" customFormat="1" ht="15.75" customHeight="1" x14ac:dyDescent="0.3"/>
    <row r="614" s="172" customFormat="1" ht="15.75" customHeight="1" x14ac:dyDescent="0.3"/>
    <row r="615" s="172" customFormat="1" ht="15.75" customHeight="1" x14ac:dyDescent="0.3"/>
    <row r="616" s="172" customFormat="1" ht="15.75" customHeight="1" x14ac:dyDescent="0.3"/>
    <row r="617" s="172" customFormat="1" ht="15.75" customHeight="1" x14ac:dyDescent="0.3"/>
    <row r="618" s="172" customFormat="1" ht="15.75" customHeight="1" x14ac:dyDescent="0.3"/>
    <row r="619" s="172" customFormat="1" ht="15.75" customHeight="1" x14ac:dyDescent="0.3"/>
    <row r="620" s="172" customFormat="1" ht="15.75" customHeight="1" x14ac:dyDescent="0.3"/>
    <row r="621" s="172" customFormat="1" ht="15.75" customHeight="1" x14ac:dyDescent="0.3"/>
    <row r="622" s="172" customFormat="1" ht="15.75" customHeight="1" x14ac:dyDescent="0.3"/>
    <row r="623" s="172" customFormat="1" ht="15.75" customHeight="1" x14ac:dyDescent="0.3"/>
    <row r="624" s="172" customFormat="1" ht="15.75" customHeight="1" x14ac:dyDescent="0.3"/>
    <row r="625" s="172" customFormat="1" ht="15.75" customHeight="1" x14ac:dyDescent="0.3"/>
    <row r="626" s="172" customFormat="1" ht="15.75" customHeight="1" x14ac:dyDescent="0.3"/>
    <row r="627" s="172" customFormat="1" ht="15.75" customHeight="1" x14ac:dyDescent="0.3"/>
    <row r="628" s="172" customFormat="1" ht="15.75" customHeight="1" x14ac:dyDescent="0.3"/>
    <row r="629" s="172" customFormat="1" ht="15.75" customHeight="1" x14ac:dyDescent="0.3"/>
    <row r="630" s="172" customFormat="1" ht="15.75" customHeight="1" x14ac:dyDescent="0.3"/>
    <row r="631" s="172" customFormat="1" ht="15.75" customHeight="1" x14ac:dyDescent="0.3"/>
    <row r="632" s="172" customFormat="1" ht="15.75" customHeight="1" x14ac:dyDescent="0.3"/>
    <row r="633" s="172" customFormat="1" ht="15.75" customHeight="1" x14ac:dyDescent="0.3"/>
    <row r="634" s="172" customFormat="1" ht="15.75" customHeight="1" x14ac:dyDescent="0.3"/>
    <row r="635" s="172" customFormat="1" ht="15.75" customHeight="1" x14ac:dyDescent="0.3"/>
    <row r="636" s="172" customFormat="1" ht="15.75" customHeight="1" x14ac:dyDescent="0.3"/>
    <row r="637" s="172" customFormat="1" ht="15.75" customHeight="1" x14ac:dyDescent="0.3"/>
    <row r="638" s="172" customFormat="1" ht="15.75" customHeight="1" x14ac:dyDescent="0.3"/>
    <row r="639" s="172" customFormat="1" ht="15.75" customHeight="1" x14ac:dyDescent="0.3"/>
    <row r="640" s="172" customFormat="1" ht="15.75" customHeight="1" x14ac:dyDescent="0.3"/>
    <row r="641" s="172" customFormat="1" ht="15.75" customHeight="1" x14ac:dyDescent="0.3"/>
    <row r="642" s="172" customFormat="1" ht="15.75" customHeight="1" x14ac:dyDescent="0.3"/>
    <row r="643" s="172" customFormat="1" ht="15.75" customHeight="1" x14ac:dyDescent="0.3"/>
    <row r="644" s="172" customFormat="1" ht="15.75" customHeight="1" x14ac:dyDescent="0.3"/>
    <row r="645" s="172" customFormat="1" ht="15.75" customHeight="1" x14ac:dyDescent="0.3"/>
    <row r="646" s="172" customFormat="1" ht="15.75" customHeight="1" x14ac:dyDescent="0.3"/>
    <row r="647" s="172" customFormat="1" ht="15.75" customHeight="1" x14ac:dyDescent="0.3"/>
    <row r="648" s="172" customFormat="1" ht="15.75" customHeight="1" x14ac:dyDescent="0.3"/>
    <row r="649" s="172" customFormat="1" ht="15.75" customHeight="1" x14ac:dyDescent="0.3"/>
    <row r="650" s="172" customFormat="1" ht="15.75" customHeight="1" x14ac:dyDescent="0.3"/>
    <row r="651" s="172" customFormat="1" ht="15.75" customHeight="1" x14ac:dyDescent="0.3"/>
    <row r="652" s="172" customFormat="1" ht="15.75" customHeight="1" x14ac:dyDescent="0.3"/>
    <row r="653" s="172" customFormat="1" ht="15.75" customHeight="1" x14ac:dyDescent="0.3"/>
    <row r="654" s="172" customFormat="1" ht="15.75" customHeight="1" x14ac:dyDescent="0.3"/>
    <row r="655" s="172" customFormat="1" ht="15.75" customHeight="1" x14ac:dyDescent="0.3"/>
    <row r="656" s="172" customFormat="1" ht="15.75" customHeight="1" x14ac:dyDescent="0.3"/>
    <row r="657" s="172" customFormat="1" ht="15.75" customHeight="1" x14ac:dyDescent="0.3"/>
    <row r="658" s="172" customFormat="1" ht="15.75" customHeight="1" x14ac:dyDescent="0.3"/>
    <row r="659" s="172" customFormat="1" ht="15.75" customHeight="1" x14ac:dyDescent="0.3"/>
    <row r="660" s="172" customFormat="1" ht="15.75" customHeight="1" x14ac:dyDescent="0.3"/>
    <row r="661" s="172" customFormat="1" ht="15.75" customHeight="1" x14ac:dyDescent="0.3"/>
    <row r="662" s="172" customFormat="1" ht="15.75" customHeight="1" x14ac:dyDescent="0.3"/>
    <row r="663" s="172" customFormat="1" ht="15.75" customHeight="1" x14ac:dyDescent="0.3"/>
    <row r="664" s="172" customFormat="1" ht="15.75" customHeight="1" x14ac:dyDescent="0.3"/>
    <row r="665" s="172" customFormat="1" ht="15.75" customHeight="1" x14ac:dyDescent="0.3"/>
    <row r="666" s="172" customFormat="1" ht="15.75" customHeight="1" x14ac:dyDescent="0.3"/>
    <row r="667" s="172" customFormat="1" ht="15.75" customHeight="1" x14ac:dyDescent="0.3"/>
    <row r="668" s="172" customFormat="1" ht="15.75" customHeight="1" x14ac:dyDescent="0.3"/>
    <row r="669" s="172" customFormat="1" ht="15.75" customHeight="1" x14ac:dyDescent="0.3"/>
    <row r="670" s="172" customFormat="1" ht="15.75" customHeight="1" x14ac:dyDescent="0.3"/>
    <row r="671" s="172" customFormat="1" ht="15.75" customHeight="1" x14ac:dyDescent="0.3"/>
    <row r="672" s="172" customFormat="1" ht="15.75" customHeight="1" x14ac:dyDescent="0.3"/>
    <row r="673" s="172" customFormat="1" ht="15.75" customHeight="1" x14ac:dyDescent="0.3"/>
    <row r="674" s="172" customFormat="1" ht="15.75" customHeight="1" x14ac:dyDescent="0.3"/>
    <row r="675" s="172" customFormat="1" ht="15.75" customHeight="1" x14ac:dyDescent="0.3"/>
    <row r="676" s="172" customFormat="1" ht="15.75" customHeight="1" x14ac:dyDescent="0.3"/>
    <row r="677" s="172" customFormat="1" ht="15.75" customHeight="1" x14ac:dyDescent="0.3"/>
    <row r="678" s="172" customFormat="1" ht="15.75" customHeight="1" x14ac:dyDescent="0.3"/>
    <row r="679" s="172" customFormat="1" ht="15.75" customHeight="1" x14ac:dyDescent="0.3"/>
    <row r="680" s="172" customFormat="1" ht="15.75" customHeight="1" x14ac:dyDescent="0.3"/>
    <row r="681" s="172" customFormat="1" ht="15.75" customHeight="1" x14ac:dyDescent="0.3"/>
    <row r="682" s="172" customFormat="1" ht="15.75" customHeight="1" x14ac:dyDescent="0.3"/>
    <row r="683" s="172" customFormat="1" ht="15.75" customHeight="1" x14ac:dyDescent="0.3"/>
    <row r="684" s="172" customFormat="1" ht="15.75" customHeight="1" x14ac:dyDescent="0.3"/>
    <row r="685" s="172" customFormat="1" ht="15.75" customHeight="1" x14ac:dyDescent="0.3"/>
    <row r="686" s="172" customFormat="1" ht="15.75" customHeight="1" x14ac:dyDescent="0.3"/>
    <row r="687" s="172" customFormat="1" ht="15.75" customHeight="1" x14ac:dyDescent="0.3"/>
    <row r="688" s="172" customFormat="1" ht="15.75" customHeight="1" x14ac:dyDescent="0.3"/>
    <row r="689" s="172" customFormat="1" ht="15.75" customHeight="1" x14ac:dyDescent="0.3"/>
    <row r="690" s="172" customFormat="1" ht="15.75" customHeight="1" x14ac:dyDescent="0.3"/>
    <row r="691" s="172" customFormat="1" ht="15.75" customHeight="1" x14ac:dyDescent="0.3"/>
    <row r="692" s="172" customFormat="1" ht="15.75" customHeight="1" x14ac:dyDescent="0.3"/>
    <row r="693" s="172" customFormat="1" ht="15.75" customHeight="1" x14ac:dyDescent="0.3"/>
    <row r="694" s="172" customFormat="1" ht="15.75" customHeight="1" x14ac:dyDescent="0.3"/>
    <row r="695" s="172" customFormat="1" ht="15.75" customHeight="1" x14ac:dyDescent="0.3"/>
    <row r="696" s="172" customFormat="1" ht="15.75" customHeight="1" x14ac:dyDescent="0.3"/>
    <row r="697" s="172" customFormat="1" ht="15.75" customHeight="1" x14ac:dyDescent="0.3"/>
    <row r="698" s="172" customFormat="1" ht="15.75" customHeight="1" x14ac:dyDescent="0.3"/>
    <row r="699" s="172" customFormat="1" ht="15.75" customHeight="1" x14ac:dyDescent="0.3"/>
    <row r="700" s="172" customFormat="1" ht="15.75" customHeight="1" x14ac:dyDescent="0.3"/>
    <row r="701" s="172" customFormat="1" ht="15.75" customHeight="1" x14ac:dyDescent="0.3"/>
    <row r="702" s="172" customFormat="1" ht="15.75" customHeight="1" x14ac:dyDescent="0.3"/>
    <row r="703" s="172" customFormat="1" ht="15.75" customHeight="1" x14ac:dyDescent="0.3"/>
    <row r="704" s="172" customFormat="1" ht="15.75" customHeight="1" x14ac:dyDescent="0.3"/>
    <row r="705" s="172" customFormat="1" ht="15.75" customHeight="1" x14ac:dyDescent="0.3"/>
    <row r="706" s="172" customFormat="1" ht="15.75" customHeight="1" x14ac:dyDescent="0.3"/>
    <row r="707" s="172" customFormat="1" ht="15.75" customHeight="1" x14ac:dyDescent="0.3"/>
    <row r="708" s="172" customFormat="1" ht="15.75" customHeight="1" x14ac:dyDescent="0.3"/>
    <row r="709" s="172" customFormat="1" ht="15.75" customHeight="1" x14ac:dyDescent="0.3"/>
    <row r="710" s="172" customFormat="1" ht="15.75" customHeight="1" x14ac:dyDescent="0.3"/>
    <row r="711" s="172" customFormat="1" ht="15.75" customHeight="1" x14ac:dyDescent="0.3"/>
    <row r="712" s="172" customFormat="1" ht="15.75" customHeight="1" x14ac:dyDescent="0.3"/>
    <row r="713" s="172" customFormat="1" ht="15.75" customHeight="1" x14ac:dyDescent="0.3"/>
    <row r="714" s="172" customFormat="1" ht="15.75" customHeight="1" x14ac:dyDescent="0.3"/>
    <row r="715" s="172" customFormat="1" ht="15.75" customHeight="1" x14ac:dyDescent="0.3"/>
    <row r="716" s="172" customFormat="1" ht="15.75" customHeight="1" x14ac:dyDescent="0.3"/>
    <row r="717" s="172" customFormat="1" ht="15.75" customHeight="1" x14ac:dyDescent="0.3"/>
    <row r="718" s="172" customFormat="1" ht="15.75" customHeight="1" x14ac:dyDescent="0.3"/>
    <row r="719" s="172" customFormat="1" ht="15.75" customHeight="1" x14ac:dyDescent="0.3"/>
    <row r="720" s="172" customFormat="1" ht="15.75" customHeight="1" x14ac:dyDescent="0.3"/>
    <row r="721" s="172" customFormat="1" ht="15.75" customHeight="1" x14ac:dyDescent="0.3"/>
    <row r="722" s="172" customFormat="1" ht="15.75" customHeight="1" x14ac:dyDescent="0.3"/>
    <row r="723" s="172" customFormat="1" ht="15.75" customHeight="1" x14ac:dyDescent="0.3"/>
    <row r="724" s="172" customFormat="1" ht="15.75" customHeight="1" x14ac:dyDescent="0.3"/>
    <row r="725" s="172" customFormat="1" ht="15.75" customHeight="1" x14ac:dyDescent="0.3"/>
    <row r="726" s="172" customFormat="1" ht="15.75" customHeight="1" x14ac:dyDescent="0.3"/>
    <row r="727" s="172" customFormat="1" ht="15.75" customHeight="1" x14ac:dyDescent="0.3"/>
    <row r="728" s="172" customFormat="1" ht="15.75" customHeight="1" x14ac:dyDescent="0.3"/>
    <row r="729" s="172" customFormat="1" ht="15.75" customHeight="1" x14ac:dyDescent="0.3"/>
    <row r="730" s="172" customFormat="1" ht="15.75" customHeight="1" x14ac:dyDescent="0.3"/>
    <row r="731" s="172" customFormat="1" ht="15.75" customHeight="1" x14ac:dyDescent="0.3"/>
    <row r="732" s="172" customFormat="1" ht="15.75" customHeight="1" x14ac:dyDescent="0.3"/>
    <row r="733" s="172" customFormat="1" ht="15.75" customHeight="1" x14ac:dyDescent="0.3"/>
    <row r="734" s="172" customFormat="1" ht="15.75" customHeight="1" x14ac:dyDescent="0.3"/>
    <row r="735" s="172" customFormat="1" ht="15.75" customHeight="1" x14ac:dyDescent="0.3"/>
    <row r="736" s="172" customFormat="1" ht="15.75" customHeight="1" x14ac:dyDescent="0.3"/>
    <row r="737" s="172" customFormat="1" ht="15.75" customHeight="1" x14ac:dyDescent="0.3"/>
    <row r="738" s="172" customFormat="1" ht="15.75" customHeight="1" x14ac:dyDescent="0.3"/>
    <row r="739" s="172" customFormat="1" ht="15.75" customHeight="1" x14ac:dyDescent="0.3"/>
    <row r="740" s="172" customFormat="1" ht="15.75" customHeight="1" x14ac:dyDescent="0.3"/>
    <row r="741" s="172" customFormat="1" ht="15.75" customHeight="1" x14ac:dyDescent="0.3"/>
    <row r="742" s="172" customFormat="1" ht="15.75" customHeight="1" x14ac:dyDescent="0.3"/>
    <row r="743" s="172" customFormat="1" ht="15.75" customHeight="1" x14ac:dyDescent="0.3"/>
    <row r="744" s="172" customFormat="1" ht="15.75" customHeight="1" x14ac:dyDescent="0.3"/>
    <row r="745" s="172" customFormat="1" ht="15.75" customHeight="1" x14ac:dyDescent="0.3"/>
    <row r="746" s="172" customFormat="1" ht="15.75" customHeight="1" x14ac:dyDescent="0.3"/>
    <row r="747" s="172" customFormat="1" ht="15.75" customHeight="1" x14ac:dyDescent="0.3"/>
    <row r="748" s="172" customFormat="1" ht="15.75" customHeight="1" x14ac:dyDescent="0.3"/>
    <row r="749" s="172" customFormat="1" ht="15.75" customHeight="1" x14ac:dyDescent="0.3"/>
    <row r="750" s="172" customFormat="1" ht="15.75" customHeight="1" x14ac:dyDescent="0.3"/>
    <row r="751" s="172" customFormat="1" ht="15.75" customHeight="1" x14ac:dyDescent="0.3"/>
    <row r="752" s="172" customFormat="1" ht="15.75" customHeight="1" x14ac:dyDescent="0.3"/>
    <row r="753" s="172" customFormat="1" ht="15.75" customHeight="1" x14ac:dyDescent="0.3"/>
    <row r="754" s="172" customFormat="1" ht="15.75" customHeight="1" x14ac:dyDescent="0.3"/>
    <row r="755" s="172" customFormat="1" ht="15.75" customHeight="1" x14ac:dyDescent="0.3"/>
    <row r="756" s="172" customFormat="1" ht="15.75" customHeight="1" x14ac:dyDescent="0.3"/>
    <row r="757" s="172" customFormat="1" ht="15.75" customHeight="1" x14ac:dyDescent="0.3"/>
    <row r="758" s="172" customFormat="1" ht="15.75" customHeight="1" x14ac:dyDescent="0.3"/>
    <row r="759" s="172" customFormat="1" ht="15.75" customHeight="1" x14ac:dyDescent="0.3"/>
    <row r="760" s="172" customFormat="1" ht="15.75" customHeight="1" x14ac:dyDescent="0.3"/>
    <row r="761" s="172" customFormat="1" ht="15.75" customHeight="1" x14ac:dyDescent="0.3"/>
    <row r="762" s="172" customFormat="1" ht="15.75" customHeight="1" x14ac:dyDescent="0.3"/>
    <row r="763" s="172" customFormat="1" ht="15.75" customHeight="1" x14ac:dyDescent="0.3"/>
    <row r="764" s="172" customFormat="1" ht="15.75" customHeight="1" x14ac:dyDescent="0.3"/>
    <row r="765" s="172" customFormat="1" ht="15.75" customHeight="1" x14ac:dyDescent="0.3"/>
    <row r="766" s="172" customFormat="1" ht="15.75" customHeight="1" x14ac:dyDescent="0.3"/>
    <row r="767" s="172" customFormat="1" ht="15.75" customHeight="1" x14ac:dyDescent="0.3"/>
    <row r="768" s="172" customFormat="1" ht="15.75" customHeight="1" x14ac:dyDescent="0.3"/>
    <row r="769" s="172" customFormat="1" ht="15.75" customHeight="1" x14ac:dyDescent="0.3"/>
    <row r="770" s="172" customFormat="1" ht="15.75" customHeight="1" x14ac:dyDescent="0.3"/>
    <row r="771" s="172" customFormat="1" ht="15.75" customHeight="1" x14ac:dyDescent="0.3"/>
    <row r="772" s="172" customFormat="1" ht="15.75" customHeight="1" x14ac:dyDescent="0.3"/>
    <row r="773" s="172" customFormat="1" ht="15.75" customHeight="1" x14ac:dyDescent="0.3"/>
    <row r="774" s="172" customFormat="1" ht="15.75" customHeight="1" x14ac:dyDescent="0.3"/>
    <row r="775" s="172" customFormat="1" ht="15.75" customHeight="1" x14ac:dyDescent="0.3"/>
    <row r="776" s="172" customFormat="1" ht="15.75" customHeight="1" x14ac:dyDescent="0.3"/>
    <row r="777" s="172" customFormat="1" ht="15.75" customHeight="1" x14ac:dyDescent="0.3"/>
    <row r="778" s="172" customFormat="1" ht="15.75" customHeight="1" x14ac:dyDescent="0.3"/>
    <row r="779" s="172" customFormat="1" ht="15.75" customHeight="1" x14ac:dyDescent="0.3"/>
    <row r="780" s="172" customFormat="1" ht="15.75" customHeight="1" x14ac:dyDescent="0.3"/>
    <row r="781" s="172" customFormat="1" ht="15.75" customHeight="1" x14ac:dyDescent="0.3"/>
    <row r="782" s="172" customFormat="1" ht="15.75" customHeight="1" x14ac:dyDescent="0.3"/>
    <row r="783" s="172" customFormat="1" ht="15.75" customHeight="1" x14ac:dyDescent="0.3"/>
    <row r="784" s="172" customFormat="1" ht="15.75" customHeight="1" x14ac:dyDescent="0.3"/>
    <row r="785" s="172" customFormat="1" ht="15.75" customHeight="1" x14ac:dyDescent="0.3"/>
    <row r="786" s="172" customFormat="1" ht="15.75" customHeight="1" x14ac:dyDescent="0.3"/>
    <row r="787" s="172" customFormat="1" ht="15.75" customHeight="1" x14ac:dyDescent="0.3"/>
    <row r="788" s="172" customFormat="1" ht="15.75" customHeight="1" x14ac:dyDescent="0.3"/>
    <row r="789" s="172" customFormat="1" ht="15.75" customHeight="1" x14ac:dyDescent="0.3"/>
    <row r="790" s="172" customFormat="1" ht="15.75" customHeight="1" x14ac:dyDescent="0.3"/>
    <row r="791" s="172" customFormat="1" ht="15.75" customHeight="1" x14ac:dyDescent="0.3"/>
    <row r="792" s="172" customFormat="1" ht="15.75" customHeight="1" x14ac:dyDescent="0.3"/>
    <row r="793" s="172" customFormat="1" ht="15.75" customHeight="1" x14ac:dyDescent="0.3"/>
    <row r="794" s="172" customFormat="1" ht="15.75" customHeight="1" x14ac:dyDescent="0.3"/>
    <row r="795" s="172" customFormat="1" ht="15.75" customHeight="1" x14ac:dyDescent="0.3"/>
    <row r="796" s="172" customFormat="1" ht="15.75" customHeight="1" x14ac:dyDescent="0.3"/>
    <row r="797" s="172" customFormat="1" ht="15.75" customHeight="1" x14ac:dyDescent="0.3"/>
    <row r="798" s="172" customFormat="1" ht="15.75" customHeight="1" x14ac:dyDescent="0.3"/>
    <row r="799" s="172" customFormat="1" ht="15.75" customHeight="1" x14ac:dyDescent="0.3"/>
    <row r="800" s="172" customFormat="1" ht="15.75" customHeight="1" x14ac:dyDescent="0.3"/>
    <row r="801" s="172" customFormat="1" ht="15.75" customHeight="1" x14ac:dyDescent="0.3"/>
    <row r="802" s="172" customFormat="1" ht="15.75" customHeight="1" x14ac:dyDescent="0.3"/>
    <row r="803" s="172" customFormat="1" ht="15.75" customHeight="1" x14ac:dyDescent="0.3"/>
    <row r="804" s="172" customFormat="1" ht="15.75" customHeight="1" x14ac:dyDescent="0.3"/>
    <row r="805" s="172" customFormat="1" ht="15.75" customHeight="1" x14ac:dyDescent="0.3"/>
    <row r="806" s="172" customFormat="1" ht="15.75" customHeight="1" x14ac:dyDescent="0.3"/>
    <row r="807" s="172" customFormat="1" ht="15.75" customHeight="1" x14ac:dyDescent="0.3"/>
    <row r="808" s="172" customFormat="1" ht="15.75" customHeight="1" x14ac:dyDescent="0.3"/>
    <row r="809" s="172" customFormat="1" ht="15.75" customHeight="1" x14ac:dyDescent="0.3"/>
    <row r="810" s="172" customFormat="1" ht="15.75" customHeight="1" x14ac:dyDescent="0.3"/>
    <row r="811" s="172" customFormat="1" ht="15.75" customHeight="1" x14ac:dyDescent="0.3"/>
    <row r="812" s="172" customFormat="1" ht="15.75" customHeight="1" x14ac:dyDescent="0.3"/>
    <row r="813" s="172" customFormat="1" ht="15.75" customHeight="1" x14ac:dyDescent="0.3"/>
    <row r="814" s="172" customFormat="1" ht="15.75" customHeight="1" x14ac:dyDescent="0.3"/>
    <row r="815" s="172" customFormat="1" ht="15.75" customHeight="1" x14ac:dyDescent="0.3"/>
    <row r="816" s="172" customFormat="1" ht="15.75" customHeight="1" x14ac:dyDescent="0.3"/>
    <row r="817" s="172" customFormat="1" ht="15.75" customHeight="1" x14ac:dyDescent="0.3"/>
    <row r="818" s="172" customFormat="1" ht="15.75" customHeight="1" x14ac:dyDescent="0.3"/>
    <row r="819" s="172" customFormat="1" ht="15.75" customHeight="1" x14ac:dyDescent="0.3"/>
    <row r="820" s="172" customFormat="1" ht="15.75" customHeight="1" x14ac:dyDescent="0.3"/>
    <row r="821" s="172" customFormat="1" ht="15.75" customHeight="1" x14ac:dyDescent="0.3"/>
    <row r="822" s="172" customFormat="1" ht="15.75" customHeight="1" x14ac:dyDescent="0.3"/>
    <row r="823" s="172" customFormat="1" ht="15.75" customHeight="1" x14ac:dyDescent="0.3"/>
    <row r="824" s="172" customFormat="1" ht="15.75" customHeight="1" x14ac:dyDescent="0.3"/>
    <row r="825" s="172" customFormat="1" ht="15.75" customHeight="1" x14ac:dyDescent="0.3"/>
    <row r="826" s="172" customFormat="1" ht="15.75" customHeight="1" x14ac:dyDescent="0.3"/>
    <row r="827" s="172" customFormat="1" ht="15.75" customHeight="1" x14ac:dyDescent="0.3"/>
    <row r="828" s="172" customFormat="1" ht="15.75" customHeight="1" x14ac:dyDescent="0.3"/>
    <row r="829" s="172" customFormat="1" ht="15.75" customHeight="1" x14ac:dyDescent="0.3"/>
    <row r="830" s="172" customFormat="1" ht="15.75" customHeight="1" x14ac:dyDescent="0.3"/>
    <row r="831" s="172" customFormat="1" ht="15.75" customHeight="1" x14ac:dyDescent="0.3"/>
    <row r="832" s="172" customFormat="1" ht="15.75" customHeight="1" x14ac:dyDescent="0.3"/>
    <row r="833" s="172" customFormat="1" ht="15.75" customHeight="1" x14ac:dyDescent="0.3"/>
    <row r="834" s="172" customFormat="1" ht="15.75" customHeight="1" x14ac:dyDescent="0.3"/>
    <row r="835" s="172" customFormat="1" ht="15.75" customHeight="1" x14ac:dyDescent="0.3"/>
    <row r="836" s="172" customFormat="1" ht="15.75" customHeight="1" x14ac:dyDescent="0.3"/>
    <row r="837" s="172" customFormat="1" ht="15.75" customHeight="1" x14ac:dyDescent="0.3"/>
    <row r="838" s="172" customFormat="1" ht="15.75" customHeight="1" x14ac:dyDescent="0.3"/>
    <row r="839" s="172" customFormat="1" ht="15.75" customHeight="1" x14ac:dyDescent="0.3"/>
    <row r="840" s="172" customFormat="1" ht="15.75" customHeight="1" x14ac:dyDescent="0.3"/>
    <row r="841" s="172" customFormat="1" ht="15.75" customHeight="1" x14ac:dyDescent="0.3"/>
    <row r="842" s="172" customFormat="1" ht="15.75" customHeight="1" x14ac:dyDescent="0.3"/>
    <row r="843" s="172" customFormat="1" ht="15.75" customHeight="1" x14ac:dyDescent="0.3"/>
    <row r="844" s="172" customFormat="1" ht="15.75" customHeight="1" x14ac:dyDescent="0.3"/>
    <row r="845" s="172" customFormat="1" ht="15.75" customHeight="1" x14ac:dyDescent="0.3"/>
    <row r="846" s="172" customFormat="1" ht="15.75" customHeight="1" x14ac:dyDescent="0.3"/>
    <row r="847" s="172" customFormat="1" ht="15.75" customHeight="1" x14ac:dyDescent="0.3"/>
    <row r="848" s="172" customFormat="1" ht="15.75" customHeight="1" x14ac:dyDescent="0.3"/>
    <row r="849" s="172" customFormat="1" ht="15.75" customHeight="1" x14ac:dyDescent="0.3"/>
    <row r="850" s="172" customFormat="1" ht="15.75" customHeight="1" x14ac:dyDescent="0.3"/>
    <row r="851" s="172" customFormat="1" ht="15.75" customHeight="1" x14ac:dyDescent="0.3"/>
    <row r="852" s="172" customFormat="1" ht="15.75" customHeight="1" x14ac:dyDescent="0.3"/>
    <row r="853" s="172" customFormat="1" ht="15.75" customHeight="1" x14ac:dyDescent="0.3"/>
    <row r="854" s="172" customFormat="1" ht="15.75" customHeight="1" x14ac:dyDescent="0.3"/>
    <row r="855" s="172" customFormat="1" ht="15.75" customHeight="1" x14ac:dyDescent="0.3"/>
    <row r="856" s="172" customFormat="1" ht="15.75" customHeight="1" x14ac:dyDescent="0.3"/>
    <row r="857" s="172" customFormat="1" ht="15.75" customHeight="1" x14ac:dyDescent="0.3"/>
    <row r="858" s="172" customFormat="1" ht="15.75" customHeight="1" x14ac:dyDescent="0.3"/>
    <row r="859" s="172" customFormat="1" ht="15.75" customHeight="1" x14ac:dyDescent="0.3"/>
    <row r="860" s="172" customFormat="1" ht="15.75" customHeight="1" x14ac:dyDescent="0.3"/>
    <row r="861" s="172" customFormat="1" ht="15.75" customHeight="1" x14ac:dyDescent="0.3"/>
    <row r="862" s="172" customFormat="1" ht="15.75" customHeight="1" x14ac:dyDescent="0.3"/>
    <row r="863" s="172" customFormat="1" ht="15.75" customHeight="1" x14ac:dyDescent="0.3"/>
    <row r="864" s="172" customFormat="1" ht="15.75" customHeight="1" x14ac:dyDescent="0.3"/>
    <row r="865" s="172" customFormat="1" ht="15.75" customHeight="1" x14ac:dyDescent="0.3"/>
    <row r="866" s="172" customFormat="1" ht="15.75" customHeight="1" x14ac:dyDescent="0.3"/>
    <row r="867" s="172" customFormat="1" ht="15.75" customHeight="1" x14ac:dyDescent="0.3"/>
    <row r="868" s="172" customFormat="1" ht="15.75" customHeight="1" x14ac:dyDescent="0.3"/>
    <row r="869" s="172" customFormat="1" ht="15.75" customHeight="1" x14ac:dyDescent="0.3"/>
    <row r="870" s="172" customFormat="1" ht="15.75" customHeight="1" x14ac:dyDescent="0.3"/>
    <row r="871" s="172" customFormat="1" ht="15.75" customHeight="1" x14ac:dyDescent="0.3"/>
    <row r="872" s="172" customFormat="1" ht="15.75" customHeight="1" x14ac:dyDescent="0.3"/>
    <row r="873" s="172" customFormat="1" ht="15.75" customHeight="1" x14ac:dyDescent="0.3"/>
    <row r="874" s="172" customFormat="1" ht="15.75" customHeight="1" x14ac:dyDescent="0.3"/>
    <row r="875" s="172" customFormat="1" ht="15.75" customHeight="1" x14ac:dyDescent="0.3"/>
    <row r="876" s="172" customFormat="1" ht="15.75" customHeight="1" x14ac:dyDescent="0.3"/>
    <row r="877" s="172" customFormat="1" ht="15.75" customHeight="1" x14ac:dyDescent="0.3"/>
    <row r="878" s="172" customFormat="1" ht="15.75" customHeight="1" x14ac:dyDescent="0.3"/>
    <row r="879" s="172" customFormat="1" ht="15.75" customHeight="1" x14ac:dyDescent="0.3"/>
    <row r="880" s="172" customFormat="1" ht="15.75" customHeight="1" x14ac:dyDescent="0.3"/>
    <row r="881" s="172" customFormat="1" ht="15.75" customHeight="1" x14ac:dyDescent="0.3"/>
    <row r="882" s="172" customFormat="1" ht="15.75" customHeight="1" x14ac:dyDescent="0.3"/>
    <row r="883" s="172" customFormat="1" ht="15.75" customHeight="1" x14ac:dyDescent="0.3"/>
    <row r="884" s="172" customFormat="1" ht="15.75" customHeight="1" x14ac:dyDescent="0.3"/>
    <row r="885" s="172" customFormat="1" ht="15.75" customHeight="1" x14ac:dyDescent="0.3"/>
    <row r="886" s="172" customFormat="1" ht="15.75" customHeight="1" x14ac:dyDescent="0.3"/>
    <row r="887" s="172" customFormat="1" ht="15.75" customHeight="1" x14ac:dyDescent="0.3"/>
    <row r="888" s="172" customFormat="1" ht="15.75" customHeight="1" x14ac:dyDescent="0.3"/>
    <row r="889" s="172" customFormat="1" ht="15.75" customHeight="1" x14ac:dyDescent="0.3"/>
    <row r="890" s="172" customFormat="1" ht="15.75" customHeight="1" x14ac:dyDescent="0.3"/>
    <row r="891" s="172" customFormat="1" ht="15.75" customHeight="1" x14ac:dyDescent="0.3"/>
    <row r="892" s="172" customFormat="1" ht="15.75" customHeight="1" x14ac:dyDescent="0.3"/>
    <row r="893" s="172" customFormat="1" ht="15.75" customHeight="1" x14ac:dyDescent="0.3"/>
    <row r="894" s="172" customFormat="1" ht="15.75" customHeight="1" x14ac:dyDescent="0.3"/>
    <row r="895" s="172" customFormat="1" ht="15.75" customHeight="1" x14ac:dyDescent="0.3"/>
    <row r="896" s="172" customFormat="1" ht="15.75" customHeight="1" x14ac:dyDescent="0.3"/>
    <row r="897" s="172" customFormat="1" ht="15.75" customHeight="1" x14ac:dyDescent="0.3"/>
    <row r="898" s="172" customFormat="1" ht="15.75" customHeight="1" x14ac:dyDescent="0.3"/>
    <row r="899" s="172" customFormat="1" ht="15.75" customHeight="1" x14ac:dyDescent="0.3"/>
    <row r="900" s="172" customFormat="1" ht="15.75" customHeight="1" x14ac:dyDescent="0.3"/>
    <row r="901" s="172" customFormat="1" ht="15.75" customHeight="1" x14ac:dyDescent="0.3"/>
    <row r="902" s="172" customFormat="1" ht="15.75" customHeight="1" x14ac:dyDescent="0.3"/>
    <row r="903" s="172" customFormat="1" ht="15.75" customHeight="1" x14ac:dyDescent="0.3"/>
    <row r="904" s="172" customFormat="1" ht="15.75" customHeight="1" x14ac:dyDescent="0.3"/>
    <row r="905" s="172" customFormat="1" ht="15.75" customHeight="1" x14ac:dyDescent="0.3"/>
    <row r="906" s="172" customFormat="1" ht="15.75" customHeight="1" x14ac:dyDescent="0.3"/>
    <row r="907" s="172" customFormat="1" ht="15.75" customHeight="1" x14ac:dyDescent="0.3"/>
    <row r="908" s="172" customFormat="1" ht="15.75" customHeight="1" x14ac:dyDescent="0.3"/>
    <row r="909" s="172" customFormat="1" ht="15.75" customHeight="1" x14ac:dyDescent="0.3"/>
    <row r="910" s="172" customFormat="1" ht="15.75" customHeight="1" x14ac:dyDescent="0.3"/>
    <row r="911" s="172" customFormat="1" ht="15.75" customHeight="1" x14ac:dyDescent="0.3"/>
    <row r="912" s="172" customFormat="1" ht="15.75" customHeight="1" x14ac:dyDescent="0.3"/>
    <row r="913" s="172" customFormat="1" ht="15.75" customHeight="1" x14ac:dyDescent="0.3"/>
    <row r="914" s="172" customFormat="1" ht="15.75" customHeight="1" x14ac:dyDescent="0.3"/>
    <row r="915" s="172" customFormat="1" ht="15.75" customHeight="1" x14ac:dyDescent="0.3"/>
    <row r="916" s="172" customFormat="1" ht="15.75" customHeight="1" x14ac:dyDescent="0.3"/>
    <row r="917" s="172" customFormat="1" ht="15.75" customHeight="1" x14ac:dyDescent="0.3"/>
    <row r="918" s="172" customFormat="1" ht="15.75" customHeight="1" x14ac:dyDescent="0.3"/>
    <row r="919" s="172" customFormat="1" ht="15.75" customHeight="1" x14ac:dyDescent="0.3"/>
    <row r="920" s="172" customFormat="1" ht="15.75" customHeight="1" x14ac:dyDescent="0.3"/>
    <row r="921" s="172" customFormat="1" ht="15.75" customHeight="1" x14ac:dyDescent="0.3"/>
    <row r="922" s="172" customFormat="1" ht="15.75" customHeight="1" x14ac:dyDescent="0.3"/>
    <row r="923" s="172" customFormat="1" ht="15.75" customHeight="1" x14ac:dyDescent="0.3"/>
    <row r="924" s="172" customFormat="1" ht="15.75" customHeight="1" x14ac:dyDescent="0.3"/>
    <row r="925" s="172" customFormat="1" ht="15.75" customHeight="1" x14ac:dyDescent="0.3"/>
    <row r="926" s="172" customFormat="1" ht="15.75" customHeight="1" x14ac:dyDescent="0.3"/>
    <row r="927" s="172" customFormat="1" ht="15.75" customHeight="1" x14ac:dyDescent="0.3"/>
    <row r="928" s="172" customFormat="1" ht="15.75" customHeight="1" x14ac:dyDescent="0.3"/>
    <row r="929" s="172" customFormat="1" ht="15.75" customHeight="1" x14ac:dyDescent="0.3"/>
    <row r="930" s="172" customFormat="1" ht="15.75" customHeight="1" x14ac:dyDescent="0.3"/>
    <row r="931" s="172" customFormat="1" ht="15.75" customHeight="1" x14ac:dyDescent="0.3"/>
    <row r="932" s="172" customFormat="1" ht="15.75" customHeight="1" x14ac:dyDescent="0.3"/>
    <row r="933" s="172" customFormat="1" ht="15.75" customHeight="1" x14ac:dyDescent="0.3"/>
    <row r="934" s="172" customFormat="1" ht="15.75" customHeight="1" x14ac:dyDescent="0.3"/>
    <row r="935" s="172" customFormat="1" ht="15.75" customHeight="1" x14ac:dyDescent="0.3"/>
    <row r="936" s="172" customFormat="1" ht="15.75" customHeight="1" x14ac:dyDescent="0.3"/>
    <row r="937" s="172" customFormat="1" ht="15.75" customHeight="1" x14ac:dyDescent="0.3"/>
    <row r="938" s="172" customFormat="1" ht="15.75" customHeight="1" x14ac:dyDescent="0.3"/>
    <row r="939" s="172" customFormat="1" ht="15.75" customHeight="1" x14ac:dyDescent="0.3"/>
    <row r="940" s="172" customFormat="1" ht="15.75" customHeight="1" x14ac:dyDescent="0.3"/>
    <row r="941" s="172" customFormat="1" ht="15.75" customHeight="1" x14ac:dyDescent="0.3"/>
    <row r="942" s="172" customFormat="1" ht="15.75" customHeight="1" x14ac:dyDescent="0.3"/>
    <row r="943" s="172" customFormat="1" ht="15.75" customHeight="1" x14ac:dyDescent="0.3"/>
    <row r="944" s="172" customFormat="1" ht="15.75" customHeight="1" x14ac:dyDescent="0.3"/>
    <row r="945" s="172" customFormat="1" ht="15.75" customHeight="1" x14ac:dyDescent="0.3"/>
    <row r="946" s="172" customFormat="1" ht="15.75" customHeight="1" x14ac:dyDescent="0.3"/>
    <row r="947" s="172" customFormat="1" ht="15.75" customHeight="1" x14ac:dyDescent="0.3"/>
    <row r="948" s="172" customFormat="1" ht="15.75" customHeight="1" x14ac:dyDescent="0.3"/>
    <row r="949" s="172" customFormat="1" ht="15.75" customHeight="1" x14ac:dyDescent="0.3"/>
    <row r="950" s="172" customFormat="1" ht="15.75" customHeight="1" x14ac:dyDescent="0.3"/>
    <row r="951" s="172" customFormat="1" ht="15.75" customHeight="1" x14ac:dyDescent="0.3"/>
    <row r="952" s="172" customFormat="1" ht="15.75" customHeight="1" x14ac:dyDescent="0.3"/>
    <row r="953" s="172" customFormat="1" ht="15.75" customHeight="1" x14ac:dyDescent="0.3"/>
    <row r="954" s="172" customFormat="1" ht="15.75" customHeight="1" x14ac:dyDescent="0.3"/>
    <row r="955" s="172" customFormat="1" ht="15.75" customHeight="1" x14ac:dyDescent="0.3"/>
    <row r="956" s="172" customFormat="1" ht="15.75" customHeight="1" x14ac:dyDescent="0.3"/>
    <row r="957" s="172" customFormat="1" ht="15.75" customHeight="1" x14ac:dyDescent="0.3"/>
    <row r="958" s="172" customFormat="1" ht="15.75" customHeight="1" x14ac:dyDescent="0.3"/>
    <row r="959" s="172" customFormat="1" ht="15.75" customHeight="1" x14ac:dyDescent="0.3"/>
    <row r="960" s="172" customFormat="1" ht="15.75" customHeight="1" x14ac:dyDescent="0.3"/>
    <row r="961" s="172" customFormat="1" ht="15.75" customHeight="1" x14ac:dyDescent="0.3"/>
    <row r="962" s="172" customFormat="1" ht="15.75" customHeight="1" x14ac:dyDescent="0.3"/>
    <row r="963" s="172" customFormat="1" ht="15.75" customHeight="1" x14ac:dyDescent="0.3"/>
    <row r="964" s="172" customFormat="1" ht="15.75" customHeight="1" x14ac:dyDescent="0.3"/>
    <row r="965" s="172" customFormat="1" ht="15.75" customHeight="1" x14ac:dyDescent="0.3"/>
    <row r="966" s="172" customFormat="1" ht="15.75" customHeight="1" x14ac:dyDescent="0.3"/>
    <row r="967" s="172" customFormat="1" ht="15.75" customHeight="1" x14ac:dyDescent="0.3"/>
    <row r="968" s="172" customFormat="1" ht="15.75" customHeight="1" x14ac:dyDescent="0.3"/>
    <row r="969" s="172" customFormat="1" ht="15.75" customHeight="1" x14ac:dyDescent="0.3"/>
    <row r="970" s="172" customFormat="1" ht="15.75" customHeight="1" x14ac:dyDescent="0.3"/>
    <row r="971" s="172" customFormat="1" ht="15.75" customHeight="1" x14ac:dyDescent="0.3"/>
    <row r="972" s="172" customFormat="1" ht="15.75" customHeight="1" x14ac:dyDescent="0.3"/>
    <row r="973" s="172" customFormat="1" ht="15.75" customHeight="1" x14ac:dyDescent="0.3"/>
    <row r="974" s="172" customFormat="1" ht="15.75" customHeight="1" x14ac:dyDescent="0.3"/>
    <row r="975" s="172" customFormat="1" ht="15.75" customHeight="1" x14ac:dyDescent="0.3"/>
    <row r="976" s="172" customFormat="1" ht="15.75" customHeight="1" x14ac:dyDescent="0.3"/>
    <row r="977" s="172" customFormat="1" ht="15.75" customHeight="1" x14ac:dyDescent="0.3"/>
    <row r="978" s="172" customFormat="1" ht="15.75" customHeight="1" x14ac:dyDescent="0.3"/>
    <row r="979" s="172" customFormat="1" ht="15.75" customHeight="1" x14ac:dyDescent="0.3"/>
    <row r="980" s="172" customFormat="1" ht="15.75" customHeight="1" x14ac:dyDescent="0.3"/>
    <row r="981" s="172" customFormat="1" ht="15.75" customHeight="1" x14ac:dyDescent="0.3"/>
    <row r="982" s="172" customFormat="1" ht="15.75" customHeight="1" x14ac:dyDescent="0.3"/>
    <row r="983" s="172" customFormat="1" ht="15.75" customHeight="1" x14ac:dyDescent="0.3"/>
    <row r="984" s="172" customFormat="1" ht="15.75" customHeight="1" x14ac:dyDescent="0.3"/>
    <row r="985" s="172" customFormat="1" ht="15.75" customHeight="1" x14ac:dyDescent="0.3"/>
    <row r="986" s="172" customFormat="1" ht="15.75" customHeight="1" x14ac:dyDescent="0.3"/>
    <row r="987" s="172" customFormat="1" ht="15.75" customHeight="1" x14ac:dyDescent="0.3"/>
    <row r="988" s="172" customFormat="1" ht="15.75" customHeight="1" x14ac:dyDescent="0.3"/>
    <row r="989" s="172" customFormat="1" ht="15.75" customHeight="1" x14ac:dyDescent="0.3"/>
    <row r="990" s="172" customFormat="1" ht="15.75" customHeight="1" x14ac:dyDescent="0.3"/>
    <row r="991" s="172" customFormat="1" ht="15.75" customHeight="1" x14ac:dyDescent="0.3"/>
    <row r="992" s="172" customFormat="1" ht="15.75" customHeight="1" x14ac:dyDescent="0.3"/>
    <row r="993" s="172" customFormat="1" ht="15.75" customHeight="1" x14ac:dyDescent="0.3"/>
    <row r="994" s="172" customFormat="1" ht="15.75" customHeight="1" x14ac:dyDescent="0.3"/>
    <row r="995" s="172" customFormat="1" ht="15.75" customHeight="1" x14ac:dyDescent="0.3"/>
    <row r="996" s="172" customFormat="1" ht="15.75" customHeight="1" x14ac:dyDescent="0.3"/>
    <row r="997" s="172" customFormat="1" ht="15.75" customHeight="1" x14ac:dyDescent="0.3"/>
    <row r="998" s="172" customFormat="1" ht="15.75" customHeight="1" x14ac:dyDescent="0.3"/>
    <row r="999" s="172" customFormat="1" ht="15.75" customHeight="1" x14ac:dyDescent="0.3"/>
    <row r="1000" s="172" customFormat="1" ht="15.75" customHeight="1" x14ac:dyDescent="0.3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outlinePr summaryBelow="0" summaryRight="0"/>
  </sheetPr>
  <dimension ref="A1:BP724"/>
  <sheetViews>
    <sheetView workbookViewId="0">
      <selection activeCell="A11" sqref="A11"/>
    </sheetView>
  </sheetViews>
  <sheetFormatPr defaultColWidth="12.625" defaultRowHeight="15" customHeight="1" x14ac:dyDescent="0.3"/>
  <cols>
    <col min="1" max="1" width="83.625" customWidth="1"/>
    <col min="2" max="4" width="8.875" customWidth="1"/>
    <col min="5" max="5" width="11.875" customWidth="1"/>
    <col min="6" max="7" width="10.375" customWidth="1"/>
    <col min="8" max="8" width="8.875" customWidth="1"/>
    <col min="9" max="9" width="11.875" customWidth="1"/>
    <col min="10" max="11" width="8.875" customWidth="1"/>
    <col min="12" max="12" width="10.375" customWidth="1"/>
    <col min="13" max="13" width="11.875" customWidth="1"/>
    <col min="14" max="15" width="8.875" customWidth="1"/>
    <col min="16" max="16" width="33.625" customWidth="1"/>
    <col min="17" max="17" width="11.875" customWidth="1"/>
    <col min="18" max="20" width="8.875" customWidth="1"/>
    <col min="21" max="21" width="12.375" customWidth="1"/>
    <col min="22" max="24" width="8.875" customWidth="1"/>
    <col min="25" max="25" width="12.375" customWidth="1"/>
    <col min="26" max="28" width="8.875" customWidth="1"/>
    <col min="29" max="29" width="11.875" customWidth="1"/>
    <col min="30" max="32" width="8.875" customWidth="1"/>
    <col min="33" max="33" width="11.875" customWidth="1"/>
    <col min="34" max="36" width="8.875" customWidth="1"/>
    <col min="37" max="37" width="11.875" customWidth="1"/>
    <col min="38" max="40" width="8.875" customWidth="1"/>
    <col min="41" max="41" width="11.875" customWidth="1"/>
    <col min="42" max="44" width="8.875" customWidth="1"/>
    <col min="45" max="45" width="11.875" customWidth="1"/>
    <col min="46" max="48" width="8.875" customWidth="1"/>
    <col min="49" max="49" width="12.375" customWidth="1"/>
    <col min="50" max="50" width="8.875" customWidth="1"/>
    <col min="51" max="51" width="9.375" customWidth="1"/>
    <col min="52" max="68" width="4.625" customWidth="1"/>
  </cols>
  <sheetData>
    <row r="1" spans="1:68" ht="16.5" customHeight="1" x14ac:dyDescent="0.3">
      <c r="A1" s="3" t="s">
        <v>723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</row>
    <row r="2" spans="1:68" ht="16.5" customHeight="1" x14ac:dyDescent="0.3">
      <c r="A2" s="2" t="s">
        <v>724</v>
      </c>
      <c r="B2" s="2" t="s">
        <v>725</v>
      </c>
      <c r="C2" s="2" t="s">
        <v>726</v>
      </c>
      <c r="D2" s="2" t="s">
        <v>727</v>
      </c>
      <c r="E2" s="2" t="s">
        <v>728</v>
      </c>
      <c r="F2" s="2" t="s">
        <v>729</v>
      </c>
      <c r="G2" s="2" t="s">
        <v>730</v>
      </c>
      <c r="H2" s="2" t="s">
        <v>731</v>
      </c>
      <c r="I2" s="2" t="s">
        <v>732</v>
      </c>
      <c r="J2" s="2" t="s">
        <v>733</v>
      </c>
      <c r="K2" s="2" t="s">
        <v>734</v>
      </c>
      <c r="L2" s="2" t="s">
        <v>735</v>
      </c>
      <c r="M2" s="2" t="s">
        <v>736</v>
      </c>
      <c r="N2" s="2" t="s">
        <v>737</v>
      </c>
      <c r="O2" s="2" t="s">
        <v>738</v>
      </c>
      <c r="P2" s="2" t="s">
        <v>739</v>
      </c>
      <c r="Q2" s="2" t="s">
        <v>740</v>
      </c>
      <c r="R2" s="2" t="s">
        <v>741</v>
      </c>
      <c r="S2" s="2" t="s">
        <v>742</v>
      </c>
      <c r="T2" s="2" t="s">
        <v>743</v>
      </c>
      <c r="U2" s="2" t="s">
        <v>744</v>
      </c>
      <c r="V2" s="2" t="s">
        <v>745</v>
      </c>
      <c r="W2" s="2" t="s">
        <v>746</v>
      </c>
      <c r="X2" s="2" t="s">
        <v>747</v>
      </c>
      <c r="Y2" s="2" t="s">
        <v>748</v>
      </c>
      <c r="Z2" s="2" t="s">
        <v>749</v>
      </c>
      <c r="AA2" s="2" t="s">
        <v>750</v>
      </c>
      <c r="AB2" s="2" t="s">
        <v>751</v>
      </c>
      <c r="AC2" s="2" t="s">
        <v>752</v>
      </c>
      <c r="AD2" s="2" t="s">
        <v>753</v>
      </c>
      <c r="AE2" s="2" t="s">
        <v>754</v>
      </c>
      <c r="AF2" s="2" t="s">
        <v>755</v>
      </c>
      <c r="AG2" s="2" t="s">
        <v>756</v>
      </c>
      <c r="AH2" s="2" t="s">
        <v>757</v>
      </c>
      <c r="AI2" s="2" t="s">
        <v>758</v>
      </c>
      <c r="AJ2" s="2" t="s">
        <v>759</v>
      </c>
      <c r="AK2" s="2" t="s">
        <v>760</v>
      </c>
      <c r="AL2" s="2" t="s">
        <v>761</v>
      </c>
      <c r="AM2" s="2" t="s">
        <v>762</v>
      </c>
      <c r="AN2" s="2" t="s">
        <v>763</v>
      </c>
      <c r="AO2" s="2" t="s">
        <v>764</v>
      </c>
      <c r="AP2" s="2" t="s">
        <v>765</v>
      </c>
      <c r="AQ2" s="2" t="s">
        <v>766</v>
      </c>
      <c r="AR2" s="2" t="s">
        <v>767</v>
      </c>
      <c r="AS2" s="2" t="s">
        <v>768</v>
      </c>
      <c r="AT2" s="2" t="s">
        <v>769</v>
      </c>
      <c r="AU2" s="2" t="s">
        <v>770</v>
      </c>
      <c r="AV2" s="2" t="s">
        <v>771</v>
      </c>
      <c r="AW2" s="2" t="s">
        <v>772</v>
      </c>
      <c r="AX2" s="2" t="s">
        <v>773</v>
      </c>
      <c r="AY2" s="2" t="s">
        <v>774</v>
      </c>
      <c r="AZ2" s="2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</row>
    <row r="3" spans="1:68" ht="16.5" customHeight="1" x14ac:dyDescent="0.3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</row>
    <row r="4" spans="1:68" ht="16.5" customHeight="1" x14ac:dyDescent="0.3">
      <c r="A4" s="2" t="s">
        <v>775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</row>
    <row r="5" spans="1:68" ht="16.5" customHeight="1" x14ac:dyDescent="0.3">
      <c r="A5" s="2" t="s">
        <v>776</v>
      </c>
      <c r="B5" s="2">
        <v>23037</v>
      </c>
      <c r="C5" s="2">
        <v>23163</v>
      </c>
      <c r="D5" s="2">
        <v>53342</v>
      </c>
      <c r="E5" s="2">
        <v>61100.22</v>
      </c>
      <c r="F5" s="2">
        <v>18173</v>
      </c>
      <c r="G5" s="2">
        <v>18881</v>
      </c>
      <c r="H5" s="2">
        <v>79890</v>
      </c>
      <c r="I5" s="2">
        <v>237170.87</v>
      </c>
      <c r="J5" s="2">
        <v>40591</v>
      </c>
      <c r="K5" s="2">
        <v>117539</v>
      </c>
      <c r="L5" s="2">
        <v>114242</v>
      </c>
      <c r="M5" s="2">
        <v>128063.93</v>
      </c>
      <c r="N5" s="2">
        <v>161798</v>
      </c>
      <c r="O5" s="2">
        <v>114212</v>
      </c>
      <c r="P5" s="2">
        <v>154817</v>
      </c>
      <c r="Q5" s="2">
        <v>439988.7</v>
      </c>
      <c r="R5" s="2">
        <v>191721</v>
      </c>
      <c r="S5" s="2">
        <v>106296</v>
      </c>
      <c r="T5" s="2">
        <v>173049</v>
      </c>
      <c r="U5" s="2">
        <v>155157.49299999999</v>
      </c>
      <c r="V5" s="2">
        <v>110898</v>
      </c>
      <c r="W5" s="2">
        <v>368752</v>
      </c>
      <c r="X5" s="2">
        <v>236565</v>
      </c>
      <c r="Y5" s="2">
        <v>212013.95499999999</v>
      </c>
      <c r="Z5" s="2">
        <v>148315</v>
      </c>
      <c r="AA5" s="2">
        <v>160670</v>
      </c>
      <c r="AB5" s="2">
        <v>109415</v>
      </c>
      <c r="AC5" s="2">
        <v>144341.32999999999</v>
      </c>
      <c r="AD5" s="2">
        <v>197590</v>
      </c>
      <c r="AE5" s="2">
        <v>141458</v>
      </c>
      <c r="AF5" s="2">
        <v>181098</v>
      </c>
      <c r="AG5" s="2">
        <v>117280.96000000001</v>
      </c>
      <c r="AH5" s="2">
        <v>213829</v>
      </c>
      <c r="AI5" s="2">
        <v>75916</v>
      </c>
      <c r="AJ5" s="2">
        <v>148537</v>
      </c>
      <c r="AK5" s="2">
        <v>94724.76</v>
      </c>
      <c r="AL5" s="2">
        <v>176011</v>
      </c>
      <c r="AM5" s="2">
        <v>124826</v>
      </c>
      <c r="AN5" s="2">
        <v>225099</v>
      </c>
      <c r="AO5" s="2">
        <v>303567.99</v>
      </c>
      <c r="AP5" s="2">
        <v>188596</v>
      </c>
      <c r="AQ5" s="2">
        <v>257761</v>
      </c>
      <c r="AR5" s="2">
        <v>314701</v>
      </c>
      <c r="AS5" s="2">
        <v>234829.72</v>
      </c>
      <c r="AT5" s="2">
        <v>336339</v>
      </c>
      <c r="AU5" s="2">
        <v>194505</v>
      </c>
      <c r="AV5" s="2">
        <v>430759</v>
      </c>
      <c r="AW5" s="2">
        <v>457595.71500000003</v>
      </c>
      <c r="AX5" s="2">
        <v>258533</v>
      </c>
      <c r="AY5" s="2">
        <v>4287995</v>
      </c>
      <c r="AZ5" s="5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</row>
    <row r="6" spans="1:68" ht="16.5" customHeight="1" x14ac:dyDescent="0.3">
      <c r="A6" s="2" t="s">
        <v>777</v>
      </c>
      <c r="B6" s="2">
        <v>2317</v>
      </c>
      <c r="C6" s="2">
        <v>2390</v>
      </c>
      <c r="D6" s="2">
        <v>2200</v>
      </c>
      <c r="E6" s="2">
        <v>1551.24</v>
      </c>
      <c r="F6" s="2">
        <v>1358</v>
      </c>
      <c r="G6" s="2">
        <v>1832</v>
      </c>
      <c r="H6" s="2">
        <v>2008</v>
      </c>
      <c r="I6" s="2">
        <v>2023.99</v>
      </c>
      <c r="J6" s="2">
        <v>2097</v>
      </c>
      <c r="K6" s="2">
        <v>2112</v>
      </c>
      <c r="L6" s="2">
        <v>2346</v>
      </c>
      <c r="M6" s="2">
        <v>2141.54</v>
      </c>
      <c r="N6" s="2">
        <v>2507</v>
      </c>
      <c r="O6" s="2">
        <v>2419</v>
      </c>
      <c r="P6" s="2">
        <v>2551</v>
      </c>
      <c r="Q6" s="2">
        <v>3031.29</v>
      </c>
      <c r="R6" s="2">
        <v>3441</v>
      </c>
      <c r="S6" s="2">
        <v>4406</v>
      </c>
      <c r="T6" s="2">
        <v>5108</v>
      </c>
      <c r="U6" s="2">
        <v>4640.04</v>
      </c>
      <c r="V6" s="2">
        <v>5327</v>
      </c>
      <c r="W6" s="2">
        <v>4801</v>
      </c>
      <c r="X6" s="2">
        <v>5108</v>
      </c>
      <c r="Y6" s="2">
        <v>5444.415</v>
      </c>
      <c r="Z6" s="2">
        <v>5942</v>
      </c>
      <c r="AA6" s="2">
        <v>10956</v>
      </c>
      <c r="AB6" s="2">
        <v>11833</v>
      </c>
      <c r="AC6" s="2">
        <v>12359.54</v>
      </c>
      <c r="AD6" s="2">
        <v>13003</v>
      </c>
      <c r="AE6" s="2">
        <v>18819</v>
      </c>
      <c r="AF6" s="2">
        <v>20515</v>
      </c>
      <c r="AG6" s="2">
        <v>22122.54</v>
      </c>
      <c r="AH6" s="2">
        <v>22181</v>
      </c>
      <c r="AI6" s="2">
        <v>20433</v>
      </c>
      <c r="AJ6" s="2">
        <v>19965</v>
      </c>
      <c r="AK6" s="2">
        <v>20345.14</v>
      </c>
      <c r="AL6" s="2">
        <v>20463</v>
      </c>
      <c r="AM6" s="2">
        <v>19744</v>
      </c>
      <c r="AN6" s="2">
        <v>22290</v>
      </c>
      <c r="AO6" s="2">
        <v>20767.060000000001</v>
      </c>
      <c r="AP6" s="2">
        <v>22171</v>
      </c>
      <c r="AQ6" s="2">
        <v>19450</v>
      </c>
      <c r="AR6" s="2">
        <v>20591</v>
      </c>
      <c r="AS6" s="2">
        <v>20679.310000000001</v>
      </c>
      <c r="AT6" s="2">
        <v>20212</v>
      </c>
      <c r="AU6" s="2">
        <v>19598</v>
      </c>
      <c r="AV6" s="2">
        <v>17199</v>
      </c>
      <c r="AW6" s="2">
        <v>19310.060000000001</v>
      </c>
      <c r="AX6" s="2">
        <v>0</v>
      </c>
      <c r="AY6" s="2">
        <v>0</v>
      </c>
      <c r="AZ6" s="5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</row>
    <row r="7" spans="1:68" ht="16.5" customHeight="1" x14ac:dyDescent="0.3">
      <c r="A7" s="2" t="s">
        <v>778</v>
      </c>
      <c r="B7" s="2">
        <v>0</v>
      </c>
      <c r="C7" s="2">
        <v>2062</v>
      </c>
      <c r="D7" s="2">
        <v>0</v>
      </c>
      <c r="E7" s="2">
        <v>1240.2</v>
      </c>
      <c r="F7" s="2">
        <v>0</v>
      </c>
      <c r="G7" s="2">
        <v>1521</v>
      </c>
      <c r="H7" s="2">
        <v>0</v>
      </c>
      <c r="I7" s="2">
        <v>1725.75</v>
      </c>
      <c r="J7" s="2">
        <v>0</v>
      </c>
      <c r="K7" s="2">
        <v>0</v>
      </c>
      <c r="L7" s="2">
        <v>0</v>
      </c>
      <c r="M7" s="2">
        <v>1857.38</v>
      </c>
      <c r="N7" s="2">
        <v>0</v>
      </c>
      <c r="O7" s="2">
        <v>2135</v>
      </c>
      <c r="P7" s="2">
        <v>2267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10033</v>
      </c>
      <c r="AN7" s="2">
        <v>0</v>
      </c>
      <c r="AO7" s="2">
        <v>0</v>
      </c>
      <c r="AP7" s="2">
        <v>0</v>
      </c>
      <c r="AQ7" s="2">
        <v>0</v>
      </c>
      <c r="AR7" s="2">
        <v>10881</v>
      </c>
      <c r="AS7" s="2">
        <v>10968.75</v>
      </c>
      <c r="AT7" s="2">
        <v>10501</v>
      </c>
      <c r="AU7" s="2">
        <v>9887</v>
      </c>
      <c r="AV7" s="2">
        <v>7488</v>
      </c>
      <c r="AW7" s="2">
        <v>9599.5</v>
      </c>
      <c r="AX7" s="2">
        <v>0</v>
      </c>
      <c r="AY7" s="2">
        <v>0</v>
      </c>
      <c r="AZ7" s="5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</row>
    <row r="8" spans="1:68" ht="16.5" customHeight="1" x14ac:dyDescent="0.3">
      <c r="A8" s="2" t="s">
        <v>779</v>
      </c>
      <c r="B8" s="2">
        <v>0</v>
      </c>
      <c r="C8" s="2">
        <v>328</v>
      </c>
      <c r="D8" s="2">
        <v>0</v>
      </c>
      <c r="E8" s="2">
        <v>311.04000000000002</v>
      </c>
      <c r="F8" s="2">
        <v>0</v>
      </c>
      <c r="G8" s="2">
        <v>311</v>
      </c>
      <c r="H8" s="2">
        <v>0</v>
      </c>
      <c r="I8" s="2">
        <v>298.24</v>
      </c>
      <c r="J8" s="2">
        <v>0</v>
      </c>
      <c r="K8" s="2">
        <v>0</v>
      </c>
      <c r="L8" s="2">
        <v>0</v>
      </c>
      <c r="M8" s="2">
        <v>284.16000000000003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5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</row>
    <row r="9" spans="1:68" ht="16.5" customHeight="1" x14ac:dyDescent="0.3">
      <c r="A9" s="2" t="s">
        <v>780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284</v>
      </c>
      <c r="P9" s="2">
        <v>284</v>
      </c>
      <c r="Q9" s="2">
        <v>3031.29</v>
      </c>
      <c r="R9" s="2">
        <v>3441</v>
      </c>
      <c r="S9" s="2">
        <v>4406</v>
      </c>
      <c r="T9" s="2">
        <v>5108</v>
      </c>
      <c r="U9" s="2">
        <v>4640.04</v>
      </c>
      <c r="V9" s="2">
        <v>5327</v>
      </c>
      <c r="W9" s="2">
        <v>4801</v>
      </c>
      <c r="X9" s="2">
        <v>5108</v>
      </c>
      <c r="Y9" s="2">
        <v>5444.415</v>
      </c>
      <c r="Z9" s="2">
        <v>5942</v>
      </c>
      <c r="AA9" s="2">
        <v>10956</v>
      </c>
      <c r="AB9" s="2">
        <v>11833</v>
      </c>
      <c r="AC9" s="2">
        <v>12359.54</v>
      </c>
      <c r="AD9" s="2">
        <v>13003</v>
      </c>
      <c r="AE9" s="2">
        <v>18819</v>
      </c>
      <c r="AF9" s="2">
        <v>20515</v>
      </c>
      <c r="AG9" s="2">
        <v>22122.54</v>
      </c>
      <c r="AH9" s="2">
        <v>22181</v>
      </c>
      <c r="AI9" s="2">
        <v>20433</v>
      </c>
      <c r="AJ9" s="2">
        <v>19965</v>
      </c>
      <c r="AK9" s="2">
        <v>20345.14</v>
      </c>
      <c r="AL9" s="2">
        <v>20463</v>
      </c>
      <c r="AM9" s="2">
        <v>9711</v>
      </c>
      <c r="AN9" s="2">
        <v>22290</v>
      </c>
      <c r="AO9" s="2">
        <v>20767.060000000001</v>
      </c>
      <c r="AP9" s="2">
        <v>22171</v>
      </c>
      <c r="AQ9" s="2">
        <v>19450</v>
      </c>
      <c r="AR9" s="2">
        <v>9710</v>
      </c>
      <c r="AS9" s="2">
        <v>9710.56</v>
      </c>
      <c r="AT9" s="2">
        <v>9711</v>
      </c>
      <c r="AU9" s="2">
        <v>9711</v>
      </c>
      <c r="AV9" s="2">
        <v>9711</v>
      </c>
      <c r="AW9" s="2">
        <v>9710.56</v>
      </c>
      <c r="AX9" s="2">
        <v>0</v>
      </c>
      <c r="AY9" s="2">
        <v>0</v>
      </c>
      <c r="AZ9" s="5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</row>
    <row r="10" spans="1:68" ht="16.5" customHeight="1" x14ac:dyDescent="0.3">
      <c r="A10" s="2" t="s">
        <v>781</v>
      </c>
      <c r="B10" s="2">
        <v>10766262</v>
      </c>
      <c r="C10" s="2">
        <v>10866844</v>
      </c>
      <c r="D10" s="2">
        <v>11323056</v>
      </c>
      <c r="E10" s="2">
        <v>11661371.939999999</v>
      </c>
      <c r="F10" s="2">
        <v>11671928</v>
      </c>
      <c r="G10" s="2">
        <v>11495304</v>
      </c>
      <c r="H10" s="2">
        <v>11736956</v>
      </c>
      <c r="I10" s="2">
        <v>12094869.859999999</v>
      </c>
      <c r="J10" s="2">
        <v>11983462</v>
      </c>
      <c r="K10" s="2">
        <v>13275083</v>
      </c>
      <c r="L10" s="2">
        <v>13598909</v>
      </c>
      <c r="M10" s="2">
        <v>14971561.720000001</v>
      </c>
      <c r="N10" s="2">
        <v>15993349</v>
      </c>
      <c r="O10" s="2">
        <v>16749007</v>
      </c>
      <c r="P10" s="2">
        <v>17647589</v>
      </c>
      <c r="Q10" s="2">
        <v>17495928.870000001</v>
      </c>
      <c r="R10" s="2">
        <v>18726000</v>
      </c>
      <c r="S10" s="2">
        <v>20118747</v>
      </c>
      <c r="T10" s="2">
        <v>21484342</v>
      </c>
      <c r="U10" s="2">
        <v>22565691.947999999</v>
      </c>
      <c r="V10" s="2">
        <v>23874418</v>
      </c>
      <c r="W10" s="2">
        <v>25347466</v>
      </c>
      <c r="X10" s="2">
        <v>26774887</v>
      </c>
      <c r="Y10" s="2">
        <v>27726223.539999999</v>
      </c>
      <c r="Z10" s="2">
        <v>28290265</v>
      </c>
      <c r="AA10" s="2">
        <v>28639433</v>
      </c>
      <c r="AB10" s="2">
        <v>28551331</v>
      </c>
      <c r="AC10" s="2">
        <v>28809992.440000001</v>
      </c>
      <c r="AD10" s="2">
        <v>29037409</v>
      </c>
      <c r="AE10" s="2">
        <v>29207263</v>
      </c>
      <c r="AF10" s="2">
        <v>28957776</v>
      </c>
      <c r="AG10" s="2">
        <v>29583990.239999998</v>
      </c>
      <c r="AH10" s="2">
        <v>29729853</v>
      </c>
      <c r="AI10" s="2">
        <v>30207971</v>
      </c>
      <c r="AJ10" s="2">
        <v>30726260</v>
      </c>
      <c r="AK10" s="2">
        <v>30990781.82</v>
      </c>
      <c r="AL10" s="2">
        <v>31387910</v>
      </c>
      <c r="AM10" s="2">
        <v>31850459</v>
      </c>
      <c r="AN10" s="2">
        <v>32471410</v>
      </c>
      <c r="AO10" s="2">
        <v>32887071.460000001</v>
      </c>
      <c r="AP10" s="2">
        <v>33281365</v>
      </c>
      <c r="AQ10" s="2">
        <v>33700169</v>
      </c>
      <c r="AR10" s="2">
        <v>34294589</v>
      </c>
      <c r="AS10" s="2">
        <v>35065314.869999997</v>
      </c>
      <c r="AT10" s="2">
        <v>36038446</v>
      </c>
      <c r="AU10" s="2">
        <v>37409635</v>
      </c>
      <c r="AV10" s="2">
        <v>38870427</v>
      </c>
      <c r="AW10" s="2">
        <v>40336329.814999998</v>
      </c>
      <c r="AX10" s="2">
        <v>41510416</v>
      </c>
      <c r="AY10" s="2">
        <v>41155749</v>
      </c>
      <c r="AZ10" s="5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</row>
    <row r="11" spans="1:68" ht="16.5" customHeight="1" x14ac:dyDescent="0.3">
      <c r="A11" s="2" t="s">
        <v>782</v>
      </c>
      <c r="B11" s="2">
        <v>0</v>
      </c>
      <c r="C11" s="2">
        <v>11042221</v>
      </c>
      <c r="D11" s="2">
        <v>0</v>
      </c>
      <c r="E11" s="2">
        <v>11820082.58</v>
      </c>
      <c r="F11" s="2">
        <v>0</v>
      </c>
      <c r="G11" s="2">
        <v>11676056</v>
      </c>
      <c r="H11" s="2">
        <v>0</v>
      </c>
      <c r="I11" s="2">
        <v>12266994.449999999</v>
      </c>
      <c r="J11" s="2">
        <v>0</v>
      </c>
      <c r="K11" s="2">
        <v>0</v>
      </c>
      <c r="L11" s="2">
        <v>0</v>
      </c>
      <c r="M11" s="2">
        <v>15152530.449999999</v>
      </c>
      <c r="N11" s="2">
        <v>0</v>
      </c>
      <c r="O11" s="2">
        <v>19212445</v>
      </c>
      <c r="P11" s="2">
        <v>20249174</v>
      </c>
      <c r="Q11" s="2">
        <v>17495928.870000001</v>
      </c>
      <c r="R11" s="2">
        <v>18726000</v>
      </c>
      <c r="S11" s="2">
        <v>20118747</v>
      </c>
      <c r="T11" s="2">
        <v>21484342</v>
      </c>
      <c r="U11" s="2">
        <v>22565691.947999999</v>
      </c>
      <c r="V11" s="2">
        <v>23874418</v>
      </c>
      <c r="W11" s="2">
        <v>25347466</v>
      </c>
      <c r="X11" s="2">
        <v>26774887</v>
      </c>
      <c r="Y11" s="2">
        <v>27726223.539999999</v>
      </c>
      <c r="Z11" s="2">
        <v>28290265</v>
      </c>
      <c r="AA11" s="2">
        <v>28639433</v>
      </c>
      <c r="AB11" s="2">
        <v>28551331</v>
      </c>
      <c r="AC11" s="2">
        <v>28809992.440000001</v>
      </c>
      <c r="AD11" s="2">
        <v>29037409</v>
      </c>
      <c r="AE11" s="2">
        <v>29207263</v>
      </c>
      <c r="AF11" s="2">
        <v>28957776</v>
      </c>
      <c r="AG11" s="2">
        <v>29583990.239999998</v>
      </c>
      <c r="AH11" s="2">
        <v>29729853</v>
      </c>
      <c r="AI11" s="2">
        <v>30207971</v>
      </c>
      <c r="AJ11" s="2">
        <v>30726260</v>
      </c>
      <c r="AK11" s="2">
        <v>30990781.82</v>
      </c>
      <c r="AL11" s="2">
        <v>31387910</v>
      </c>
      <c r="AM11" s="2">
        <v>31850459</v>
      </c>
      <c r="AN11" s="2">
        <v>32471410</v>
      </c>
      <c r="AO11" s="2">
        <v>32887071.460000001</v>
      </c>
      <c r="AP11" s="2">
        <v>33281365</v>
      </c>
      <c r="AQ11" s="2">
        <v>33700169</v>
      </c>
      <c r="AR11" s="2">
        <v>34294589</v>
      </c>
      <c r="AS11" s="2">
        <v>35065314.869999997</v>
      </c>
      <c r="AT11" s="2">
        <v>36038446</v>
      </c>
      <c r="AU11" s="2">
        <v>37409635</v>
      </c>
      <c r="AV11" s="2">
        <v>38870427</v>
      </c>
      <c r="AW11" s="2">
        <v>40336329.814999998</v>
      </c>
      <c r="AX11" s="2">
        <v>41510416</v>
      </c>
      <c r="AY11" s="2">
        <v>41155749</v>
      </c>
      <c r="AZ11" s="5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</row>
    <row r="12" spans="1:68" ht="16.5" customHeight="1" x14ac:dyDescent="0.3">
      <c r="A12" s="2" t="s">
        <v>783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2286316</v>
      </c>
      <c r="P12" s="2">
        <v>2416856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5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</row>
    <row r="13" spans="1:68" ht="16.5" customHeight="1" x14ac:dyDescent="0.3">
      <c r="A13" s="2" t="s">
        <v>784</v>
      </c>
      <c r="B13" s="2">
        <v>0</v>
      </c>
      <c r="C13" s="2">
        <v>175377</v>
      </c>
      <c r="D13" s="2">
        <v>0</v>
      </c>
      <c r="E13" s="2">
        <v>158710.64000000001</v>
      </c>
      <c r="F13" s="2">
        <v>0</v>
      </c>
      <c r="G13" s="2">
        <v>180752</v>
      </c>
      <c r="H13" s="2">
        <v>0</v>
      </c>
      <c r="I13" s="2">
        <v>172124.58</v>
      </c>
      <c r="J13" s="2">
        <v>0</v>
      </c>
      <c r="K13" s="2">
        <v>0</v>
      </c>
      <c r="L13" s="2">
        <v>0</v>
      </c>
      <c r="M13" s="2">
        <v>180968.73</v>
      </c>
      <c r="N13" s="2">
        <v>0</v>
      </c>
      <c r="O13" s="2">
        <v>177122</v>
      </c>
      <c r="P13" s="2">
        <v>184729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5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</row>
    <row r="14" spans="1:68" ht="16.5" customHeight="1" x14ac:dyDescent="0.3">
      <c r="A14" s="2" t="s">
        <v>785</v>
      </c>
      <c r="B14" s="2">
        <v>9527</v>
      </c>
      <c r="C14" s="2">
        <v>23959</v>
      </c>
      <c r="D14" s="2">
        <v>22448</v>
      </c>
      <c r="E14" s="2">
        <v>25346.12</v>
      </c>
      <c r="F14" s="2">
        <v>29247</v>
      </c>
      <c r="G14" s="2">
        <v>45368</v>
      </c>
      <c r="H14" s="2">
        <v>38238</v>
      </c>
      <c r="I14" s="2">
        <v>38280.339999999997</v>
      </c>
      <c r="J14" s="2">
        <v>22581</v>
      </c>
      <c r="K14" s="2">
        <v>25507</v>
      </c>
      <c r="L14" s="2">
        <v>19067</v>
      </c>
      <c r="M14" s="2">
        <v>22133.03</v>
      </c>
      <c r="N14" s="2">
        <v>21826</v>
      </c>
      <c r="O14" s="2">
        <v>17410</v>
      </c>
      <c r="P14" s="2">
        <v>11738</v>
      </c>
      <c r="Q14" s="2">
        <v>24137.599999999999</v>
      </c>
      <c r="R14" s="2">
        <v>14001</v>
      </c>
      <c r="S14" s="2">
        <v>20576</v>
      </c>
      <c r="T14" s="2">
        <v>14134</v>
      </c>
      <c r="U14" s="2">
        <v>37968.839</v>
      </c>
      <c r="V14" s="2">
        <v>28922</v>
      </c>
      <c r="W14" s="2">
        <v>50664</v>
      </c>
      <c r="X14" s="2">
        <v>33948</v>
      </c>
      <c r="Y14" s="2">
        <v>22638.113000000001</v>
      </c>
      <c r="Z14" s="2">
        <v>29853</v>
      </c>
      <c r="AA14" s="2">
        <v>27927</v>
      </c>
      <c r="AB14" s="2">
        <v>55948</v>
      </c>
      <c r="AC14" s="2">
        <v>68052.17</v>
      </c>
      <c r="AD14" s="2">
        <v>49995</v>
      </c>
      <c r="AE14" s="2">
        <v>32398</v>
      </c>
      <c r="AF14" s="2">
        <v>45909</v>
      </c>
      <c r="AG14" s="2">
        <v>39267.32</v>
      </c>
      <c r="AH14" s="2">
        <v>37219</v>
      </c>
      <c r="AI14" s="2">
        <v>35369</v>
      </c>
      <c r="AJ14" s="2">
        <v>40122</v>
      </c>
      <c r="AK14" s="2">
        <v>43815.25</v>
      </c>
      <c r="AL14" s="2">
        <v>54809</v>
      </c>
      <c r="AM14" s="2">
        <v>62700</v>
      </c>
      <c r="AN14" s="2">
        <v>72721</v>
      </c>
      <c r="AO14" s="2">
        <v>119999.17</v>
      </c>
      <c r="AP14" s="2">
        <v>161351</v>
      </c>
      <c r="AQ14" s="2">
        <v>186078</v>
      </c>
      <c r="AR14" s="2">
        <v>209376</v>
      </c>
      <c r="AS14" s="2">
        <v>199750.26</v>
      </c>
      <c r="AT14" s="2">
        <v>128610</v>
      </c>
      <c r="AU14" s="2">
        <v>119101</v>
      </c>
      <c r="AV14" s="2">
        <v>138038</v>
      </c>
      <c r="AW14" s="2">
        <v>141437.318</v>
      </c>
      <c r="AX14" s="2">
        <v>149605</v>
      </c>
      <c r="AY14" s="2">
        <v>112434</v>
      </c>
      <c r="AZ14" s="5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</row>
    <row r="15" spans="1:68" ht="16.5" customHeight="1" x14ac:dyDescent="0.3">
      <c r="A15" s="2" t="s">
        <v>786</v>
      </c>
      <c r="B15" s="2">
        <v>39171</v>
      </c>
      <c r="C15" s="2">
        <v>35796</v>
      </c>
      <c r="D15" s="2">
        <v>34089</v>
      </c>
      <c r="E15" s="2">
        <v>31604.11</v>
      </c>
      <c r="F15" s="2">
        <v>30550</v>
      </c>
      <c r="G15" s="2">
        <v>31015</v>
      </c>
      <c r="H15" s="2">
        <v>34444</v>
      </c>
      <c r="I15" s="2">
        <v>38674.9</v>
      </c>
      <c r="J15" s="2">
        <v>35626</v>
      </c>
      <c r="K15" s="2">
        <v>32664</v>
      </c>
      <c r="L15" s="2">
        <v>35489</v>
      </c>
      <c r="M15" s="2">
        <v>41868.39</v>
      </c>
      <c r="N15" s="2">
        <v>42738</v>
      </c>
      <c r="O15" s="2">
        <v>41761</v>
      </c>
      <c r="P15" s="2">
        <v>50204</v>
      </c>
      <c r="Q15" s="2">
        <v>49786.46</v>
      </c>
      <c r="R15" s="2">
        <v>47807</v>
      </c>
      <c r="S15" s="2">
        <v>48723</v>
      </c>
      <c r="T15" s="2">
        <v>51736</v>
      </c>
      <c r="U15" s="2">
        <v>54981.237999999998</v>
      </c>
      <c r="V15" s="2">
        <v>55948</v>
      </c>
      <c r="W15" s="2">
        <v>57942</v>
      </c>
      <c r="X15" s="2">
        <v>55216</v>
      </c>
      <c r="Y15" s="2">
        <v>55851.423999999999</v>
      </c>
      <c r="Z15" s="2">
        <v>56671</v>
      </c>
      <c r="AA15" s="2">
        <v>69185</v>
      </c>
      <c r="AB15" s="2">
        <v>84326</v>
      </c>
      <c r="AC15" s="2">
        <v>92616.77</v>
      </c>
      <c r="AD15" s="2">
        <v>111532</v>
      </c>
      <c r="AE15" s="2">
        <v>117681</v>
      </c>
      <c r="AF15" s="2">
        <v>120230</v>
      </c>
      <c r="AG15" s="2">
        <v>132668.31</v>
      </c>
      <c r="AH15" s="2">
        <v>129356</v>
      </c>
      <c r="AI15" s="2">
        <v>129300</v>
      </c>
      <c r="AJ15" s="2">
        <v>128877</v>
      </c>
      <c r="AK15" s="2">
        <v>135548.19</v>
      </c>
      <c r="AL15" s="2">
        <v>134241</v>
      </c>
      <c r="AM15" s="2">
        <v>131488</v>
      </c>
      <c r="AN15" s="2">
        <v>126879</v>
      </c>
      <c r="AO15" s="2">
        <v>126611.82</v>
      </c>
      <c r="AP15" s="2">
        <v>128238</v>
      </c>
      <c r="AQ15" s="2">
        <v>134152</v>
      </c>
      <c r="AR15" s="2">
        <v>160544</v>
      </c>
      <c r="AS15" s="2">
        <v>160371.39000000001</v>
      </c>
      <c r="AT15" s="2">
        <v>161349</v>
      </c>
      <c r="AU15" s="2">
        <v>165255</v>
      </c>
      <c r="AV15" s="2">
        <v>164075</v>
      </c>
      <c r="AW15" s="2">
        <v>165186.65299999999</v>
      </c>
      <c r="AX15" s="2">
        <v>162486</v>
      </c>
      <c r="AY15" s="2">
        <v>158911</v>
      </c>
      <c r="AZ15" s="5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</row>
    <row r="16" spans="1:68" ht="16.5" customHeight="1" x14ac:dyDescent="0.3">
      <c r="A16" s="2" t="s">
        <v>787</v>
      </c>
      <c r="B16" s="2">
        <v>39171</v>
      </c>
      <c r="C16" s="2">
        <v>35796</v>
      </c>
      <c r="D16" s="2">
        <v>34089</v>
      </c>
      <c r="E16" s="2">
        <v>31604.11</v>
      </c>
      <c r="F16" s="2">
        <v>30550</v>
      </c>
      <c r="G16" s="2">
        <v>128678</v>
      </c>
      <c r="H16" s="2">
        <v>0</v>
      </c>
      <c r="I16" s="2">
        <v>133278.64000000001</v>
      </c>
      <c r="J16" s="2">
        <v>0</v>
      </c>
      <c r="K16" s="2">
        <v>0</v>
      </c>
      <c r="L16" s="2">
        <v>0</v>
      </c>
      <c r="M16" s="2">
        <v>146846.29999999999</v>
      </c>
      <c r="N16" s="2">
        <v>0</v>
      </c>
      <c r="O16" s="2">
        <v>151601</v>
      </c>
      <c r="P16" s="2">
        <v>162039</v>
      </c>
      <c r="Q16" s="2">
        <v>49786.46</v>
      </c>
      <c r="R16" s="2">
        <v>47807</v>
      </c>
      <c r="S16" s="2">
        <v>48723</v>
      </c>
      <c r="T16" s="2">
        <v>51736</v>
      </c>
      <c r="U16" s="2">
        <v>54981.237999999998</v>
      </c>
      <c r="V16" s="2">
        <v>55948</v>
      </c>
      <c r="W16" s="2">
        <v>57942</v>
      </c>
      <c r="X16" s="2">
        <v>55216</v>
      </c>
      <c r="Y16" s="2">
        <v>55851.423999999999</v>
      </c>
      <c r="Z16" s="2">
        <v>56671</v>
      </c>
      <c r="AA16" s="2">
        <v>69185</v>
      </c>
      <c r="AB16" s="2">
        <v>84326</v>
      </c>
      <c r="AC16" s="2">
        <v>92616.77</v>
      </c>
      <c r="AD16" s="2">
        <v>111532</v>
      </c>
      <c r="AE16" s="2">
        <v>117681</v>
      </c>
      <c r="AF16" s="2">
        <v>120230</v>
      </c>
      <c r="AG16" s="2">
        <v>132668.31</v>
      </c>
      <c r="AH16" s="2">
        <v>129356</v>
      </c>
      <c r="AI16" s="2">
        <v>129300</v>
      </c>
      <c r="AJ16" s="2">
        <v>128877</v>
      </c>
      <c r="AK16" s="2">
        <v>135548.19</v>
      </c>
      <c r="AL16" s="2">
        <v>134241</v>
      </c>
      <c r="AM16" s="2">
        <v>131488</v>
      </c>
      <c r="AN16" s="2">
        <v>126879</v>
      </c>
      <c r="AO16" s="2">
        <v>126611.82</v>
      </c>
      <c r="AP16" s="2">
        <v>128238</v>
      </c>
      <c r="AQ16" s="2">
        <v>134152</v>
      </c>
      <c r="AR16" s="2">
        <v>160544</v>
      </c>
      <c r="AS16" s="2">
        <v>160371.39000000001</v>
      </c>
      <c r="AT16" s="2">
        <v>161349</v>
      </c>
      <c r="AU16" s="2">
        <v>165255</v>
      </c>
      <c r="AV16" s="2">
        <v>164075</v>
      </c>
      <c r="AW16" s="2">
        <v>165186.65299999999</v>
      </c>
      <c r="AX16" s="2">
        <v>162486</v>
      </c>
      <c r="AY16" s="2">
        <v>158911</v>
      </c>
      <c r="AZ16" s="5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</row>
    <row r="17" spans="1:68" ht="16.5" customHeight="1" x14ac:dyDescent="0.3">
      <c r="A17" s="2" t="s">
        <v>788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2944.94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5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</row>
    <row r="18" spans="1:68" ht="16.5" customHeight="1" x14ac:dyDescent="0.3">
      <c r="A18" s="2" t="s">
        <v>789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97663</v>
      </c>
      <c r="H18" s="2">
        <v>0</v>
      </c>
      <c r="I18" s="2">
        <v>97548.69</v>
      </c>
      <c r="J18" s="2">
        <v>0</v>
      </c>
      <c r="K18" s="2">
        <v>0</v>
      </c>
      <c r="L18" s="2">
        <v>0</v>
      </c>
      <c r="M18" s="2">
        <v>104977.91</v>
      </c>
      <c r="N18" s="2">
        <v>0</v>
      </c>
      <c r="O18" s="2">
        <v>109840</v>
      </c>
      <c r="P18" s="2">
        <v>111835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5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</row>
    <row r="19" spans="1:68" ht="16.5" customHeight="1" x14ac:dyDescent="0.3">
      <c r="A19" s="2" t="s">
        <v>790</v>
      </c>
      <c r="B19" s="2">
        <v>19999</v>
      </c>
      <c r="C19" s="2">
        <v>19935</v>
      </c>
      <c r="D19" s="2">
        <v>19871</v>
      </c>
      <c r="E19" s="2">
        <v>19809.45</v>
      </c>
      <c r="F19" s="2">
        <v>19387</v>
      </c>
      <c r="G19" s="2">
        <v>18961</v>
      </c>
      <c r="H19" s="2">
        <v>22669</v>
      </c>
      <c r="I19" s="2">
        <v>23484.880000000001</v>
      </c>
      <c r="J19" s="2">
        <v>23438</v>
      </c>
      <c r="K19" s="2">
        <v>22859</v>
      </c>
      <c r="L19" s="2">
        <v>24165</v>
      </c>
      <c r="M19" s="2">
        <v>24461.41</v>
      </c>
      <c r="N19" s="2">
        <v>23866</v>
      </c>
      <c r="O19" s="2">
        <v>23247</v>
      </c>
      <c r="P19" s="2">
        <v>22548</v>
      </c>
      <c r="Q19" s="2">
        <v>24373.83</v>
      </c>
      <c r="R19" s="2">
        <v>23618</v>
      </c>
      <c r="S19" s="2">
        <v>22855</v>
      </c>
      <c r="T19" s="2">
        <v>22776</v>
      </c>
      <c r="U19" s="2">
        <v>22626.09</v>
      </c>
      <c r="V19" s="2">
        <v>22132</v>
      </c>
      <c r="W19" s="2">
        <v>21336</v>
      </c>
      <c r="X19" s="2">
        <v>20531</v>
      </c>
      <c r="Y19" s="2">
        <v>21898.9</v>
      </c>
      <c r="Z19" s="2">
        <v>21069</v>
      </c>
      <c r="AA19" s="2">
        <v>20218</v>
      </c>
      <c r="AB19" s="2">
        <v>19831</v>
      </c>
      <c r="AC19" s="2">
        <v>19829.27</v>
      </c>
      <c r="AD19" s="2">
        <v>19763</v>
      </c>
      <c r="AE19" s="2">
        <v>18878</v>
      </c>
      <c r="AF19" s="2">
        <v>18373</v>
      </c>
      <c r="AG19" s="2">
        <v>20426.27</v>
      </c>
      <c r="AH19" s="2">
        <v>19982</v>
      </c>
      <c r="AI19" s="2">
        <v>19074</v>
      </c>
      <c r="AJ19" s="2">
        <v>18503</v>
      </c>
      <c r="AK19" s="2">
        <v>17508.37</v>
      </c>
      <c r="AL19" s="2">
        <v>16571</v>
      </c>
      <c r="AM19" s="2">
        <v>16339</v>
      </c>
      <c r="AN19" s="2">
        <v>15537</v>
      </c>
      <c r="AO19" s="2">
        <v>14863.34</v>
      </c>
      <c r="AP19" s="2">
        <v>13913</v>
      </c>
      <c r="AQ19" s="2">
        <v>13114</v>
      </c>
      <c r="AR19" s="2">
        <v>12191</v>
      </c>
      <c r="AS19" s="2">
        <v>12486.61</v>
      </c>
      <c r="AT19" s="2">
        <v>12386</v>
      </c>
      <c r="AU19" s="2">
        <v>11686</v>
      </c>
      <c r="AV19" s="2">
        <v>11061</v>
      </c>
      <c r="AW19" s="2">
        <v>10446.621999999999</v>
      </c>
      <c r="AX19" s="2">
        <v>9888</v>
      </c>
      <c r="AY19" s="2">
        <v>9873</v>
      </c>
      <c r="AZ19" s="5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</row>
    <row r="20" spans="1:68" ht="16.5" customHeight="1" x14ac:dyDescent="0.3">
      <c r="A20" s="2" t="s">
        <v>791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22625</v>
      </c>
      <c r="H20" s="2">
        <v>0</v>
      </c>
      <c r="I20" s="2">
        <v>28202.38</v>
      </c>
      <c r="J20" s="2">
        <v>0</v>
      </c>
      <c r="K20" s="2">
        <v>0</v>
      </c>
      <c r="L20" s="2">
        <v>0</v>
      </c>
      <c r="M20" s="2">
        <v>31513.39</v>
      </c>
      <c r="N20" s="2">
        <v>0</v>
      </c>
      <c r="O20" s="2">
        <v>31586</v>
      </c>
      <c r="P20" s="2">
        <v>31586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5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</row>
    <row r="21" spans="1:68" ht="16.5" customHeight="1" x14ac:dyDescent="0.3">
      <c r="A21" s="2" t="s">
        <v>792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12386</v>
      </c>
      <c r="AU21" s="2">
        <v>11686</v>
      </c>
      <c r="AV21" s="2">
        <v>11061</v>
      </c>
      <c r="AW21" s="2">
        <v>10446.621999999999</v>
      </c>
      <c r="AX21" s="2">
        <v>9888</v>
      </c>
      <c r="AY21" s="2">
        <v>9873</v>
      </c>
      <c r="AZ21" s="5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</row>
    <row r="22" spans="1:68" ht="16.5" customHeight="1" x14ac:dyDescent="0.3">
      <c r="A22" s="2" t="s">
        <v>793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3664</v>
      </c>
      <c r="H22" s="2">
        <v>0</v>
      </c>
      <c r="I22" s="2">
        <v>4717.5</v>
      </c>
      <c r="J22" s="2">
        <v>0</v>
      </c>
      <c r="K22" s="2">
        <v>0</v>
      </c>
      <c r="L22" s="2">
        <v>0</v>
      </c>
      <c r="M22" s="2">
        <v>7051.98</v>
      </c>
      <c r="N22" s="2">
        <v>0</v>
      </c>
      <c r="O22" s="2">
        <v>8339</v>
      </c>
      <c r="P22" s="2">
        <v>9038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5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</row>
    <row r="23" spans="1:68" ht="16.5" customHeight="1" x14ac:dyDescent="0.3">
      <c r="A23" s="2" t="s">
        <v>794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17380</v>
      </c>
      <c r="AY23" s="2">
        <v>17526</v>
      </c>
      <c r="AZ23" s="5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</row>
    <row r="24" spans="1:68" ht="16.5" customHeight="1" x14ac:dyDescent="0.3">
      <c r="A24" s="2" t="s">
        <v>795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17380</v>
      </c>
      <c r="AY24" s="2">
        <v>17526</v>
      </c>
      <c r="AZ24" s="5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</row>
    <row r="25" spans="1:68" ht="16.5" customHeight="1" x14ac:dyDescent="0.3">
      <c r="A25" s="2" t="s">
        <v>796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69509</v>
      </c>
      <c r="W25" s="2">
        <v>72901</v>
      </c>
      <c r="X25" s="2">
        <v>75798</v>
      </c>
      <c r="Y25" s="2">
        <v>76486.853000000003</v>
      </c>
      <c r="Z25" s="2">
        <v>84902</v>
      </c>
      <c r="AA25" s="2">
        <v>92558</v>
      </c>
      <c r="AB25" s="2">
        <v>101305</v>
      </c>
      <c r="AC25" s="2">
        <v>105676.77</v>
      </c>
      <c r="AD25" s="2">
        <v>111695</v>
      </c>
      <c r="AE25" s="2">
        <v>119035</v>
      </c>
      <c r="AF25" s="2">
        <v>126475</v>
      </c>
      <c r="AG25" s="2">
        <v>127873.73</v>
      </c>
      <c r="AH25" s="2">
        <v>138724</v>
      </c>
      <c r="AI25" s="2">
        <v>148123</v>
      </c>
      <c r="AJ25" s="2">
        <v>159985</v>
      </c>
      <c r="AK25" s="2">
        <v>177593.4</v>
      </c>
      <c r="AL25" s="2">
        <v>193592</v>
      </c>
      <c r="AM25" s="2">
        <v>209103</v>
      </c>
      <c r="AN25" s="2">
        <v>223148</v>
      </c>
      <c r="AO25" s="2">
        <v>232229.53</v>
      </c>
      <c r="AP25" s="2">
        <v>247539</v>
      </c>
      <c r="AQ25" s="2">
        <v>268665</v>
      </c>
      <c r="AR25" s="2">
        <v>273668</v>
      </c>
      <c r="AS25" s="2">
        <v>277494.32</v>
      </c>
      <c r="AT25" s="2">
        <v>291904</v>
      </c>
      <c r="AU25" s="2">
        <v>304754</v>
      </c>
      <c r="AV25" s="2">
        <v>314530</v>
      </c>
      <c r="AW25" s="2">
        <v>326768.61900000001</v>
      </c>
      <c r="AX25" s="2">
        <v>328251</v>
      </c>
      <c r="AY25" s="2">
        <v>323734</v>
      </c>
      <c r="AZ25" s="5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</row>
    <row r="26" spans="1:68" ht="16.5" customHeight="1" x14ac:dyDescent="0.3">
      <c r="A26" s="2" t="s">
        <v>797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641858</v>
      </c>
      <c r="K26" s="2">
        <v>0</v>
      </c>
      <c r="L26" s="2">
        <v>671808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5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</row>
    <row r="27" spans="1:68" ht="16.5" customHeight="1" x14ac:dyDescent="0.3">
      <c r="A27" s="2" t="s">
        <v>798</v>
      </c>
      <c r="B27" s="2">
        <v>106572</v>
      </c>
      <c r="C27" s="2">
        <v>127321</v>
      </c>
      <c r="D27" s="2">
        <v>140662</v>
      </c>
      <c r="E27" s="2">
        <v>136920.89000000001</v>
      </c>
      <c r="F27" s="2">
        <v>108528</v>
      </c>
      <c r="G27" s="2">
        <v>110286</v>
      </c>
      <c r="H27" s="2">
        <v>111929</v>
      </c>
      <c r="I27" s="2">
        <v>134691.12</v>
      </c>
      <c r="J27" s="2">
        <v>115150</v>
      </c>
      <c r="K27" s="2">
        <v>141917</v>
      </c>
      <c r="L27" s="2">
        <v>169625</v>
      </c>
      <c r="M27" s="2">
        <v>204621.69</v>
      </c>
      <c r="N27" s="2">
        <v>184467</v>
      </c>
      <c r="O27" s="2">
        <v>178910</v>
      </c>
      <c r="P27" s="2">
        <v>150206</v>
      </c>
      <c r="Q27" s="2">
        <v>177635.99</v>
      </c>
      <c r="R27" s="2">
        <v>176516</v>
      </c>
      <c r="S27" s="2">
        <v>211172</v>
      </c>
      <c r="T27" s="2">
        <v>239319</v>
      </c>
      <c r="U27" s="2">
        <v>254533.09400000001</v>
      </c>
      <c r="V27" s="2">
        <v>262490</v>
      </c>
      <c r="W27" s="2">
        <v>251931</v>
      </c>
      <c r="X27" s="2">
        <v>221550</v>
      </c>
      <c r="Y27" s="2">
        <v>260057.76800000001</v>
      </c>
      <c r="Z27" s="2">
        <v>196213</v>
      </c>
      <c r="AA27" s="2">
        <v>185822</v>
      </c>
      <c r="AB27" s="2">
        <v>192629</v>
      </c>
      <c r="AC27" s="2">
        <v>212535.17</v>
      </c>
      <c r="AD27" s="2">
        <v>217349</v>
      </c>
      <c r="AE27" s="2">
        <v>186701</v>
      </c>
      <c r="AF27" s="2">
        <v>187773</v>
      </c>
      <c r="AG27" s="2">
        <v>205849.97</v>
      </c>
      <c r="AH27" s="2">
        <v>186052</v>
      </c>
      <c r="AI27" s="2">
        <v>175123</v>
      </c>
      <c r="AJ27" s="2">
        <v>191489</v>
      </c>
      <c r="AK27" s="2">
        <v>226222.23</v>
      </c>
      <c r="AL27" s="2">
        <v>205524</v>
      </c>
      <c r="AM27" s="2">
        <v>193052</v>
      </c>
      <c r="AN27" s="2">
        <v>187133</v>
      </c>
      <c r="AO27" s="2">
        <v>294078.03999999998</v>
      </c>
      <c r="AP27" s="2">
        <v>291354</v>
      </c>
      <c r="AQ27" s="2">
        <v>279661</v>
      </c>
      <c r="AR27" s="2">
        <v>284975</v>
      </c>
      <c r="AS27" s="2">
        <v>281257.11</v>
      </c>
      <c r="AT27" s="2">
        <v>310496</v>
      </c>
      <c r="AU27" s="2">
        <v>314934</v>
      </c>
      <c r="AV27" s="2">
        <v>326143</v>
      </c>
      <c r="AW27" s="2">
        <v>357933.16200000001</v>
      </c>
      <c r="AX27" s="2">
        <v>410284</v>
      </c>
      <c r="AY27" s="2">
        <v>380916</v>
      </c>
      <c r="AZ27" s="5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</row>
    <row r="28" spans="1:68" ht="16.5" customHeight="1" x14ac:dyDescent="0.3">
      <c r="A28" s="2" t="s">
        <v>799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110286</v>
      </c>
      <c r="H28" s="2">
        <v>111929</v>
      </c>
      <c r="I28" s="2">
        <v>134691.12</v>
      </c>
      <c r="J28" s="2">
        <v>115150</v>
      </c>
      <c r="K28" s="2">
        <v>141917</v>
      </c>
      <c r="L28" s="2">
        <v>169625</v>
      </c>
      <c r="M28" s="2">
        <v>204621.69</v>
      </c>
      <c r="N28" s="2">
        <v>0</v>
      </c>
      <c r="O28" s="2">
        <v>178910</v>
      </c>
      <c r="P28" s="2">
        <v>150206</v>
      </c>
      <c r="Q28" s="2">
        <v>0</v>
      </c>
      <c r="R28" s="2">
        <v>176516</v>
      </c>
      <c r="S28" s="2">
        <v>211172</v>
      </c>
      <c r="T28" s="2">
        <v>239319</v>
      </c>
      <c r="U28" s="2">
        <v>254533.09400000001</v>
      </c>
      <c r="V28" s="2">
        <v>262490</v>
      </c>
      <c r="W28" s="2">
        <v>251931</v>
      </c>
      <c r="X28" s="2">
        <v>221550</v>
      </c>
      <c r="Y28" s="2">
        <v>260057.76800000001</v>
      </c>
      <c r="Z28" s="2">
        <v>196213</v>
      </c>
      <c r="AA28" s="2">
        <v>185822</v>
      </c>
      <c r="AB28" s="2">
        <v>192629</v>
      </c>
      <c r="AC28" s="2">
        <v>212535.17</v>
      </c>
      <c r="AD28" s="2">
        <v>217349</v>
      </c>
      <c r="AE28" s="2">
        <v>186701</v>
      </c>
      <c r="AF28" s="2">
        <v>187773</v>
      </c>
      <c r="AG28" s="2">
        <v>205849.97</v>
      </c>
      <c r="AH28" s="2">
        <v>186052</v>
      </c>
      <c r="AI28" s="2">
        <v>175123</v>
      </c>
      <c r="AJ28" s="2">
        <v>191489</v>
      </c>
      <c r="AK28" s="2">
        <v>226222.23</v>
      </c>
      <c r="AL28" s="2">
        <v>205524</v>
      </c>
      <c r="AM28" s="2">
        <v>193052</v>
      </c>
      <c r="AN28" s="2">
        <v>187133</v>
      </c>
      <c r="AO28" s="2">
        <v>294078.03999999998</v>
      </c>
      <c r="AP28" s="2">
        <v>291354</v>
      </c>
      <c r="AQ28" s="2">
        <v>279661</v>
      </c>
      <c r="AR28" s="2">
        <v>284975</v>
      </c>
      <c r="AS28" s="2">
        <v>281257.11</v>
      </c>
      <c r="AT28" s="2">
        <v>310496</v>
      </c>
      <c r="AU28" s="2">
        <v>314934</v>
      </c>
      <c r="AV28" s="2">
        <v>326143</v>
      </c>
      <c r="AW28" s="2">
        <v>357933.16200000001</v>
      </c>
      <c r="AX28" s="2">
        <v>410284</v>
      </c>
      <c r="AY28" s="2">
        <v>380916</v>
      </c>
      <c r="AZ28" s="5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</row>
    <row r="29" spans="1:68" ht="16.5" customHeight="1" x14ac:dyDescent="0.3">
      <c r="A29" s="2" t="s">
        <v>800</v>
      </c>
      <c r="B29" s="2">
        <v>10966885</v>
      </c>
      <c r="C29" s="2">
        <v>11099408</v>
      </c>
      <c r="D29" s="2">
        <v>11595668</v>
      </c>
      <c r="E29" s="2">
        <v>11937703.960000001</v>
      </c>
      <c r="F29" s="2">
        <v>11879171</v>
      </c>
      <c r="G29" s="2">
        <v>11721647</v>
      </c>
      <c r="H29" s="2">
        <v>12026134</v>
      </c>
      <c r="I29" s="2">
        <v>12569195.960000001</v>
      </c>
      <c r="J29" s="2">
        <v>12864803</v>
      </c>
      <c r="K29" s="2">
        <v>13617681</v>
      </c>
      <c r="L29" s="2">
        <v>14635651</v>
      </c>
      <c r="M29" s="2">
        <v>15394851.699999999</v>
      </c>
      <c r="N29" s="2">
        <v>16430551</v>
      </c>
      <c r="O29" s="2">
        <v>17126966</v>
      </c>
      <c r="P29" s="2">
        <v>18039653</v>
      </c>
      <c r="Q29" s="2">
        <v>18214882.73</v>
      </c>
      <c r="R29" s="2">
        <v>19183104</v>
      </c>
      <c r="S29" s="2">
        <v>20532775</v>
      </c>
      <c r="T29" s="2">
        <v>21990464</v>
      </c>
      <c r="U29" s="2">
        <v>23095598.741999999</v>
      </c>
      <c r="V29" s="2">
        <v>24429644</v>
      </c>
      <c r="W29" s="2">
        <v>26175793</v>
      </c>
      <c r="X29" s="2">
        <v>27423603</v>
      </c>
      <c r="Y29" s="2">
        <v>28380614.967999998</v>
      </c>
      <c r="Z29" s="2">
        <v>28833230</v>
      </c>
      <c r="AA29" s="2">
        <v>29206769</v>
      </c>
      <c r="AB29" s="2">
        <v>29126618</v>
      </c>
      <c r="AC29" s="2">
        <v>29465403.460000001</v>
      </c>
      <c r="AD29" s="2">
        <v>29758336</v>
      </c>
      <c r="AE29" s="2">
        <v>29842233</v>
      </c>
      <c r="AF29" s="2">
        <v>29658149</v>
      </c>
      <c r="AG29" s="2">
        <v>30249479.329999998</v>
      </c>
      <c r="AH29" s="2">
        <v>30477196</v>
      </c>
      <c r="AI29" s="2">
        <v>30811309</v>
      </c>
      <c r="AJ29" s="2">
        <v>31433738</v>
      </c>
      <c r="AK29" s="2">
        <v>31706539.149999999</v>
      </c>
      <c r="AL29" s="2">
        <v>32189121</v>
      </c>
      <c r="AM29" s="2">
        <v>32607711</v>
      </c>
      <c r="AN29" s="2">
        <v>33344217</v>
      </c>
      <c r="AO29" s="2">
        <v>33999188.409999996</v>
      </c>
      <c r="AP29" s="2">
        <v>34334527</v>
      </c>
      <c r="AQ29" s="2">
        <v>34859050</v>
      </c>
      <c r="AR29" s="2">
        <v>35570635</v>
      </c>
      <c r="AS29" s="2">
        <v>36252183.600000001</v>
      </c>
      <c r="AT29" s="2">
        <v>37299742</v>
      </c>
      <c r="AU29" s="2">
        <v>38539468</v>
      </c>
      <c r="AV29" s="2">
        <v>40272232</v>
      </c>
      <c r="AW29" s="2">
        <v>41815007.964000002</v>
      </c>
      <c r="AX29" s="2">
        <v>42846843</v>
      </c>
      <c r="AY29" s="2">
        <v>46447138</v>
      </c>
      <c r="AZ29" s="5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</row>
    <row r="30" spans="1:68" ht="16.5" customHeight="1" x14ac:dyDescent="0.3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5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</row>
    <row r="31" spans="1:68" ht="16.5" customHeight="1" x14ac:dyDescent="0.3">
      <c r="A31" s="2" t="s">
        <v>801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5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</row>
    <row r="32" spans="1:68" ht="16.5" customHeight="1" x14ac:dyDescent="0.3">
      <c r="A32" s="2" t="s">
        <v>802</v>
      </c>
      <c r="B32" s="2">
        <v>9032725</v>
      </c>
      <c r="C32" s="2">
        <v>9213567</v>
      </c>
      <c r="D32" s="2">
        <v>9648200</v>
      </c>
      <c r="E32" s="2">
        <v>9932598.8800000008</v>
      </c>
      <c r="F32" s="2">
        <v>9908060</v>
      </c>
      <c r="G32" s="2">
        <v>9808323</v>
      </c>
      <c r="H32" s="2">
        <v>10055818</v>
      </c>
      <c r="I32" s="2">
        <v>10531489.109999999</v>
      </c>
      <c r="J32" s="2">
        <v>10784722</v>
      </c>
      <c r="K32" s="2">
        <v>11105743</v>
      </c>
      <c r="L32" s="2">
        <v>11847251</v>
      </c>
      <c r="M32" s="2">
        <v>12448519.99</v>
      </c>
      <c r="N32" s="2">
        <v>13446345</v>
      </c>
      <c r="O32" s="2">
        <v>14251522</v>
      </c>
      <c r="P32" s="2">
        <v>15079049</v>
      </c>
      <c r="Q32" s="2">
        <v>15069256.35</v>
      </c>
      <c r="R32" s="2">
        <v>15998555</v>
      </c>
      <c r="S32" s="2">
        <v>16336097</v>
      </c>
      <c r="T32" s="2">
        <v>17624982</v>
      </c>
      <c r="U32" s="2">
        <v>17480615.758000001</v>
      </c>
      <c r="V32" s="2">
        <v>18303890</v>
      </c>
      <c r="W32" s="2">
        <v>19470221</v>
      </c>
      <c r="X32" s="2">
        <v>20752663</v>
      </c>
      <c r="Y32" s="2">
        <v>21296707.219999999</v>
      </c>
      <c r="Z32" s="2">
        <v>16912749</v>
      </c>
      <c r="AA32" s="2">
        <v>14773557</v>
      </c>
      <c r="AB32" s="2">
        <v>14424617</v>
      </c>
      <c r="AC32" s="2">
        <v>15297242.32</v>
      </c>
      <c r="AD32" s="2">
        <v>15689647</v>
      </c>
      <c r="AE32" s="2">
        <v>15501440</v>
      </c>
      <c r="AF32" s="2">
        <v>15802644</v>
      </c>
      <c r="AG32" s="2">
        <v>15784987.82</v>
      </c>
      <c r="AH32" s="2">
        <v>15529349</v>
      </c>
      <c r="AI32" s="2">
        <v>16271792</v>
      </c>
      <c r="AJ32" s="2">
        <v>15234357</v>
      </c>
      <c r="AK32" s="2">
        <v>14986332.220000001</v>
      </c>
      <c r="AL32" s="2">
        <v>15288647</v>
      </c>
      <c r="AM32" s="2">
        <v>15469738</v>
      </c>
      <c r="AN32" s="2">
        <v>15872453</v>
      </c>
      <c r="AO32" s="2">
        <v>15783936.59</v>
      </c>
      <c r="AP32" s="2">
        <v>14741368</v>
      </c>
      <c r="AQ32" s="2">
        <v>14271804</v>
      </c>
      <c r="AR32" s="2">
        <v>15058244</v>
      </c>
      <c r="AS32" s="2">
        <v>15847079.93</v>
      </c>
      <c r="AT32" s="2">
        <v>15212422</v>
      </c>
      <c r="AU32" s="2">
        <v>13899888</v>
      </c>
      <c r="AV32" s="2">
        <v>14354960</v>
      </c>
      <c r="AW32" s="2">
        <v>16587612.372</v>
      </c>
      <c r="AX32" s="2">
        <v>23077392</v>
      </c>
      <c r="AY32" s="2">
        <v>30735631</v>
      </c>
      <c r="AZ32" s="5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</row>
    <row r="33" spans="1:68" ht="16.5" customHeight="1" x14ac:dyDescent="0.3">
      <c r="A33" s="2" t="s">
        <v>803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9808323</v>
      </c>
      <c r="H33" s="2">
        <v>10055818</v>
      </c>
      <c r="I33" s="2">
        <v>10531489.109999999</v>
      </c>
      <c r="J33" s="2">
        <v>0</v>
      </c>
      <c r="K33" s="2">
        <v>0</v>
      </c>
      <c r="L33" s="2">
        <v>0</v>
      </c>
      <c r="M33" s="2">
        <v>12448519.99</v>
      </c>
      <c r="N33" s="2">
        <v>0</v>
      </c>
      <c r="O33" s="2">
        <v>14251522</v>
      </c>
      <c r="P33" s="2">
        <v>15079049</v>
      </c>
      <c r="Q33" s="2">
        <v>15069256.35</v>
      </c>
      <c r="R33" s="2">
        <v>15998555</v>
      </c>
      <c r="S33" s="2">
        <v>16336097</v>
      </c>
      <c r="T33" s="2">
        <v>17624982</v>
      </c>
      <c r="U33" s="2">
        <v>17480615.758000001</v>
      </c>
      <c r="V33" s="2">
        <v>18303890</v>
      </c>
      <c r="W33" s="2">
        <v>19470221</v>
      </c>
      <c r="X33" s="2">
        <v>20752663</v>
      </c>
      <c r="Y33" s="2">
        <v>21296707.219999999</v>
      </c>
      <c r="Z33" s="2">
        <v>16912749</v>
      </c>
      <c r="AA33" s="2">
        <v>14773557</v>
      </c>
      <c r="AB33" s="2">
        <v>14424617</v>
      </c>
      <c r="AC33" s="2">
        <v>15297242.32</v>
      </c>
      <c r="AD33" s="2">
        <v>15689647</v>
      </c>
      <c r="AE33" s="2">
        <v>15501440</v>
      </c>
      <c r="AF33" s="2">
        <v>15802644</v>
      </c>
      <c r="AG33" s="2">
        <v>15784987.82</v>
      </c>
      <c r="AH33" s="2">
        <v>15529349</v>
      </c>
      <c r="AI33" s="2">
        <v>16271792</v>
      </c>
      <c r="AJ33" s="2">
        <v>15234357</v>
      </c>
      <c r="AK33" s="2">
        <v>14986332.220000001</v>
      </c>
      <c r="AL33" s="2">
        <v>15288647</v>
      </c>
      <c r="AM33" s="2">
        <v>15469738</v>
      </c>
      <c r="AN33" s="2">
        <v>15872453</v>
      </c>
      <c r="AO33" s="2">
        <v>15783936.59</v>
      </c>
      <c r="AP33" s="2">
        <v>14741368</v>
      </c>
      <c r="AQ33" s="2">
        <v>14271804</v>
      </c>
      <c r="AR33" s="2">
        <v>15058244</v>
      </c>
      <c r="AS33" s="2">
        <v>15847079.93</v>
      </c>
      <c r="AT33" s="2">
        <v>15212422</v>
      </c>
      <c r="AU33" s="2">
        <v>13899888</v>
      </c>
      <c r="AV33" s="2">
        <v>14354960</v>
      </c>
      <c r="AW33" s="2">
        <v>16587612.372</v>
      </c>
      <c r="AX33" s="2">
        <v>23077392</v>
      </c>
      <c r="AY33" s="2">
        <v>30735631</v>
      </c>
      <c r="AZ33" s="5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</row>
    <row r="34" spans="1:68" ht="16.5" customHeight="1" x14ac:dyDescent="0.3">
      <c r="A34" s="2" t="s">
        <v>804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6508323</v>
      </c>
      <c r="H34" s="2">
        <v>4455818</v>
      </c>
      <c r="I34" s="2">
        <v>7431489.1100000003</v>
      </c>
      <c r="J34" s="2">
        <v>0</v>
      </c>
      <c r="K34" s="2">
        <v>0</v>
      </c>
      <c r="L34" s="2">
        <v>0</v>
      </c>
      <c r="M34" s="2">
        <v>7268519.9900000002</v>
      </c>
      <c r="N34" s="2">
        <v>0</v>
      </c>
      <c r="O34" s="2">
        <v>8851522</v>
      </c>
      <c r="P34" s="2">
        <v>8279049</v>
      </c>
      <c r="Q34" s="2">
        <v>7169256.3499999996</v>
      </c>
      <c r="R34" s="2">
        <v>8098555</v>
      </c>
      <c r="S34" s="2">
        <v>9236097</v>
      </c>
      <c r="T34" s="2">
        <v>10824982</v>
      </c>
      <c r="U34" s="2">
        <v>10480615.757999999</v>
      </c>
      <c r="V34" s="2">
        <v>11503890</v>
      </c>
      <c r="W34" s="2">
        <v>12670221</v>
      </c>
      <c r="X34" s="2">
        <v>12452663</v>
      </c>
      <c r="Y34" s="2">
        <v>12996707.220000001</v>
      </c>
      <c r="Z34" s="2">
        <v>8612749</v>
      </c>
      <c r="AA34" s="2">
        <v>5423557</v>
      </c>
      <c r="AB34" s="2">
        <v>5074617</v>
      </c>
      <c r="AC34" s="2">
        <v>5647242.3200000003</v>
      </c>
      <c r="AD34" s="2">
        <v>6039647</v>
      </c>
      <c r="AE34" s="2">
        <v>5551440</v>
      </c>
      <c r="AF34" s="2">
        <v>6352644</v>
      </c>
      <c r="AG34" s="2">
        <v>6184987.8200000003</v>
      </c>
      <c r="AH34" s="2">
        <v>5529349</v>
      </c>
      <c r="AI34" s="2">
        <v>6871792</v>
      </c>
      <c r="AJ34" s="2">
        <v>5534357</v>
      </c>
      <c r="AK34" s="2">
        <v>5286332.22</v>
      </c>
      <c r="AL34" s="2">
        <v>4588647</v>
      </c>
      <c r="AM34" s="2">
        <v>5269738</v>
      </c>
      <c r="AN34" s="2">
        <v>5126957</v>
      </c>
      <c r="AO34" s="2">
        <v>5038000</v>
      </c>
      <c r="AP34" s="2">
        <v>4345000</v>
      </c>
      <c r="AQ34" s="2">
        <v>4175000</v>
      </c>
      <c r="AR34" s="2">
        <v>5261000</v>
      </c>
      <c r="AS34" s="2">
        <v>4480144.34</v>
      </c>
      <c r="AT34" s="2">
        <v>3945000</v>
      </c>
      <c r="AU34" s="2">
        <v>2631963</v>
      </c>
      <c r="AV34" s="2">
        <v>6056192</v>
      </c>
      <c r="AW34" s="2">
        <v>9519433.3939999994</v>
      </c>
      <c r="AX34" s="2">
        <v>15513497</v>
      </c>
      <c r="AY34" s="2">
        <v>15511209</v>
      </c>
      <c r="AZ34" s="5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</row>
    <row r="35" spans="1:68" ht="16.5" customHeight="1" x14ac:dyDescent="0.3">
      <c r="A35" s="2" t="s">
        <v>805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3300000</v>
      </c>
      <c r="H35" s="2">
        <v>5600000</v>
      </c>
      <c r="I35" s="2">
        <v>3100000</v>
      </c>
      <c r="J35" s="2">
        <v>0</v>
      </c>
      <c r="K35" s="2">
        <v>0</v>
      </c>
      <c r="L35" s="2">
        <v>0</v>
      </c>
      <c r="M35" s="2">
        <v>5180000</v>
      </c>
      <c r="N35" s="2">
        <v>0</v>
      </c>
      <c r="O35" s="2">
        <v>5400000</v>
      </c>
      <c r="P35" s="2">
        <v>6800000</v>
      </c>
      <c r="Q35" s="2">
        <v>7900000</v>
      </c>
      <c r="R35" s="2">
        <v>7900000</v>
      </c>
      <c r="S35" s="2">
        <v>7100000</v>
      </c>
      <c r="T35" s="2">
        <v>6800000</v>
      </c>
      <c r="U35" s="2">
        <v>7000000</v>
      </c>
      <c r="V35" s="2">
        <v>6800000</v>
      </c>
      <c r="W35" s="2">
        <v>6800000</v>
      </c>
      <c r="X35" s="2">
        <v>8300000</v>
      </c>
      <c r="Y35" s="2">
        <v>8300000</v>
      </c>
      <c r="Z35" s="2">
        <v>8300000</v>
      </c>
      <c r="AA35" s="2">
        <v>9350000</v>
      </c>
      <c r="AB35" s="2">
        <v>9350000</v>
      </c>
      <c r="AC35" s="2">
        <v>9650000</v>
      </c>
      <c r="AD35" s="2">
        <v>9650000</v>
      </c>
      <c r="AE35" s="2">
        <v>9950000</v>
      </c>
      <c r="AF35" s="2">
        <v>9450000</v>
      </c>
      <c r="AG35" s="2">
        <v>9600000</v>
      </c>
      <c r="AH35" s="2">
        <v>10000000</v>
      </c>
      <c r="AI35" s="2">
        <v>9400000</v>
      </c>
      <c r="AJ35" s="2">
        <v>9700000</v>
      </c>
      <c r="AK35" s="2">
        <v>9700000</v>
      </c>
      <c r="AL35" s="2">
        <v>10700000</v>
      </c>
      <c r="AM35" s="2">
        <v>10200000</v>
      </c>
      <c r="AN35" s="2">
        <v>10745496</v>
      </c>
      <c r="AO35" s="2">
        <v>10745936.59</v>
      </c>
      <c r="AP35" s="2">
        <v>10396368</v>
      </c>
      <c r="AQ35" s="2">
        <v>10096804</v>
      </c>
      <c r="AR35" s="2">
        <v>9797244</v>
      </c>
      <c r="AS35" s="2">
        <v>11366935.59</v>
      </c>
      <c r="AT35" s="2">
        <v>11267422</v>
      </c>
      <c r="AU35" s="2">
        <v>11267925</v>
      </c>
      <c r="AV35" s="2">
        <v>8298768</v>
      </c>
      <c r="AW35" s="2">
        <v>7068178.9780000001</v>
      </c>
      <c r="AX35" s="2">
        <v>7563895</v>
      </c>
      <c r="AY35" s="2">
        <v>15224422</v>
      </c>
      <c r="AZ35" s="5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</row>
    <row r="36" spans="1:68" ht="16.5" customHeight="1" x14ac:dyDescent="0.3">
      <c r="A36" s="2" t="s">
        <v>806</v>
      </c>
      <c r="B36" s="2">
        <v>0</v>
      </c>
      <c r="C36" s="2">
        <v>0</v>
      </c>
      <c r="D36" s="2">
        <v>0</v>
      </c>
      <c r="E36" s="2">
        <v>22000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5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</row>
    <row r="37" spans="1:68" ht="16.5" customHeight="1" x14ac:dyDescent="0.3">
      <c r="A37" s="2" t="s">
        <v>807</v>
      </c>
      <c r="B37" s="2">
        <v>0</v>
      </c>
      <c r="C37" s="2">
        <v>5000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5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</row>
    <row r="38" spans="1:68" ht="16.5" customHeight="1" x14ac:dyDescent="0.3">
      <c r="A38" s="2" t="s">
        <v>808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499044</v>
      </c>
      <c r="L38" s="2">
        <v>698731</v>
      </c>
      <c r="M38" s="2">
        <v>698848.18</v>
      </c>
      <c r="N38" s="2">
        <v>698963</v>
      </c>
      <c r="O38" s="2">
        <v>699079</v>
      </c>
      <c r="P38" s="2">
        <v>699197</v>
      </c>
      <c r="Q38" s="2">
        <v>699314.42</v>
      </c>
      <c r="R38" s="2">
        <v>699431</v>
      </c>
      <c r="S38" s="2">
        <v>699547</v>
      </c>
      <c r="T38" s="2">
        <v>699664</v>
      </c>
      <c r="U38" s="2">
        <v>1697926.9410000001</v>
      </c>
      <c r="V38" s="2">
        <v>2047785</v>
      </c>
      <c r="W38" s="2">
        <v>2845568</v>
      </c>
      <c r="X38" s="2">
        <v>2646122</v>
      </c>
      <c r="Y38" s="2">
        <v>2746640.5980000002</v>
      </c>
      <c r="Z38" s="2">
        <v>7507913</v>
      </c>
      <c r="AA38" s="2">
        <v>10159707</v>
      </c>
      <c r="AB38" s="2">
        <v>10263821</v>
      </c>
      <c r="AC38" s="2">
        <v>9348761.5299999993</v>
      </c>
      <c r="AD38" s="2">
        <v>9046019</v>
      </c>
      <c r="AE38" s="2">
        <v>9636281</v>
      </c>
      <c r="AF38" s="2">
        <v>8986684</v>
      </c>
      <c r="AG38" s="2">
        <v>9416149.6899999995</v>
      </c>
      <c r="AH38" s="2">
        <v>9767326</v>
      </c>
      <c r="AI38" s="2">
        <v>9677133</v>
      </c>
      <c r="AJ38" s="2">
        <v>11087179</v>
      </c>
      <c r="AK38" s="2">
        <v>11362665.82</v>
      </c>
      <c r="AL38" s="2">
        <v>11401005</v>
      </c>
      <c r="AM38" s="2">
        <v>11943197</v>
      </c>
      <c r="AN38" s="2">
        <v>12028792</v>
      </c>
      <c r="AO38" s="2">
        <v>12532196.880000001</v>
      </c>
      <c r="AP38" s="2">
        <v>13663913</v>
      </c>
      <c r="AQ38" s="2">
        <v>14931407</v>
      </c>
      <c r="AR38" s="2">
        <v>14681395</v>
      </c>
      <c r="AS38" s="2">
        <v>14376999.130000001</v>
      </c>
      <c r="AT38" s="2">
        <v>15802016</v>
      </c>
      <c r="AU38" s="2">
        <v>18641776</v>
      </c>
      <c r="AV38" s="2">
        <v>19660836</v>
      </c>
      <c r="AW38" s="2">
        <v>18666550.739</v>
      </c>
      <c r="AX38" s="2">
        <v>13077699</v>
      </c>
      <c r="AY38" s="2">
        <v>9361845</v>
      </c>
      <c r="AZ38" s="5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</row>
    <row r="39" spans="1:68" ht="16.5" customHeight="1" x14ac:dyDescent="0.3">
      <c r="A39" s="2" t="s">
        <v>809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30387</v>
      </c>
      <c r="AZ39" s="5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</row>
    <row r="40" spans="1:68" ht="16.5" customHeight="1" x14ac:dyDescent="0.3">
      <c r="A40" s="2" t="s">
        <v>810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30387</v>
      </c>
      <c r="AZ40" s="5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</row>
    <row r="41" spans="1:68" ht="16.5" customHeight="1" x14ac:dyDescent="0.3">
      <c r="A41" s="2" t="s">
        <v>811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37317</v>
      </c>
      <c r="O41" s="2">
        <v>39110</v>
      </c>
      <c r="P41" s="2">
        <v>40902</v>
      </c>
      <c r="Q41" s="2">
        <v>42694.07</v>
      </c>
      <c r="R41" s="2">
        <v>44059</v>
      </c>
      <c r="S41" s="2">
        <v>45892</v>
      </c>
      <c r="T41" s="2">
        <v>47725</v>
      </c>
      <c r="U41" s="2">
        <v>49557.411999999997</v>
      </c>
      <c r="V41" s="2">
        <v>73101</v>
      </c>
      <c r="W41" s="2">
        <v>75124</v>
      </c>
      <c r="X41" s="2">
        <v>77147</v>
      </c>
      <c r="Y41" s="2">
        <v>79170.441000000006</v>
      </c>
      <c r="Z41" s="2">
        <v>78398</v>
      </c>
      <c r="AA41" s="2">
        <v>80437</v>
      </c>
      <c r="AB41" s="2">
        <v>82477</v>
      </c>
      <c r="AC41" s="2">
        <v>84515.93</v>
      </c>
      <c r="AD41" s="2">
        <v>86600</v>
      </c>
      <c r="AE41" s="2">
        <v>88685</v>
      </c>
      <c r="AF41" s="2">
        <v>90769</v>
      </c>
      <c r="AG41" s="2">
        <v>92853.3</v>
      </c>
      <c r="AH41" s="2">
        <v>90662</v>
      </c>
      <c r="AI41" s="2">
        <v>93413</v>
      </c>
      <c r="AJ41" s="2">
        <v>96163</v>
      </c>
      <c r="AK41" s="2">
        <v>98913.05</v>
      </c>
      <c r="AL41" s="2">
        <v>90215</v>
      </c>
      <c r="AM41" s="2">
        <v>91748</v>
      </c>
      <c r="AN41" s="2">
        <v>92063</v>
      </c>
      <c r="AO41" s="2">
        <v>94500.35</v>
      </c>
      <c r="AP41" s="2">
        <v>96010</v>
      </c>
      <c r="AQ41" s="2">
        <v>96515</v>
      </c>
      <c r="AR41" s="2">
        <v>98873</v>
      </c>
      <c r="AS41" s="2">
        <v>106210.71</v>
      </c>
      <c r="AT41" s="2">
        <v>107796</v>
      </c>
      <c r="AU41" s="2">
        <v>135064</v>
      </c>
      <c r="AV41" s="2">
        <v>138284</v>
      </c>
      <c r="AW41" s="2">
        <v>142186.18700000001</v>
      </c>
      <c r="AX41" s="2">
        <v>144142</v>
      </c>
      <c r="AY41" s="2">
        <v>147535</v>
      </c>
      <c r="AZ41" s="5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</row>
    <row r="42" spans="1:68" ht="16.5" customHeight="1" x14ac:dyDescent="0.3">
      <c r="A42" s="2" t="s">
        <v>812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3968</v>
      </c>
      <c r="I42" s="2">
        <v>0</v>
      </c>
      <c r="J42" s="2">
        <v>1329</v>
      </c>
      <c r="K42" s="2">
        <v>1928</v>
      </c>
      <c r="L42" s="2">
        <v>616</v>
      </c>
      <c r="M42" s="2">
        <v>0</v>
      </c>
      <c r="N42" s="2">
        <v>780</v>
      </c>
      <c r="O42" s="2">
        <v>0</v>
      </c>
      <c r="P42" s="2">
        <v>0</v>
      </c>
      <c r="Q42" s="2">
        <v>483.53</v>
      </c>
      <c r="R42" s="2">
        <v>623</v>
      </c>
      <c r="S42" s="2">
        <v>616</v>
      </c>
      <c r="T42" s="2">
        <v>467</v>
      </c>
      <c r="U42" s="2">
        <v>542.28800000000001</v>
      </c>
      <c r="V42" s="2">
        <v>1055</v>
      </c>
      <c r="W42" s="2">
        <v>1231</v>
      </c>
      <c r="X42" s="2">
        <v>2065</v>
      </c>
      <c r="Y42" s="2">
        <v>607.36699999999996</v>
      </c>
      <c r="Z42" s="2">
        <v>769</v>
      </c>
      <c r="AA42" s="2">
        <v>926</v>
      </c>
      <c r="AB42" s="2">
        <v>1154</v>
      </c>
      <c r="AC42" s="2">
        <v>521.76</v>
      </c>
      <c r="AD42" s="2">
        <v>628</v>
      </c>
      <c r="AE42" s="2">
        <v>820</v>
      </c>
      <c r="AF42" s="2">
        <v>1063</v>
      </c>
      <c r="AG42" s="2">
        <v>445.26</v>
      </c>
      <c r="AH42" s="2">
        <v>611</v>
      </c>
      <c r="AI42" s="2">
        <v>830</v>
      </c>
      <c r="AJ42" s="2">
        <v>1003</v>
      </c>
      <c r="AK42" s="2">
        <v>252.6</v>
      </c>
      <c r="AL42" s="2">
        <v>503</v>
      </c>
      <c r="AM42" s="2">
        <v>253</v>
      </c>
      <c r="AN42" s="2">
        <v>253</v>
      </c>
      <c r="AO42" s="2">
        <v>252.6</v>
      </c>
      <c r="AP42" s="2">
        <v>503</v>
      </c>
      <c r="AQ42" s="2">
        <v>753</v>
      </c>
      <c r="AR42" s="2">
        <v>1000</v>
      </c>
      <c r="AS42" s="2">
        <v>343.05</v>
      </c>
      <c r="AT42" s="2">
        <v>775</v>
      </c>
      <c r="AU42" s="2">
        <v>1265</v>
      </c>
      <c r="AV42" s="2">
        <v>1266</v>
      </c>
      <c r="AW42" s="2">
        <v>525.39700000000005</v>
      </c>
      <c r="AX42" s="2">
        <v>763</v>
      </c>
      <c r="AY42" s="2">
        <v>3727</v>
      </c>
      <c r="AZ42" s="5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</row>
    <row r="43" spans="1:68" ht="16.5" customHeight="1" x14ac:dyDescent="0.3">
      <c r="A43" s="2" t="s">
        <v>813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76423.12</v>
      </c>
      <c r="R43" s="2">
        <v>109409</v>
      </c>
      <c r="S43" s="2">
        <v>73318</v>
      </c>
      <c r="T43" s="2">
        <v>46273</v>
      </c>
      <c r="U43" s="2">
        <v>84714.501000000004</v>
      </c>
      <c r="V43" s="2">
        <v>125929</v>
      </c>
      <c r="W43" s="2">
        <v>85471</v>
      </c>
      <c r="X43" s="2">
        <v>44444</v>
      </c>
      <c r="Y43" s="2">
        <v>86990.918000000005</v>
      </c>
      <c r="Z43" s="2">
        <v>135014</v>
      </c>
      <c r="AA43" s="2">
        <v>98426</v>
      </c>
      <c r="AB43" s="2">
        <v>51679</v>
      </c>
      <c r="AC43" s="2">
        <v>101009.25</v>
      </c>
      <c r="AD43" s="2">
        <v>149948</v>
      </c>
      <c r="AE43" s="2">
        <v>99318</v>
      </c>
      <c r="AF43" s="2">
        <v>52126</v>
      </c>
      <c r="AG43" s="2">
        <v>95983.19</v>
      </c>
      <c r="AH43" s="2">
        <v>150555</v>
      </c>
      <c r="AI43" s="2">
        <v>107970</v>
      </c>
      <c r="AJ43" s="2">
        <v>49113</v>
      </c>
      <c r="AK43" s="2">
        <v>97529.43</v>
      </c>
      <c r="AL43" s="2">
        <v>147076</v>
      </c>
      <c r="AM43" s="2">
        <v>101850</v>
      </c>
      <c r="AN43" s="2">
        <v>50827</v>
      </c>
      <c r="AO43" s="2">
        <v>99251.76</v>
      </c>
      <c r="AP43" s="2">
        <v>150114</v>
      </c>
      <c r="AQ43" s="2">
        <v>107589</v>
      </c>
      <c r="AR43" s="2">
        <v>49338</v>
      </c>
      <c r="AS43" s="2">
        <v>98176.41</v>
      </c>
      <c r="AT43" s="2">
        <v>151240</v>
      </c>
      <c r="AU43" s="2">
        <v>107044</v>
      </c>
      <c r="AV43" s="2">
        <v>54836</v>
      </c>
      <c r="AW43" s="2">
        <v>116418.435</v>
      </c>
      <c r="AX43" s="2">
        <v>154445</v>
      </c>
      <c r="AY43" s="2">
        <v>92663</v>
      </c>
      <c r="AZ43" s="5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</row>
    <row r="44" spans="1:68" ht="16.5" customHeight="1" x14ac:dyDescent="0.3">
      <c r="A44" s="2" t="s">
        <v>814</v>
      </c>
      <c r="B44" s="2">
        <v>209504</v>
      </c>
      <c r="C44" s="2">
        <v>224507</v>
      </c>
      <c r="D44" s="2">
        <v>241039</v>
      </c>
      <c r="E44" s="2">
        <v>256819.02</v>
      </c>
      <c r="F44" s="2">
        <v>205110</v>
      </c>
      <c r="G44" s="2">
        <v>222725</v>
      </c>
      <c r="H44" s="2">
        <v>224310</v>
      </c>
      <c r="I44" s="2">
        <v>241989.31</v>
      </c>
      <c r="J44" s="2">
        <v>208872</v>
      </c>
      <c r="K44" s="2">
        <v>208438</v>
      </c>
      <c r="L44" s="2">
        <v>213822</v>
      </c>
      <c r="M44" s="2">
        <v>295147.01</v>
      </c>
      <c r="N44" s="2">
        <v>252525</v>
      </c>
      <c r="O44" s="2">
        <v>262581</v>
      </c>
      <c r="P44" s="2">
        <v>254179</v>
      </c>
      <c r="Q44" s="2">
        <v>280762.93</v>
      </c>
      <c r="R44" s="2">
        <v>189856</v>
      </c>
      <c r="S44" s="2">
        <v>206142</v>
      </c>
      <c r="T44" s="2">
        <v>263046</v>
      </c>
      <c r="U44" s="2">
        <v>328709.62400000001</v>
      </c>
      <c r="V44" s="2">
        <v>226103</v>
      </c>
      <c r="W44" s="2">
        <v>228717</v>
      </c>
      <c r="X44" s="2">
        <v>268382</v>
      </c>
      <c r="Y44" s="2">
        <v>374085.52299999999</v>
      </c>
      <c r="Z44" s="2">
        <v>245798</v>
      </c>
      <c r="AA44" s="2">
        <v>317143</v>
      </c>
      <c r="AB44" s="2">
        <v>356314</v>
      </c>
      <c r="AC44" s="2">
        <v>510727.06</v>
      </c>
      <c r="AD44" s="2">
        <v>493969</v>
      </c>
      <c r="AE44" s="2">
        <v>510257</v>
      </c>
      <c r="AF44" s="2">
        <v>542930</v>
      </c>
      <c r="AG44" s="2">
        <v>512073.13</v>
      </c>
      <c r="AH44" s="2">
        <v>419647</v>
      </c>
      <c r="AI44" s="2">
        <v>432723</v>
      </c>
      <c r="AJ44" s="2">
        <v>548889</v>
      </c>
      <c r="AK44" s="2">
        <v>582505.53</v>
      </c>
      <c r="AL44" s="2">
        <v>507769</v>
      </c>
      <c r="AM44" s="2">
        <v>554946</v>
      </c>
      <c r="AN44" s="2">
        <v>658253</v>
      </c>
      <c r="AO44" s="2">
        <v>658144.69999999995</v>
      </c>
      <c r="AP44" s="2">
        <v>672032</v>
      </c>
      <c r="AQ44" s="2">
        <v>768521</v>
      </c>
      <c r="AR44" s="2">
        <v>777393</v>
      </c>
      <c r="AS44" s="2">
        <v>702478.43</v>
      </c>
      <c r="AT44" s="2">
        <v>709136</v>
      </c>
      <c r="AU44" s="2">
        <v>796599</v>
      </c>
      <c r="AV44" s="2">
        <v>878851</v>
      </c>
      <c r="AW44" s="2">
        <v>877756.59</v>
      </c>
      <c r="AX44" s="2">
        <v>781123</v>
      </c>
      <c r="AY44" s="2">
        <v>838978</v>
      </c>
      <c r="AZ44" s="5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</row>
    <row r="45" spans="1:68" ht="16.5" customHeight="1" x14ac:dyDescent="0.3">
      <c r="A45" s="2" t="s">
        <v>815</v>
      </c>
      <c r="B45" s="2">
        <v>9242229</v>
      </c>
      <c r="C45" s="2">
        <v>9443074</v>
      </c>
      <c r="D45" s="2">
        <v>9889239</v>
      </c>
      <c r="E45" s="2">
        <v>10211417.9</v>
      </c>
      <c r="F45" s="2">
        <v>10113170</v>
      </c>
      <c r="G45" s="2">
        <v>10031048</v>
      </c>
      <c r="H45" s="2">
        <v>10284096</v>
      </c>
      <c r="I45" s="2">
        <v>10773478.42</v>
      </c>
      <c r="J45" s="2">
        <v>10994923</v>
      </c>
      <c r="K45" s="2">
        <v>11815153</v>
      </c>
      <c r="L45" s="2">
        <v>12760420</v>
      </c>
      <c r="M45" s="2">
        <v>13442515.17</v>
      </c>
      <c r="N45" s="2">
        <v>14435930</v>
      </c>
      <c r="O45" s="2">
        <v>15252292</v>
      </c>
      <c r="P45" s="2">
        <v>16073327</v>
      </c>
      <c r="Q45" s="2">
        <v>16168934.41</v>
      </c>
      <c r="R45" s="2">
        <v>17041933</v>
      </c>
      <c r="S45" s="2">
        <v>17361612</v>
      </c>
      <c r="T45" s="2">
        <v>18682157</v>
      </c>
      <c r="U45" s="2">
        <v>19642066.524</v>
      </c>
      <c r="V45" s="2">
        <v>20777863</v>
      </c>
      <c r="W45" s="2">
        <v>22706332</v>
      </c>
      <c r="X45" s="2">
        <v>23790823</v>
      </c>
      <c r="Y45" s="2">
        <v>24584202.067000002</v>
      </c>
      <c r="Z45" s="2">
        <v>24880641</v>
      </c>
      <c r="AA45" s="2">
        <v>25430196</v>
      </c>
      <c r="AB45" s="2">
        <v>25180062</v>
      </c>
      <c r="AC45" s="2">
        <v>25342777.850000001</v>
      </c>
      <c r="AD45" s="2">
        <v>25466811</v>
      </c>
      <c r="AE45" s="2">
        <v>25836801</v>
      </c>
      <c r="AF45" s="2">
        <v>25476216</v>
      </c>
      <c r="AG45" s="2">
        <v>25902492.390000001</v>
      </c>
      <c r="AH45" s="2">
        <v>25958150</v>
      </c>
      <c r="AI45" s="2">
        <v>26583861</v>
      </c>
      <c r="AJ45" s="2">
        <v>27016704</v>
      </c>
      <c r="AK45" s="2">
        <v>27128198.640000001</v>
      </c>
      <c r="AL45" s="2">
        <v>27435215</v>
      </c>
      <c r="AM45" s="2">
        <v>28161732</v>
      </c>
      <c r="AN45" s="2">
        <v>28702641</v>
      </c>
      <c r="AO45" s="2">
        <v>29168282.879999999</v>
      </c>
      <c r="AP45" s="2">
        <v>29323940</v>
      </c>
      <c r="AQ45" s="2">
        <v>30176589</v>
      </c>
      <c r="AR45" s="2">
        <v>30666243</v>
      </c>
      <c r="AS45" s="2">
        <v>31131287.66</v>
      </c>
      <c r="AT45" s="2">
        <v>31983385</v>
      </c>
      <c r="AU45" s="2">
        <v>33581636</v>
      </c>
      <c r="AV45" s="2">
        <v>35089033</v>
      </c>
      <c r="AW45" s="2">
        <v>36391049.719999999</v>
      </c>
      <c r="AX45" s="2">
        <v>37235564</v>
      </c>
      <c r="AY45" s="2">
        <v>41210766</v>
      </c>
      <c r="AZ45" s="5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</row>
    <row r="46" spans="1:68" ht="16.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5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</row>
    <row r="47" spans="1:68" ht="16.5" customHeight="1" x14ac:dyDescent="0.3">
      <c r="A47" s="2" t="s">
        <v>816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5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</row>
    <row r="48" spans="1:68" ht="16.5" customHeight="1" x14ac:dyDescent="0.3">
      <c r="A48" s="2" t="s">
        <v>817</v>
      </c>
      <c r="B48" s="2">
        <v>1150000</v>
      </c>
      <c r="C48" s="2">
        <v>1150000</v>
      </c>
      <c r="D48" s="2">
        <v>1150000</v>
      </c>
      <c r="E48" s="2">
        <v>1150000</v>
      </c>
      <c r="F48" s="2">
        <v>1150000</v>
      </c>
      <c r="G48" s="2">
        <v>1150000</v>
      </c>
      <c r="H48" s="2">
        <v>1150000</v>
      </c>
      <c r="I48" s="2">
        <v>1150000</v>
      </c>
      <c r="J48" s="2">
        <v>1150000</v>
      </c>
      <c r="K48" s="2">
        <v>1150000</v>
      </c>
      <c r="L48" s="2">
        <v>1150000</v>
      </c>
      <c r="M48" s="2">
        <v>1150000</v>
      </c>
      <c r="N48" s="2">
        <v>1150000</v>
      </c>
      <c r="O48" s="2">
        <v>1150000</v>
      </c>
      <c r="P48" s="2">
        <v>1150000</v>
      </c>
      <c r="Q48" s="2">
        <v>1150000</v>
      </c>
      <c r="R48" s="2">
        <v>1150000</v>
      </c>
      <c r="S48" s="2">
        <v>1725000</v>
      </c>
      <c r="T48" s="2">
        <v>1725000</v>
      </c>
      <c r="U48" s="2">
        <v>1725000</v>
      </c>
      <c r="V48" s="2">
        <v>1725000</v>
      </c>
      <c r="W48" s="2">
        <v>1725000</v>
      </c>
      <c r="X48" s="2">
        <v>1725000</v>
      </c>
      <c r="Y48" s="2">
        <v>1725000</v>
      </c>
      <c r="Z48" s="2">
        <v>1725000</v>
      </c>
      <c r="AA48" s="2">
        <v>1759500</v>
      </c>
      <c r="AB48" s="2">
        <v>1759500</v>
      </c>
      <c r="AC48" s="2">
        <v>1759500</v>
      </c>
      <c r="AD48" s="2">
        <v>1759500</v>
      </c>
      <c r="AE48" s="2">
        <v>1759500</v>
      </c>
      <c r="AF48" s="2">
        <v>1759500</v>
      </c>
      <c r="AG48" s="2">
        <v>1759500</v>
      </c>
      <c r="AH48" s="2">
        <v>1759500</v>
      </c>
      <c r="AI48" s="2">
        <v>1759500</v>
      </c>
      <c r="AJ48" s="2">
        <v>1759500</v>
      </c>
      <c r="AK48" s="2">
        <v>1759500</v>
      </c>
      <c r="AL48" s="2">
        <v>1759500</v>
      </c>
      <c r="AM48" s="2">
        <v>1759500</v>
      </c>
      <c r="AN48" s="2">
        <v>1759500</v>
      </c>
      <c r="AO48" s="2">
        <v>1759500</v>
      </c>
      <c r="AP48" s="2">
        <v>1759500</v>
      </c>
      <c r="AQ48" s="2">
        <v>1759500</v>
      </c>
      <c r="AR48" s="2">
        <v>1759500</v>
      </c>
      <c r="AS48" s="2">
        <v>1759500</v>
      </c>
      <c r="AT48" s="2">
        <v>1759500</v>
      </c>
      <c r="AU48" s="2">
        <v>1759500</v>
      </c>
      <c r="AV48" s="2">
        <v>1759500</v>
      </c>
      <c r="AW48" s="2">
        <v>1759500</v>
      </c>
      <c r="AX48" s="2">
        <v>1759500</v>
      </c>
      <c r="AY48" s="2">
        <v>1759500</v>
      </c>
      <c r="AZ48" s="5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</row>
    <row r="49" spans="1:68" ht="16.5" customHeight="1" x14ac:dyDescent="0.3">
      <c r="A49" s="2" t="s">
        <v>818</v>
      </c>
      <c r="B49" s="2">
        <v>1150000</v>
      </c>
      <c r="C49" s="2">
        <v>1150000</v>
      </c>
      <c r="D49" s="2">
        <v>1150000</v>
      </c>
      <c r="E49" s="2">
        <v>1150000</v>
      </c>
      <c r="F49" s="2">
        <v>1150000</v>
      </c>
      <c r="G49" s="2">
        <v>1150000</v>
      </c>
      <c r="H49" s="2">
        <v>1150000</v>
      </c>
      <c r="I49" s="2">
        <v>1150000</v>
      </c>
      <c r="J49" s="2">
        <v>1150000</v>
      </c>
      <c r="K49" s="2">
        <v>1150000</v>
      </c>
      <c r="L49" s="2">
        <v>1150000</v>
      </c>
      <c r="M49" s="2">
        <v>1150000</v>
      </c>
      <c r="N49" s="2">
        <v>1150000</v>
      </c>
      <c r="O49" s="2">
        <v>1150000</v>
      </c>
      <c r="P49" s="2">
        <v>1150000</v>
      </c>
      <c r="Q49" s="2">
        <v>1150000</v>
      </c>
      <c r="R49" s="2">
        <v>1150000</v>
      </c>
      <c r="S49" s="2">
        <v>1725000</v>
      </c>
      <c r="T49" s="2">
        <v>1725000</v>
      </c>
      <c r="U49" s="2">
        <v>1725000</v>
      </c>
      <c r="V49" s="2">
        <v>1725000</v>
      </c>
      <c r="W49" s="2">
        <v>1725000</v>
      </c>
      <c r="X49" s="2">
        <v>1725000</v>
      </c>
      <c r="Y49" s="2">
        <v>1725000</v>
      </c>
      <c r="Z49" s="2">
        <v>1725000</v>
      </c>
      <c r="AA49" s="2">
        <v>1759500</v>
      </c>
      <c r="AB49" s="2">
        <v>1759500</v>
      </c>
      <c r="AC49" s="2">
        <v>1759500</v>
      </c>
      <c r="AD49" s="2">
        <v>1759500</v>
      </c>
      <c r="AE49" s="2">
        <v>1759500</v>
      </c>
      <c r="AF49" s="2">
        <v>1759500</v>
      </c>
      <c r="AG49" s="2">
        <v>1759500</v>
      </c>
      <c r="AH49" s="2">
        <v>1759500</v>
      </c>
      <c r="AI49" s="2">
        <v>1759500</v>
      </c>
      <c r="AJ49" s="2">
        <v>1759500</v>
      </c>
      <c r="AK49" s="2">
        <v>1759500</v>
      </c>
      <c r="AL49" s="2">
        <v>1759500</v>
      </c>
      <c r="AM49" s="2">
        <v>1759500</v>
      </c>
      <c r="AN49" s="2">
        <v>1759500</v>
      </c>
      <c r="AO49" s="2">
        <v>1759500</v>
      </c>
      <c r="AP49" s="2">
        <v>1759500</v>
      </c>
      <c r="AQ49" s="2">
        <v>1759500</v>
      </c>
      <c r="AR49" s="2">
        <v>1759500</v>
      </c>
      <c r="AS49" s="2">
        <v>1759500</v>
      </c>
      <c r="AT49" s="2">
        <v>1759500</v>
      </c>
      <c r="AU49" s="2">
        <v>1759500</v>
      </c>
      <c r="AV49" s="2">
        <v>1759500</v>
      </c>
      <c r="AW49" s="2">
        <v>1759500</v>
      </c>
      <c r="AX49" s="2">
        <v>1759500</v>
      </c>
      <c r="AY49" s="2">
        <v>1759500</v>
      </c>
      <c r="AZ49" s="5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</row>
    <row r="50" spans="1:68" ht="16.5" customHeight="1" x14ac:dyDescent="0.3">
      <c r="A50" s="2" t="s">
        <v>819</v>
      </c>
      <c r="B50" s="2">
        <v>1150000</v>
      </c>
      <c r="C50" s="2">
        <v>1150000</v>
      </c>
      <c r="D50" s="2">
        <v>1150000</v>
      </c>
      <c r="E50" s="2">
        <v>1150000</v>
      </c>
      <c r="F50" s="2">
        <v>1150000</v>
      </c>
      <c r="G50" s="2">
        <v>1150000</v>
      </c>
      <c r="H50" s="2">
        <v>1150000</v>
      </c>
      <c r="I50" s="2">
        <v>1150000</v>
      </c>
      <c r="J50" s="2">
        <v>1150000</v>
      </c>
      <c r="K50" s="2">
        <v>1150000</v>
      </c>
      <c r="L50" s="2">
        <v>1150000</v>
      </c>
      <c r="M50" s="2">
        <v>1150000</v>
      </c>
      <c r="N50" s="2">
        <v>1150000</v>
      </c>
      <c r="O50" s="2">
        <v>1150000</v>
      </c>
      <c r="P50" s="2">
        <v>1150000</v>
      </c>
      <c r="Q50" s="2">
        <v>1150000</v>
      </c>
      <c r="R50" s="2">
        <v>1150000</v>
      </c>
      <c r="S50" s="2">
        <v>1725000</v>
      </c>
      <c r="T50" s="2">
        <v>1725000</v>
      </c>
      <c r="U50" s="2">
        <v>1725000</v>
      </c>
      <c r="V50" s="2">
        <v>1725000</v>
      </c>
      <c r="W50" s="2">
        <v>1725000</v>
      </c>
      <c r="X50" s="2">
        <v>1725000</v>
      </c>
      <c r="Y50" s="2">
        <v>1725000</v>
      </c>
      <c r="Z50" s="2">
        <v>1725000</v>
      </c>
      <c r="AA50" s="2">
        <v>1759478</v>
      </c>
      <c r="AB50" s="2">
        <v>1759478</v>
      </c>
      <c r="AC50" s="2">
        <v>1759478.2</v>
      </c>
      <c r="AD50" s="2">
        <v>1759478</v>
      </c>
      <c r="AE50" s="2">
        <v>1759478</v>
      </c>
      <c r="AF50" s="2">
        <v>1759478</v>
      </c>
      <c r="AG50" s="2">
        <v>1759478.2</v>
      </c>
      <c r="AH50" s="2">
        <v>1759478</v>
      </c>
      <c r="AI50" s="2">
        <v>1759478</v>
      </c>
      <c r="AJ50" s="2">
        <v>1759478</v>
      </c>
      <c r="AK50" s="2">
        <v>1759478.2</v>
      </c>
      <c r="AL50" s="2">
        <v>1759478</v>
      </c>
      <c r="AM50" s="2">
        <v>1759478</v>
      </c>
      <c r="AN50" s="2">
        <v>1759478</v>
      </c>
      <c r="AO50" s="2">
        <v>1759478.2</v>
      </c>
      <c r="AP50" s="2">
        <v>1759478</v>
      </c>
      <c r="AQ50" s="2">
        <v>1759478</v>
      </c>
      <c r="AR50" s="2">
        <v>1759478</v>
      </c>
      <c r="AS50" s="2">
        <v>1759478.2</v>
      </c>
      <c r="AT50" s="2">
        <v>1759478</v>
      </c>
      <c r="AU50" s="2">
        <v>1759478</v>
      </c>
      <c r="AV50" s="2">
        <v>1759478</v>
      </c>
      <c r="AW50" s="2">
        <v>1759478.2</v>
      </c>
      <c r="AX50" s="2">
        <v>1759478</v>
      </c>
      <c r="AY50" s="2">
        <v>1759478</v>
      </c>
      <c r="AZ50" s="5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</row>
    <row r="51" spans="1:68" ht="16.5" customHeight="1" x14ac:dyDescent="0.3">
      <c r="A51" s="2" t="s">
        <v>818</v>
      </c>
      <c r="B51" s="2">
        <v>1150000</v>
      </c>
      <c r="C51" s="2">
        <v>1150000</v>
      </c>
      <c r="D51" s="2">
        <v>1150000</v>
      </c>
      <c r="E51" s="2">
        <v>1150000</v>
      </c>
      <c r="F51" s="2">
        <v>1150000</v>
      </c>
      <c r="G51" s="2">
        <v>1150000</v>
      </c>
      <c r="H51" s="2">
        <v>1150000</v>
      </c>
      <c r="I51" s="2">
        <v>1150000</v>
      </c>
      <c r="J51" s="2">
        <v>1150000</v>
      </c>
      <c r="K51" s="2">
        <v>1150000</v>
      </c>
      <c r="L51" s="2">
        <v>1150000</v>
      </c>
      <c r="M51" s="2">
        <v>1150000</v>
      </c>
      <c r="N51" s="2">
        <v>1150000</v>
      </c>
      <c r="O51" s="2">
        <v>1150000</v>
      </c>
      <c r="P51" s="2">
        <v>1150000</v>
      </c>
      <c r="Q51" s="2">
        <v>1150000</v>
      </c>
      <c r="R51" s="2">
        <v>1150000</v>
      </c>
      <c r="S51" s="2">
        <v>1725000</v>
      </c>
      <c r="T51" s="2">
        <v>1725000</v>
      </c>
      <c r="U51" s="2">
        <v>1725000</v>
      </c>
      <c r="V51" s="2">
        <v>1725000</v>
      </c>
      <c r="W51" s="2">
        <v>1725000</v>
      </c>
      <c r="X51" s="2">
        <v>1725000</v>
      </c>
      <c r="Y51" s="2">
        <v>1725000</v>
      </c>
      <c r="Z51" s="2">
        <v>1725000</v>
      </c>
      <c r="AA51" s="2">
        <v>1759478</v>
      </c>
      <c r="AB51" s="2">
        <v>1759478</v>
      </c>
      <c r="AC51" s="2">
        <v>1759478.2</v>
      </c>
      <c r="AD51" s="2">
        <v>1759478</v>
      </c>
      <c r="AE51" s="2">
        <v>1759478</v>
      </c>
      <c r="AF51" s="2">
        <v>1759478</v>
      </c>
      <c r="AG51" s="2">
        <v>1759478.2</v>
      </c>
      <c r="AH51" s="2">
        <v>1759478</v>
      </c>
      <c r="AI51" s="2">
        <v>1759478</v>
      </c>
      <c r="AJ51" s="2">
        <v>1759478</v>
      </c>
      <c r="AK51" s="2">
        <v>1759478.2</v>
      </c>
      <c r="AL51" s="2">
        <v>1759478</v>
      </c>
      <c r="AM51" s="2">
        <v>1759478</v>
      </c>
      <c r="AN51" s="2">
        <v>1759478</v>
      </c>
      <c r="AO51" s="2">
        <v>1759478.2</v>
      </c>
      <c r="AP51" s="2">
        <v>1759478</v>
      </c>
      <c r="AQ51" s="2">
        <v>1759478</v>
      </c>
      <c r="AR51" s="2">
        <v>1759478</v>
      </c>
      <c r="AS51" s="2">
        <v>1759478.2</v>
      </c>
      <c r="AT51" s="2">
        <v>1759478</v>
      </c>
      <c r="AU51" s="2">
        <v>1759478</v>
      </c>
      <c r="AV51" s="2">
        <v>1759478</v>
      </c>
      <c r="AW51" s="2">
        <v>1759478.2</v>
      </c>
      <c r="AX51" s="2">
        <v>1759478</v>
      </c>
      <c r="AY51" s="2">
        <v>1759478</v>
      </c>
      <c r="AZ51" s="5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</row>
    <row r="52" spans="1:68" ht="16.5" customHeight="1" x14ac:dyDescent="0.3">
      <c r="A52" s="2" t="s">
        <v>820</v>
      </c>
      <c r="B52" s="2">
        <v>141185</v>
      </c>
      <c r="C52" s="2">
        <v>141185</v>
      </c>
      <c r="D52" s="2">
        <v>141185</v>
      </c>
      <c r="E52" s="2">
        <v>141185.45000000001</v>
      </c>
      <c r="F52" s="2">
        <v>141185</v>
      </c>
      <c r="G52" s="2">
        <v>141185</v>
      </c>
      <c r="H52" s="2">
        <v>141185</v>
      </c>
      <c r="I52" s="2">
        <v>141185.45000000001</v>
      </c>
      <c r="J52" s="2">
        <v>141185</v>
      </c>
      <c r="K52" s="2">
        <v>141185</v>
      </c>
      <c r="L52" s="2">
        <v>141185</v>
      </c>
      <c r="M52" s="2">
        <v>141185.45000000001</v>
      </c>
      <c r="N52" s="2">
        <v>141185</v>
      </c>
      <c r="O52" s="2">
        <v>141185</v>
      </c>
      <c r="P52" s="2">
        <v>141185</v>
      </c>
      <c r="Q52" s="2">
        <v>141185.45000000001</v>
      </c>
      <c r="R52" s="2">
        <v>141185</v>
      </c>
      <c r="S52" s="2">
        <v>715416</v>
      </c>
      <c r="T52" s="2">
        <v>715416</v>
      </c>
      <c r="U52" s="2">
        <v>715415.69</v>
      </c>
      <c r="V52" s="2">
        <v>715416</v>
      </c>
      <c r="W52" s="2">
        <v>715416</v>
      </c>
      <c r="X52" s="2">
        <v>715416</v>
      </c>
      <c r="Y52" s="2">
        <v>715415.69</v>
      </c>
      <c r="Z52" s="2">
        <v>715416</v>
      </c>
      <c r="AA52" s="2">
        <v>715416</v>
      </c>
      <c r="AB52" s="2">
        <v>715416</v>
      </c>
      <c r="AC52" s="2">
        <v>715415.69</v>
      </c>
      <c r="AD52" s="2">
        <v>715416</v>
      </c>
      <c r="AE52" s="2">
        <v>715416</v>
      </c>
      <c r="AF52" s="2">
        <v>715416</v>
      </c>
      <c r="AG52" s="2">
        <v>715415.69</v>
      </c>
      <c r="AH52" s="2">
        <v>715416</v>
      </c>
      <c r="AI52" s="2">
        <v>715416</v>
      </c>
      <c r="AJ52" s="2">
        <v>715416</v>
      </c>
      <c r="AK52" s="2">
        <v>715415.69</v>
      </c>
      <c r="AL52" s="2">
        <v>715416</v>
      </c>
      <c r="AM52" s="2">
        <v>715416</v>
      </c>
      <c r="AN52" s="2">
        <v>715416</v>
      </c>
      <c r="AO52" s="2">
        <v>715415.69</v>
      </c>
      <c r="AP52" s="2">
        <v>715416</v>
      </c>
      <c r="AQ52" s="2">
        <v>715416</v>
      </c>
      <c r="AR52" s="2">
        <v>715416</v>
      </c>
      <c r="AS52" s="2">
        <v>715415.69</v>
      </c>
      <c r="AT52" s="2">
        <v>715416</v>
      </c>
      <c r="AU52" s="2">
        <v>715416</v>
      </c>
      <c r="AV52" s="2">
        <v>715416</v>
      </c>
      <c r="AW52" s="2">
        <v>715415.69</v>
      </c>
      <c r="AX52" s="2">
        <v>715416</v>
      </c>
      <c r="AY52" s="2">
        <v>715416</v>
      </c>
      <c r="AZ52" s="5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</row>
    <row r="53" spans="1:68" ht="16.5" customHeight="1" x14ac:dyDescent="0.3">
      <c r="A53" s="2" t="s">
        <v>818</v>
      </c>
      <c r="B53" s="2">
        <v>141185</v>
      </c>
      <c r="C53" s="2">
        <v>141185</v>
      </c>
      <c r="D53" s="2">
        <v>141185</v>
      </c>
      <c r="E53" s="2">
        <v>141185.45000000001</v>
      </c>
      <c r="F53" s="2">
        <v>141185</v>
      </c>
      <c r="G53" s="2">
        <v>141185</v>
      </c>
      <c r="H53" s="2">
        <v>141185</v>
      </c>
      <c r="I53" s="2">
        <v>141185.45000000001</v>
      </c>
      <c r="J53" s="2">
        <v>141185</v>
      </c>
      <c r="K53" s="2">
        <v>141185</v>
      </c>
      <c r="L53" s="2">
        <v>141185</v>
      </c>
      <c r="M53" s="2">
        <v>141185.45000000001</v>
      </c>
      <c r="N53" s="2">
        <v>141185</v>
      </c>
      <c r="O53" s="2">
        <v>141185</v>
      </c>
      <c r="P53" s="2">
        <v>141185</v>
      </c>
      <c r="Q53" s="2">
        <v>141185.45000000001</v>
      </c>
      <c r="R53" s="2">
        <v>141185</v>
      </c>
      <c r="S53" s="2">
        <v>715416</v>
      </c>
      <c r="T53" s="2">
        <v>715416</v>
      </c>
      <c r="U53" s="2">
        <v>715415.69</v>
      </c>
      <c r="V53" s="2">
        <v>715416</v>
      </c>
      <c r="W53" s="2">
        <v>715416</v>
      </c>
      <c r="X53" s="2">
        <v>715416</v>
      </c>
      <c r="Y53" s="2">
        <v>715415.69</v>
      </c>
      <c r="Z53" s="2">
        <v>715416</v>
      </c>
      <c r="AA53" s="2">
        <v>715416</v>
      </c>
      <c r="AB53" s="2">
        <v>715416</v>
      </c>
      <c r="AC53" s="2">
        <v>715415.69</v>
      </c>
      <c r="AD53" s="2">
        <v>715416</v>
      </c>
      <c r="AE53" s="2">
        <v>715416</v>
      </c>
      <c r="AF53" s="2">
        <v>715416</v>
      </c>
      <c r="AG53" s="2">
        <v>715415.69</v>
      </c>
      <c r="AH53" s="2">
        <v>715416</v>
      </c>
      <c r="AI53" s="2">
        <v>715416</v>
      </c>
      <c r="AJ53" s="2">
        <v>715416</v>
      </c>
      <c r="AK53" s="2">
        <v>715415.69</v>
      </c>
      <c r="AL53" s="2">
        <v>715416</v>
      </c>
      <c r="AM53" s="2">
        <v>715416</v>
      </c>
      <c r="AN53" s="2">
        <v>715416</v>
      </c>
      <c r="AO53" s="2">
        <v>715415.69</v>
      </c>
      <c r="AP53" s="2">
        <v>715416</v>
      </c>
      <c r="AQ53" s="2">
        <v>715416</v>
      </c>
      <c r="AR53" s="2">
        <v>715416</v>
      </c>
      <c r="AS53" s="2">
        <v>715415.69</v>
      </c>
      <c r="AT53" s="2">
        <v>715416</v>
      </c>
      <c r="AU53" s="2">
        <v>715416</v>
      </c>
      <c r="AV53" s="2">
        <v>715416</v>
      </c>
      <c r="AW53" s="2">
        <v>715415.69</v>
      </c>
      <c r="AX53" s="2">
        <v>715416</v>
      </c>
      <c r="AY53" s="2">
        <v>715416</v>
      </c>
      <c r="AZ53" s="5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</row>
    <row r="54" spans="1:68" ht="16.5" customHeight="1" x14ac:dyDescent="0.3">
      <c r="A54" s="2" t="s">
        <v>821</v>
      </c>
      <c r="B54" s="2">
        <v>429283</v>
      </c>
      <c r="C54" s="2">
        <v>360961</v>
      </c>
      <c r="D54" s="2">
        <v>411056</v>
      </c>
      <c r="E54" s="2">
        <v>430912.61</v>
      </c>
      <c r="F54" s="2">
        <v>470628</v>
      </c>
      <c r="G54" s="2">
        <v>395226</v>
      </c>
      <c r="H54" s="2">
        <v>446665</v>
      </c>
      <c r="I54" s="2">
        <v>500344.08</v>
      </c>
      <c r="J54" s="2">
        <v>574507</v>
      </c>
      <c r="K54" s="2">
        <v>507155</v>
      </c>
      <c r="L54" s="2">
        <v>579858</v>
      </c>
      <c r="M54" s="2">
        <v>656963.06999999995</v>
      </c>
      <c r="N54" s="2">
        <v>699248</v>
      </c>
      <c r="O54" s="2">
        <v>579301</v>
      </c>
      <c r="P54" s="2">
        <v>670953</v>
      </c>
      <c r="Q54" s="2">
        <v>750574.87</v>
      </c>
      <c r="R54" s="2">
        <v>845798</v>
      </c>
      <c r="S54" s="2">
        <v>726559</v>
      </c>
      <c r="T54" s="2">
        <v>863703</v>
      </c>
      <c r="U54" s="2">
        <v>1008928.525</v>
      </c>
      <c r="V54" s="2">
        <v>1207177</v>
      </c>
      <c r="W54" s="2">
        <v>1024857</v>
      </c>
      <c r="X54" s="2">
        <v>1188176</v>
      </c>
      <c r="Y54" s="2">
        <v>1351809.2080000001</v>
      </c>
      <c r="Z54" s="2">
        <v>1507985</v>
      </c>
      <c r="AA54" s="2">
        <v>1297491</v>
      </c>
      <c r="AB54" s="2">
        <v>1467474</v>
      </c>
      <c r="AC54" s="2">
        <v>1643543.71</v>
      </c>
      <c r="AD54" s="2">
        <v>1812443</v>
      </c>
      <c r="AE54" s="2">
        <v>1526350</v>
      </c>
      <c r="AF54" s="2">
        <v>1702851</v>
      </c>
      <c r="AG54" s="2">
        <v>1867905.05</v>
      </c>
      <c r="AH54" s="2">
        <v>2039964</v>
      </c>
      <c r="AI54" s="2">
        <v>1748366</v>
      </c>
      <c r="AJ54" s="2">
        <v>1937952</v>
      </c>
      <c r="AK54" s="2">
        <v>2099258.61</v>
      </c>
      <c r="AL54" s="2">
        <v>2274824</v>
      </c>
      <c r="AM54" s="2">
        <v>1966897</v>
      </c>
      <c r="AN54" s="2">
        <v>2162494</v>
      </c>
      <c r="AO54" s="2">
        <v>2351823.64</v>
      </c>
      <c r="AP54" s="2">
        <v>2531505</v>
      </c>
      <c r="AQ54" s="2">
        <v>2203379</v>
      </c>
      <c r="AR54" s="2">
        <v>2425310</v>
      </c>
      <c r="AS54" s="2">
        <v>2641814.0499999998</v>
      </c>
      <c r="AT54" s="2">
        <v>2837275</v>
      </c>
      <c r="AU54" s="2">
        <v>2478750</v>
      </c>
      <c r="AV54" s="2">
        <v>2704117</v>
      </c>
      <c r="AW54" s="2">
        <v>2944876.3509999998</v>
      </c>
      <c r="AX54" s="2">
        <v>3132197</v>
      </c>
      <c r="AY54" s="2">
        <v>2757290</v>
      </c>
      <c r="AZ54" s="5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</row>
    <row r="55" spans="1:68" ht="16.5" customHeight="1" x14ac:dyDescent="0.3">
      <c r="A55" s="2" t="s">
        <v>822</v>
      </c>
      <c r="B55" s="2">
        <v>28369</v>
      </c>
      <c r="C55" s="2">
        <v>28369</v>
      </c>
      <c r="D55" s="2">
        <v>28369</v>
      </c>
      <c r="E55" s="2">
        <v>38059.160000000003</v>
      </c>
      <c r="F55" s="2">
        <v>38059</v>
      </c>
      <c r="G55" s="2">
        <v>38059</v>
      </c>
      <c r="H55" s="2">
        <v>38059</v>
      </c>
      <c r="I55" s="2">
        <v>47349.73</v>
      </c>
      <c r="J55" s="2">
        <v>47350</v>
      </c>
      <c r="K55" s="2">
        <v>47350</v>
      </c>
      <c r="L55" s="2">
        <v>47350</v>
      </c>
      <c r="M55" s="2">
        <v>61251.13</v>
      </c>
      <c r="N55" s="2">
        <v>61251</v>
      </c>
      <c r="O55" s="2">
        <v>61251</v>
      </c>
      <c r="P55" s="2">
        <v>61251</v>
      </c>
      <c r="Q55" s="2">
        <v>76702.710000000006</v>
      </c>
      <c r="R55" s="2">
        <v>76703</v>
      </c>
      <c r="S55" s="2">
        <v>76703</v>
      </c>
      <c r="T55" s="2">
        <v>76703</v>
      </c>
      <c r="U55" s="2">
        <v>99900.634999999995</v>
      </c>
      <c r="V55" s="2">
        <v>99901</v>
      </c>
      <c r="W55" s="2">
        <v>99901</v>
      </c>
      <c r="X55" s="2">
        <v>99901</v>
      </c>
      <c r="Y55" s="2">
        <v>130629.164</v>
      </c>
      <c r="Z55" s="2">
        <v>130629</v>
      </c>
      <c r="AA55" s="2">
        <v>130629</v>
      </c>
      <c r="AB55" s="2">
        <v>130629</v>
      </c>
      <c r="AC55" s="2">
        <v>162969.85999999999</v>
      </c>
      <c r="AD55" s="2">
        <v>162970</v>
      </c>
      <c r="AE55" s="2">
        <v>162970</v>
      </c>
      <c r="AF55" s="2">
        <v>162970</v>
      </c>
      <c r="AG55" s="2">
        <v>176000</v>
      </c>
      <c r="AH55" s="2">
        <v>176000</v>
      </c>
      <c r="AI55" s="2">
        <v>176000</v>
      </c>
      <c r="AJ55" s="2">
        <v>176000</v>
      </c>
      <c r="AK55" s="2">
        <v>176000</v>
      </c>
      <c r="AL55" s="2">
        <v>176000</v>
      </c>
      <c r="AM55" s="2">
        <v>176000</v>
      </c>
      <c r="AN55" s="2">
        <v>176000</v>
      </c>
      <c r="AO55" s="2">
        <v>176000</v>
      </c>
      <c r="AP55" s="2">
        <v>176000</v>
      </c>
      <c r="AQ55" s="2">
        <v>176000</v>
      </c>
      <c r="AR55" s="2">
        <v>176000</v>
      </c>
      <c r="AS55" s="2">
        <v>176000</v>
      </c>
      <c r="AT55" s="2">
        <v>176000</v>
      </c>
      <c r="AU55" s="2">
        <v>176000</v>
      </c>
      <c r="AV55" s="2">
        <v>176000</v>
      </c>
      <c r="AW55" s="2">
        <v>176000</v>
      </c>
      <c r="AX55" s="2">
        <v>176000</v>
      </c>
      <c r="AY55" s="2">
        <v>176000</v>
      </c>
      <c r="AZ55" s="5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</row>
    <row r="56" spans="1:68" ht="16.5" customHeight="1" x14ac:dyDescent="0.3">
      <c r="A56" s="2" t="s">
        <v>823</v>
      </c>
      <c r="B56" s="2">
        <v>28369</v>
      </c>
      <c r="C56" s="2">
        <v>28369</v>
      </c>
      <c r="D56" s="2">
        <v>28369</v>
      </c>
      <c r="E56" s="2">
        <v>38059.160000000003</v>
      </c>
      <c r="F56" s="2">
        <v>38059</v>
      </c>
      <c r="G56" s="2">
        <v>38059</v>
      </c>
      <c r="H56" s="2">
        <v>38059</v>
      </c>
      <c r="I56" s="2">
        <v>47349.73</v>
      </c>
      <c r="J56" s="2">
        <v>47350</v>
      </c>
      <c r="K56" s="2">
        <v>47350</v>
      </c>
      <c r="L56" s="2">
        <v>47350</v>
      </c>
      <c r="M56" s="2">
        <v>61251.13</v>
      </c>
      <c r="N56" s="2">
        <v>61251</v>
      </c>
      <c r="O56" s="2">
        <v>61251</v>
      </c>
      <c r="P56" s="2">
        <v>61251</v>
      </c>
      <c r="Q56" s="2">
        <v>76702.710000000006</v>
      </c>
      <c r="R56" s="2">
        <v>76703</v>
      </c>
      <c r="S56" s="2">
        <v>76703</v>
      </c>
      <c r="T56" s="2">
        <v>76703</v>
      </c>
      <c r="U56" s="2">
        <v>99900.634999999995</v>
      </c>
      <c r="V56" s="2">
        <v>99901</v>
      </c>
      <c r="W56" s="2">
        <v>99901</v>
      </c>
      <c r="X56" s="2">
        <v>99901</v>
      </c>
      <c r="Y56" s="2">
        <v>130629.164</v>
      </c>
      <c r="Z56" s="2">
        <v>130629</v>
      </c>
      <c r="AA56" s="2">
        <v>130629</v>
      </c>
      <c r="AB56" s="2">
        <v>130629</v>
      </c>
      <c r="AC56" s="2">
        <v>162969.85999999999</v>
      </c>
      <c r="AD56" s="2">
        <v>162970</v>
      </c>
      <c r="AE56" s="2">
        <v>162970</v>
      </c>
      <c r="AF56" s="2">
        <v>162970</v>
      </c>
      <c r="AG56" s="2">
        <v>176000</v>
      </c>
      <c r="AH56" s="2">
        <v>176000</v>
      </c>
      <c r="AI56" s="2">
        <v>176000</v>
      </c>
      <c r="AJ56" s="2">
        <v>176000</v>
      </c>
      <c r="AK56" s="2">
        <v>176000</v>
      </c>
      <c r="AL56" s="2">
        <v>176000</v>
      </c>
      <c r="AM56" s="2">
        <v>176000</v>
      </c>
      <c r="AN56" s="2">
        <v>176000</v>
      </c>
      <c r="AO56" s="2">
        <v>176000</v>
      </c>
      <c r="AP56" s="2">
        <v>176000</v>
      </c>
      <c r="AQ56" s="2">
        <v>176000</v>
      </c>
      <c r="AR56" s="2">
        <v>176000</v>
      </c>
      <c r="AS56" s="2">
        <v>176000</v>
      </c>
      <c r="AT56" s="2">
        <v>176000</v>
      </c>
      <c r="AU56" s="2">
        <v>176000</v>
      </c>
      <c r="AV56" s="2">
        <v>176000</v>
      </c>
      <c r="AW56" s="2">
        <v>176000</v>
      </c>
      <c r="AX56" s="2">
        <v>176000</v>
      </c>
      <c r="AY56" s="2">
        <v>176000</v>
      </c>
      <c r="AZ56" s="5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</row>
    <row r="57" spans="1:68" ht="16.5" customHeight="1" x14ac:dyDescent="0.3">
      <c r="A57" s="2" t="s">
        <v>824</v>
      </c>
      <c r="B57" s="2">
        <v>400914</v>
      </c>
      <c r="C57" s="2">
        <v>332592</v>
      </c>
      <c r="D57" s="2">
        <v>382687</v>
      </c>
      <c r="E57" s="2">
        <v>392853.45</v>
      </c>
      <c r="F57" s="2">
        <v>432569</v>
      </c>
      <c r="G57" s="2">
        <v>357167</v>
      </c>
      <c r="H57" s="2">
        <v>408606</v>
      </c>
      <c r="I57" s="2">
        <v>452994.36</v>
      </c>
      <c r="J57" s="2">
        <v>527157</v>
      </c>
      <c r="K57" s="2">
        <v>459805</v>
      </c>
      <c r="L57" s="2">
        <v>532508</v>
      </c>
      <c r="M57" s="2">
        <v>595711.93999999994</v>
      </c>
      <c r="N57" s="2">
        <v>637997</v>
      </c>
      <c r="O57" s="2">
        <v>518050</v>
      </c>
      <c r="P57" s="2">
        <v>609702</v>
      </c>
      <c r="Q57" s="2">
        <v>673872.16</v>
      </c>
      <c r="R57" s="2">
        <v>769095</v>
      </c>
      <c r="S57" s="2">
        <v>649856</v>
      </c>
      <c r="T57" s="2">
        <v>787000</v>
      </c>
      <c r="U57" s="2">
        <v>909027.89</v>
      </c>
      <c r="V57" s="2">
        <v>1107276</v>
      </c>
      <c r="W57" s="2">
        <v>924956</v>
      </c>
      <c r="X57" s="2">
        <v>1088275</v>
      </c>
      <c r="Y57" s="2">
        <v>1221180.044</v>
      </c>
      <c r="Z57" s="2">
        <v>1377356</v>
      </c>
      <c r="AA57" s="2">
        <v>1166862</v>
      </c>
      <c r="AB57" s="2">
        <v>1336845</v>
      </c>
      <c r="AC57" s="2">
        <v>1480573.85</v>
      </c>
      <c r="AD57" s="2">
        <v>1649473</v>
      </c>
      <c r="AE57" s="2">
        <v>1363380</v>
      </c>
      <c r="AF57" s="2">
        <v>1539881</v>
      </c>
      <c r="AG57" s="2">
        <v>1691905.05</v>
      </c>
      <c r="AH57" s="2">
        <v>1863964</v>
      </c>
      <c r="AI57" s="2">
        <v>1572366</v>
      </c>
      <c r="AJ57" s="2">
        <v>1761952</v>
      </c>
      <c r="AK57" s="2">
        <v>1923258.61</v>
      </c>
      <c r="AL57" s="2">
        <v>2098824</v>
      </c>
      <c r="AM57" s="2">
        <v>1790897</v>
      </c>
      <c r="AN57" s="2">
        <v>1986494</v>
      </c>
      <c r="AO57" s="2">
        <v>2175823.64</v>
      </c>
      <c r="AP57" s="2">
        <v>2355505</v>
      </c>
      <c r="AQ57" s="2">
        <v>2027379</v>
      </c>
      <c r="AR57" s="2">
        <v>2249310</v>
      </c>
      <c r="AS57" s="2">
        <v>2465814.0499999998</v>
      </c>
      <c r="AT57" s="2">
        <v>2661275</v>
      </c>
      <c r="AU57" s="2">
        <v>2302750</v>
      </c>
      <c r="AV57" s="2">
        <v>2528117</v>
      </c>
      <c r="AW57" s="2">
        <v>2768876.3509999998</v>
      </c>
      <c r="AX57" s="2">
        <v>2956197</v>
      </c>
      <c r="AY57" s="2">
        <v>2581290</v>
      </c>
      <c r="AZ57" s="5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</row>
    <row r="58" spans="1:68" ht="16.5" customHeight="1" x14ac:dyDescent="0.3">
      <c r="A58" s="2" t="s">
        <v>825</v>
      </c>
      <c r="B58" s="2">
        <v>4188</v>
      </c>
      <c r="C58" s="2">
        <v>4188</v>
      </c>
      <c r="D58" s="2">
        <v>4188</v>
      </c>
      <c r="E58" s="2">
        <v>4188</v>
      </c>
      <c r="F58" s="2">
        <v>4188</v>
      </c>
      <c r="G58" s="2">
        <v>4188</v>
      </c>
      <c r="H58" s="2">
        <v>4188</v>
      </c>
      <c r="I58" s="2">
        <v>4188</v>
      </c>
      <c r="J58" s="2">
        <v>4188</v>
      </c>
      <c r="K58" s="2">
        <v>4188</v>
      </c>
      <c r="L58" s="2">
        <v>4188</v>
      </c>
      <c r="M58" s="2">
        <v>4188</v>
      </c>
      <c r="N58" s="2">
        <v>4188</v>
      </c>
      <c r="O58" s="2">
        <v>4188</v>
      </c>
      <c r="P58" s="2">
        <v>4188</v>
      </c>
      <c r="Q58" s="2">
        <v>4188</v>
      </c>
      <c r="R58" s="2">
        <v>4188</v>
      </c>
      <c r="S58" s="2">
        <v>4188</v>
      </c>
      <c r="T58" s="2">
        <v>4188</v>
      </c>
      <c r="U58" s="2">
        <v>4188.0029999999997</v>
      </c>
      <c r="V58" s="2">
        <v>4188</v>
      </c>
      <c r="W58" s="2">
        <v>4188</v>
      </c>
      <c r="X58" s="2">
        <v>4188</v>
      </c>
      <c r="Y58" s="2">
        <v>4188.0029999999997</v>
      </c>
      <c r="Z58" s="2">
        <v>4188</v>
      </c>
      <c r="AA58" s="2">
        <v>4188</v>
      </c>
      <c r="AB58" s="2">
        <v>4188</v>
      </c>
      <c r="AC58" s="2">
        <v>4188</v>
      </c>
      <c r="AD58" s="2">
        <v>4188</v>
      </c>
      <c r="AE58" s="2">
        <v>4188</v>
      </c>
      <c r="AF58" s="2">
        <v>4188</v>
      </c>
      <c r="AG58" s="2">
        <v>4188</v>
      </c>
      <c r="AH58" s="2">
        <v>4188</v>
      </c>
      <c r="AI58" s="2">
        <v>4188</v>
      </c>
      <c r="AJ58" s="2">
        <v>4188</v>
      </c>
      <c r="AK58" s="2">
        <v>4188</v>
      </c>
      <c r="AL58" s="2">
        <v>4188</v>
      </c>
      <c r="AM58" s="2">
        <v>4188</v>
      </c>
      <c r="AN58" s="2">
        <v>4188</v>
      </c>
      <c r="AO58" s="2">
        <v>4188</v>
      </c>
      <c r="AP58" s="2">
        <v>4188</v>
      </c>
      <c r="AQ58" s="2">
        <v>4188</v>
      </c>
      <c r="AR58" s="2">
        <v>4188</v>
      </c>
      <c r="AS58" s="2">
        <v>4188</v>
      </c>
      <c r="AT58" s="2">
        <v>4188</v>
      </c>
      <c r="AU58" s="2">
        <v>4188</v>
      </c>
      <c r="AV58" s="2">
        <v>4188</v>
      </c>
      <c r="AW58" s="2">
        <v>4188.0029999999997</v>
      </c>
      <c r="AX58" s="2">
        <v>4188</v>
      </c>
      <c r="AY58" s="2">
        <v>4188</v>
      </c>
      <c r="AZ58" s="5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</row>
    <row r="59" spans="1:68" ht="16.5" customHeight="1" x14ac:dyDescent="0.3">
      <c r="A59" s="2" t="s">
        <v>826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4188</v>
      </c>
      <c r="P59" s="2">
        <v>4188</v>
      </c>
      <c r="Q59" s="2">
        <v>4188</v>
      </c>
      <c r="R59" s="2">
        <v>4188</v>
      </c>
      <c r="S59" s="2">
        <v>4188</v>
      </c>
      <c r="T59" s="2">
        <v>4188</v>
      </c>
      <c r="U59" s="2">
        <v>4188.0029999999997</v>
      </c>
      <c r="V59" s="2">
        <v>4188</v>
      </c>
      <c r="W59" s="2">
        <v>4188</v>
      </c>
      <c r="X59" s="2">
        <v>4188</v>
      </c>
      <c r="Y59" s="2">
        <v>0</v>
      </c>
      <c r="Z59" s="2">
        <v>4188</v>
      </c>
      <c r="AA59" s="2">
        <v>4188</v>
      </c>
      <c r="AB59" s="2">
        <v>0</v>
      </c>
      <c r="AC59" s="2">
        <v>4188</v>
      </c>
      <c r="AD59" s="2">
        <v>4188</v>
      </c>
      <c r="AE59" s="2">
        <v>4188</v>
      </c>
      <c r="AF59" s="2">
        <v>4188</v>
      </c>
      <c r="AG59" s="2">
        <v>4188</v>
      </c>
      <c r="AH59" s="2">
        <v>4188</v>
      </c>
      <c r="AI59" s="2">
        <v>4188</v>
      </c>
      <c r="AJ59" s="2">
        <v>4188</v>
      </c>
      <c r="AK59" s="2">
        <v>4188</v>
      </c>
      <c r="AL59" s="2">
        <v>0</v>
      </c>
      <c r="AM59" s="2">
        <v>0</v>
      </c>
      <c r="AN59" s="2">
        <v>4188</v>
      </c>
      <c r="AO59" s="2">
        <v>0</v>
      </c>
      <c r="AP59" s="2">
        <v>4188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5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</row>
    <row r="60" spans="1:68" ht="16.5" customHeight="1" x14ac:dyDescent="0.3">
      <c r="A60" s="2" t="s">
        <v>827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4188</v>
      </c>
      <c r="R60" s="2">
        <v>4188</v>
      </c>
      <c r="S60" s="2">
        <v>4188</v>
      </c>
      <c r="T60" s="2">
        <v>4188</v>
      </c>
      <c r="U60" s="2">
        <v>4188.0029999999997</v>
      </c>
      <c r="V60" s="2">
        <v>4188</v>
      </c>
      <c r="W60" s="2">
        <v>4188</v>
      </c>
      <c r="X60" s="2">
        <v>4188</v>
      </c>
      <c r="Y60" s="2">
        <v>0</v>
      </c>
      <c r="Z60" s="2">
        <v>4188</v>
      </c>
      <c r="AA60" s="2">
        <v>4188</v>
      </c>
      <c r="AB60" s="2">
        <v>0</v>
      </c>
      <c r="AC60" s="2">
        <v>4188</v>
      </c>
      <c r="AD60" s="2">
        <v>4188</v>
      </c>
      <c r="AE60" s="2">
        <v>4188</v>
      </c>
      <c r="AF60" s="2">
        <v>4188</v>
      </c>
      <c r="AG60" s="2">
        <v>4188</v>
      </c>
      <c r="AH60" s="2">
        <v>4188</v>
      </c>
      <c r="AI60" s="2">
        <v>4188</v>
      </c>
      <c r="AJ60" s="2">
        <v>4188</v>
      </c>
      <c r="AK60" s="2">
        <v>4188</v>
      </c>
      <c r="AL60" s="2">
        <v>0</v>
      </c>
      <c r="AM60" s="2">
        <v>0</v>
      </c>
      <c r="AN60" s="2">
        <v>4188</v>
      </c>
      <c r="AO60" s="2">
        <v>0</v>
      </c>
      <c r="AP60" s="2">
        <v>4188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5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</row>
    <row r="61" spans="1:68" ht="16.5" customHeight="1" x14ac:dyDescent="0.3">
      <c r="A61" s="2" t="s">
        <v>828</v>
      </c>
      <c r="B61" s="2">
        <v>4188</v>
      </c>
      <c r="C61" s="2">
        <v>4188</v>
      </c>
      <c r="D61" s="2">
        <v>4188</v>
      </c>
      <c r="E61" s="2">
        <v>4188</v>
      </c>
      <c r="F61" s="2">
        <v>4188</v>
      </c>
      <c r="G61" s="2">
        <v>4188</v>
      </c>
      <c r="H61" s="2">
        <v>4188</v>
      </c>
      <c r="I61" s="2">
        <v>4188</v>
      </c>
      <c r="J61" s="2">
        <v>4188</v>
      </c>
      <c r="K61" s="2">
        <v>4188</v>
      </c>
      <c r="L61" s="2">
        <v>4188</v>
      </c>
      <c r="M61" s="2">
        <v>4188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4188.0029999999997</v>
      </c>
      <c r="Z61" s="2">
        <v>0</v>
      </c>
      <c r="AA61" s="2">
        <v>0</v>
      </c>
      <c r="AB61" s="2">
        <v>4188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4188</v>
      </c>
      <c r="AM61" s="2">
        <v>4188</v>
      </c>
      <c r="AN61" s="2">
        <v>0</v>
      </c>
      <c r="AO61" s="2">
        <v>4188</v>
      </c>
      <c r="AP61" s="2">
        <v>0</v>
      </c>
      <c r="AQ61" s="2">
        <v>4188</v>
      </c>
      <c r="AR61" s="2">
        <v>4188</v>
      </c>
      <c r="AS61" s="2">
        <v>4188</v>
      </c>
      <c r="AT61" s="2">
        <v>4188</v>
      </c>
      <c r="AU61" s="2">
        <v>4188</v>
      </c>
      <c r="AV61" s="2">
        <v>4188</v>
      </c>
      <c r="AW61" s="2">
        <v>4188.0029999999997</v>
      </c>
      <c r="AX61" s="2">
        <v>4188</v>
      </c>
      <c r="AY61" s="2">
        <v>4188</v>
      </c>
      <c r="AZ61" s="5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</row>
    <row r="62" spans="1:68" ht="16.5" customHeight="1" x14ac:dyDescent="0.3">
      <c r="A62" s="2" t="s">
        <v>829</v>
      </c>
      <c r="B62" s="2">
        <v>1724656</v>
      </c>
      <c r="C62" s="2">
        <v>1656334</v>
      </c>
      <c r="D62" s="2">
        <v>1706429</v>
      </c>
      <c r="E62" s="2">
        <v>1726286.06</v>
      </c>
      <c r="F62" s="2">
        <v>1766001</v>
      </c>
      <c r="G62" s="2">
        <v>1690599</v>
      </c>
      <c r="H62" s="2">
        <v>1742038</v>
      </c>
      <c r="I62" s="2">
        <v>1795717.53</v>
      </c>
      <c r="J62" s="2">
        <v>1869880</v>
      </c>
      <c r="K62" s="2">
        <v>1802528</v>
      </c>
      <c r="L62" s="2">
        <v>1875231</v>
      </c>
      <c r="M62" s="2">
        <v>1952336.52</v>
      </c>
      <c r="N62" s="2">
        <v>1994621</v>
      </c>
      <c r="O62" s="2">
        <v>1874674</v>
      </c>
      <c r="P62" s="2">
        <v>1966326</v>
      </c>
      <c r="Q62" s="2">
        <v>2045948.32</v>
      </c>
      <c r="R62" s="2">
        <v>2141171</v>
      </c>
      <c r="S62" s="2">
        <v>3171163</v>
      </c>
      <c r="T62" s="2">
        <v>3308307</v>
      </c>
      <c r="U62" s="2">
        <v>3453532.2179999999</v>
      </c>
      <c r="V62" s="2">
        <v>3651781</v>
      </c>
      <c r="W62" s="2">
        <v>3469461</v>
      </c>
      <c r="X62" s="2">
        <v>3632780</v>
      </c>
      <c r="Y62" s="2">
        <v>3796412.9010000001</v>
      </c>
      <c r="Z62" s="2">
        <v>3952589</v>
      </c>
      <c r="AA62" s="2">
        <v>3776573</v>
      </c>
      <c r="AB62" s="2">
        <v>3946556</v>
      </c>
      <c r="AC62" s="2">
        <v>4122625.61</v>
      </c>
      <c r="AD62" s="2">
        <v>4291525</v>
      </c>
      <c r="AE62" s="2">
        <v>4005432</v>
      </c>
      <c r="AF62" s="2">
        <v>4181933</v>
      </c>
      <c r="AG62" s="2">
        <v>4346986.9400000004</v>
      </c>
      <c r="AH62" s="2">
        <v>4519046</v>
      </c>
      <c r="AI62" s="2">
        <v>4227448</v>
      </c>
      <c r="AJ62" s="2">
        <v>4417034</v>
      </c>
      <c r="AK62" s="2">
        <v>4578340.51</v>
      </c>
      <c r="AL62" s="2">
        <v>4753906</v>
      </c>
      <c r="AM62" s="2">
        <v>4445979</v>
      </c>
      <c r="AN62" s="2">
        <v>4641576</v>
      </c>
      <c r="AO62" s="2">
        <v>4830905.53</v>
      </c>
      <c r="AP62" s="2">
        <v>5010587</v>
      </c>
      <c r="AQ62" s="2">
        <v>4682461</v>
      </c>
      <c r="AR62" s="2">
        <v>4904392</v>
      </c>
      <c r="AS62" s="2">
        <v>5120895.9400000004</v>
      </c>
      <c r="AT62" s="2">
        <v>5316357</v>
      </c>
      <c r="AU62" s="2">
        <v>4957832</v>
      </c>
      <c r="AV62" s="2">
        <v>5183199</v>
      </c>
      <c r="AW62" s="2">
        <v>5423958.2439999999</v>
      </c>
      <c r="AX62" s="2">
        <v>5611279</v>
      </c>
      <c r="AY62" s="2">
        <v>5236372</v>
      </c>
      <c r="AZ62" s="5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</row>
    <row r="63" spans="1:68" ht="16.5" customHeight="1" x14ac:dyDescent="0.3">
      <c r="A63" s="2" t="s">
        <v>830</v>
      </c>
      <c r="B63" s="2">
        <v>1724656</v>
      </c>
      <c r="C63" s="2">
        <v>1656334</v>
      </c>
      <c r="D63" s="2">
        <v>1706429</v>
      </c>
      <c r="E63" s="2">
        <v>1726286.06</v>
      </c>
      <c r="F63" s="2">
        <v>1766001</v>
      </c>
      <c r="G63" s="2">
        <v>1690599</v>
      </c>
      <c r="H63" s="2">
        <v>1742038</v>
      </c>
      <c r="I63" s="2">
        <v>1795717.53</v>
      </c>
      <c r="J63" s="2">
        <v>1869880</v>
      </c>
      <c r="K63" s="2">
        <v>1802528</v>
      </c>
      <c r="L63" s="2">
        <v>1875231</v>
      </c>
      <c r="M63" s="2">
        <v>1952336.52</v>
      </c>
      <c r="N63" s="2">
        <v>1994621</v>
      </c>
      <c r="O63" s="2">
        <v>1874674</v>
      </c>
      <c r="P63" s="2">
        <v>1966326</v>
      </c>
      <c r="Q63" s="2">
        <v>2045948.32</v>
      </c>
      <c r="R63" s="2">
        <v>2141171</v>
      </c>
      <c r="S63" s="2">
        <v>3171163</v>
      </c>
      <c r="T63" s="2">
        <v>3308307</v>
      </c>
      <c r="U63" s="2">
        <v>3453532.2179999999</v>
      </c>
      <c r="V63" s="2">
        <v>3651781</v>
      </c>
      <c r="W63" s="2">
        <v>3469461</v>
      </c>
      <c r="X63" s="2">
        <v>3632780</v>
      </c>
      <c r="Y63" s="2">
        <v>3796412.9010000001</v>
      </c>
      <c r="Z63" s="2">
        <v>3952589</v>
      </c>
      <c r="AA63" s="2">
        <v>3776573</v>
      </c>
      <c r="AB63" s="2">
        <v>3946556</v>
      </c>
      <c r="AC63" s="2">
        <v>4122625.61</v>
      </c>
      <c r="AD63" s="2">
        <v>4291525</v>
      </c>
      <c r="AE63" s="2">
        <v>4005432</v>
      </c>
      <c r="AF63" s="2">
        <v>4181933</v>
      </c>
      <c r="AG63" s="2">
        <v>4346986.9400000004</v>
      </c>
      <c r="AH63" s="2">
        <v>4519046</v>
      </c>
      <c r="AI63" s="2">
        <v>4227448</v>
      </c>
      <c r="AJ63" s="2">
        <v>4417034</v>
      </c>
      <c r="AK63" s="2">
        <v>4578340.51</v>
      </c>
      <c r="AL63" s="2">
        <v>4753906</v>
      </c>
      <c r="AM63" s="2">
        <v>4445979</v>
      </c>
      <c r="AN63" s="2">
        <v>4641576</v>
      </c>
      <c r="AO63" s="2">
        <v>4830905.53</v>
      </c>
      <c r="AP63" s="2">
        <v>5010587</v>
      </c>
      <c r="AQ63" s="2">
        <v>4682461</v>
      </c>
      <c r="AR63" s="2">
        <v>4904392</v>
      </c>
      <c r="AS63" s="2">
        <v>5120895.9400000004</v>
      </c>
      <c r="AT63" s="2">
        <v>5316357</v>
      </c>
      <c r="AU63" s="2">
        <v>4957832</v>
      </c>
      <c r="AV63" s="2">
        <v>5183199</v>
      </c>
      <c r="AW63" s="2">
        <v>5423958.2439999999</v>
      </c>
      <c r="AX63" s="2">
        <v>5611279</v>
      </c>
      <c r="AY63" s="2">
        <v>5236372</v>
      </c>
      <c r="AZ63" s="5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</row>
    <row r="64" spans="1:68" ht="16.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5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</row>
    <row r="65" spans="1:68" ht="16.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5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</row>
    <row r="66" spans="1:68" ht="16.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5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</row>
    <row r="67" spans="1:68" ht="16.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5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</row>
    <row r="68" spans="1:68" ht="16.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5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</row>
    <row r="69" spans="1:68" ht="16.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5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</row>
    <row r="70" spans="1:68" ht="16.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5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</row>
    <row r="71" spans="1:68" ht="16.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5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</row>
    <row r="72" spans="1:68" ht="16.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5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</row>
    <row r="73" spans="1:68" ht="16.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5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</row>
    <row r="74" spans="1:68" ht="16.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5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</row>
    <row r="75" spans="1:68" ht="16.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5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</row>
    <row r="76" spans="1:68" ht="16.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5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</row>
    <row r="77" spans="1:68" ht="16.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5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</row>
    <row r="78" spans="1:68" ht="16.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5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</row>
    <row r="79" spans="1:68" ht="16.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5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</row>
    <row r="80" spans="1:68" ht="16.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5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</row>
    <row r="81" spans="1:68" ht="16.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5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</row>
    <row r="82" spans="1:68" ht="16.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5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</row>
    <row r="83" spans="1:68" ht="16.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5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</row>
    <row r="84" spans="1:68" ht="16.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5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</row>
    <row r="85" spans="1:68" ht="16.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5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</row>
    <row r="86" spans="1:68" ht="16.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5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</row>
    <row r="87" spans="1:68" ht="16.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5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</row>
    <row r="88" spans="1:68" ht="16.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5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</row>
    <row r="89" spans="1:68" ht="16.5" customHeight="1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5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</row>
    <row r="90" spans="1:68" ht="16.5" customHeight="1" x14ac:dyDescent="0.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5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</row>
    <row r="91" spans="1:68" ht="16.5" customHeight="1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5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</row>
    <row r="92" spans="1:68" ht="16.5" customHeight="1" x14ac:dyDescent="0.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5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</row>
    <row r="93" spans="1:68" ht="16.5" customHeight="1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5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</row>
    <row r="94" spans="1:68" ht="16.5" customHeigh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5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</row>
    <row r="95" spans="1:68" ht="16.5" customHeight="1" x14ac:dyDescent="0.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5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</row>
    <row r="96" spans="1:68" ht="16.5" customHeight="1" x14ac:dyDescent="0.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5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</row>
    <row r="97" spans="1:68" ht="16.5" customHeight="1" x14ac:dyDescent="0.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5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</row>
    <row r="98" spans="1:68" ht="16.5" customHeight="1" x14ac:dyDescent="0.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5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</row>
    <row r="99" spans="1:68" ht="16.5" customHeight="1" x14ac:dyDescent="0.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5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</row>
    <row r="100" spans="1:68" ht="16.5" customHeight="1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5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</row>
    <row r="101" spans="1:68" ht="16.5" customHeight="1" x14ac:dyDescent="0.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5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</row>
    <row r="102" spans="1:68" ht="16.5" customHeight="1" x14ac:dyDescent="0.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5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</row>
    <row r="103" spans="1:68" ht="16.5" customHeight="1" x14ac:dyDescent="0.3">
      <c r="A103" s="2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</row>
    <row r="104" spans="1:68" ht="16.5" customHeight="1" x14ac:dyDescent="0.3">
      <c r="A104" s="2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</row>
    <row r="105" spans="1:68" ht="16.5" customHeight="1" x14ac:dyDescent="0.3">
      <c r="A105" s="2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</row>
    <row r="106" spans="1:68" ht="16.5" customHeight="1" x14ac:dyDescent="0.3">
      <c r="A106" s="2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</row>
    <row r="107" spans="1:68" ht="16.5" customHeight="1" x14ac:dyDescent="0.3">
      <c r="A107" s="2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</row>
    <row r="108" spans="1:68" ht="16.5" customHeight="1" x14ac:dyDescent="0.3">
      <c r="A108" s="2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</row>
    <row r="109" spans="1:68" ht="16.5" customHeight="1" x14ac:dyDescent="0.3">
      <c r="A109" s="2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</row>
    <row r="110" spans="1:68" ht="16.5" customHeight="1" x14ac:dyDescent="0.3">
      <c r="A110" s="2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</row>
    <row r="111" spans="1:68" ht="16.5" customHeight="1" x14ac:dyDescent="0.3">
      <c r="A111" s="2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</row>
    <row r="112" spans="1:68" ht="16.5" customHeight="1" x14ac:dyDescent="0.3">
      <c r="A112" s="2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</row>
    <row r="113" spans="1:68" ht="16.5" customHeight="1" x14ac:dyDescent="0.3">
      <c r="A113" s="2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</row>
    <row r="114" spans="1:68" ht="16.5" customHeight="1" x14ac:dyDescent="0.3">
      <c r="A114" s="2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</row>
    <row r="115" spans="1:68" ht="16.5" customHeight="1" x14ac:dyDescent="0.3">
      <c r="A115" s="2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</row>
    <row r="116" spans="1:68" ht="16.5" customHeight="1" x14ac:dyDescent="0.3">
      <c r="A116" s="2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</row>
    <row r="117" spans="1:68" ht="16.5" customHeight="1" x14ac:dyDescent="0.3">
      <c r="A117" s="2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</row>
    <row r="118" spans="1:68" ht="16.5" customHeight="1" x14ac:dyDescent="0.3">
      <c r="A118" s="2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</row>
    <row r="119" spans="1:68" ht="16.5" customHeight="1" x14ac:dyDescent="0.3">
      <c r="A119" s="2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</row>
    <row r="120" spans="1:68" ht="16.5" customHeight="1" x14ac:dyDescent="0.3">
      <c r="A120" s="2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</row>
    <row r="121" spans="1:68" ht="16.5" customHeight="1" x14ac:dyDescent="0.3">
      <c r="A121" s="2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</row>
    <row r="122" spans="1:68" ht="16.5" customHeight="1" x14ac:dyDescent="0.3">
      <c r="A122" s="2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</row>
    <row r="123" spans="1:68" ht="16.5" customHeight="1" x14ac:dyDescent="0.3">
      <c r="A123" s="2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</row>
    <row r="124" spans="1:68" ht="16.5" customHeight="1" x14ac:dyDescent="0.3">
      <c r="A124" s="2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</row>
    <row r="125" spans="1:68" ht="16.5" customHeight="1" x14ac:dyDescent="0.3">
      <c r="A125" s="2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</row>
    <row r="126" spans="1:68" ht="16.5" customHeight="1" x14ac:dyDescent="0.3">
      <c r="A126" s="2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</row>
    <row r="127" spans="1:68" ht="16.5" customHeight="1" x14ac:dyDescent="0.3">
      <c r="A127" s="2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</row>
    <row r="128" spans="1:68" ht="16.5" customHeight="1" x14ac:dyDescent="0.3">
      <c r="A128" s="6" t="s">
        <v>831</v>
      </c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</row>
    <row r="129" spans="1:68" ht="16.5" customHeight="1" x14ac:dyDescent="0.3">
      <c r="A129" s="2" t="s">
        <v>724</v>
      </c>
      <c r="B129" s="2" t="s">
        <v>725</v>
      </c>
      <c r="C129" s="2" t="s">
        <v>726</v>
      </c>
      <c r="D129" s="2" t="s">
        <v>727</v>
      </c>
      <c r="E129" s="2" t="s">
        <v>832</v>
      </c>
      <c r="F129" s="2" t="s">
        <v>729</v>
      </c>
      <c r="G129" s="2" t="s">
        <v>730</v>
      </c>
      <c r="H129" s="2" t="s">
        <v>731</v>
      </c>
      <c r="I129" s="2" t="s">
        <v>833</v>
      </c>
      <c r="J129" s="2" t="s">
        <v>733</v>
      </c>
      <c r="K129" s="2" t="s">
        <v>734</v>
      </c>
      <c r="L129" s="2" t="s">
        <v>735</v>
      </c>
      <c r="M129" s="2" t="s">
        <v>834</v>
      </c>
      <c r="N129" s="2" t="s">
        <v>737</v>
      </c>
      <c r="O129" s="2" t="s">
        <v>738</v>
      </c>
      <c r="P129" s="2" t="s">
        <v>739</v>
      </c>
      <c r="Q129" s="2" t="s">
        <v>835</v>
      </c>
      <c r="R129" s="2" t="s">
        <v>741</v>
      </c>
      <c r="S129" s="2" t="s">
        <v>742</v>
      </c>
      <c r="T129" s="2" t="s">
        <v>743</v>
      </c>
      <c r="U129" s="2" t="s">
        <v>836</v>
      </c>
      <c r="V129" s="2" t="s">
        <v>745</v>
      </c>
      <c r="W129" s="2" t="s">
        <v>746</v>
      </c>
      <c r="X129" s="2" t="s">
        <v>747</v>
      </c>
      <c r="Y129" s="2" t="s">
        <v>837</v>
      </c>
      <c r="Z129" s="2" t="s">
        <v>749</v>
      </c>
      <c r="AA129" s="2" t="s">
        <v>750</v>
      </c>
      <c r="AB129" s="2" t="s">
        <v>751</v>
      </c>
      <c r="AC129" s="2" t="s">
        <v>838</v>
      </c>
      <c r="AD129" s="2" t="s">
        <v>753</v>
      </c>
      <c r="AE129" s="2" t="s">
        <v>754</v>
      </c>
      <c r="AF129" s="2" t="s">
        <v>755</v>
      </c>
      <c r="AG129" s="2" t="s">
        <v>839</v>
      </c>
      <c r="AH129" s="2" t="s">
        <v>757</v>
      </c>
      <c r="AI129" s="2" t="s">
        <v>758</v>
      </c>
      <c r="AJ129" s="2" t="s">
        <v>759</v>
      </c>
      <c r="AK129" s="2" t="s">
        <v>840</v>
      </c>
      <c r="AL129" s="2" t="s">
        <v>761</v>
      </c>
      <c r="AM129" s="2" t="s">
        <v>762</v>
      </c>
      <c r="AN129" s="2" t="s">
        <v>763</v>
      </c>
      <c r="AO129" s="2" t="s">
        <v>841</v>
      </c>
      <c r="AP129" s="2" t="s">
        <v>765</v>
      </c>
      <c r="AQ129" s="2" t="s">
        <v>766</v>
      </c>
      <c r="AR129" s="2" t="s">
        <v>767</v>
      </c>
      <c r="AS129" s="2" t="s">
        <v>842</v>
      </c>
      <c r="AT129" s="2" t="s">
        <v>769</v>
      </c>
      <c r="AU129" s="2" t="s">
        <v>770</v>
      </c>
      <c r="AV129" s="2" t="s">
        <v>771</v>
      </c>
      <c r="AW129" s="2" t="s">
        <v>843</v>
      </c>
      <c r="AX129" s="2" t="s">
        <v>773</v>
      </c>
      <c r="AY129" s="2" t="s">
        <v>774</v>
      </c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</row>
    <row r="130" spans="1:68" ht="16.5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</row>
    <row r="131" spans="1:68" ht="16.5" customHeight="1" x14ac:dyDescent="0.3">
      <c r="A131" s="2" t="s">
        <v>844</v>
      </c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</row>
    <row r="132" spans="1:68" ht="16.5" customHeight="1" x14ac:dyDescent="0.3">
      <c r="A132" s="2" t="s">
        <v>845</v>
      </c>
      <c r="B132" s="2">
        <v>224030</v>
      </c>
      <c r="C132" s="2">
        <v>242832</v>
      </c>
      <c r="D132" s="2">
        <v>230854</v>
      </c>
      <c r="E132" s="2">
        <v>305753.45</v>
      </c>
      <c r="F132" s="2">
        <v>241191</v>
      </c>
      <c r="G132" s="2">
        <v>259787</v>
      </c>
      <c r="H132" s="2">
        <v>246620</v>
      </c>
      <c r="I132" s="2">
        <v>300273.55</v>
      </c>
      <c r="J132" s="2">
        <v>255252</v>
      </c>
      <c r="K132" s="2">
        <v>271808</v>
      </c>
      <c r="L132" s="2">
        <v>287484</v>
      </c>
      <c r="M132" s="2">
        <v>366465.23</v>
      </c>
      <c r="N132" s="2">
        <v>329293</v>
      </c>
      <c r="O132" s="2">
        <v>359970</v>
      </c>
      <c r="P132" s="2">
        <v>374889</v>
      </c>
      <c r="Q132" s="2">
        <v>382651.68</v>
      </c>
      <c r="R132" s="2">
        <v>388158</v>
      </c>
      <c r="S132" s="2">
        <v>411899</v>
      </c>
      <c r="T132" s="2">
        <v>437990</v>
      </c>
      <c r="U132" s="2">
        <v>460683.81099999999</v>
      </c>
      <c r="V132" s="2">
        <v>472528</v>
      </c>
      <c r="W132" s="2">
        <v>505813</v>
      </c>
      <c r="X132" s="2">
        <v>543016</v>
      </c>
      <c r="Y132" s="2">
        <v>561734.06299999997</v>
      </c>
      <c r="Z132" s="2">
        <v>561371</v>
      </c>
      <c r="AA132" s="2">
        <v>577504</v>
      </c>
      <c r="AB132" s="2">
        <v>585216</v>
      </c>
      <c r="AC132" s="2">
        <v>581667.68999999994</v>
      </c>
      <c r="AD132" s="2">
        <v>570278</v>
      </c>
      <c r="AE132" s="2">
        <v>578541</v>
      </c>
      <c r="AF132" s="2">
        <v>592976</v>
      </c>
      <c r="AG132" s="2">
        <v>568944.31000000006</v>
      </c>
      <c r="AH132" s="2">
        <v>588209</v>
      </c>
      <c r="AI132" s="2">
        <v>593731</v>
      </c>
      <c r="AJ132" s="2">
        <v>607726</v>
      </c>
      <c r="AK132" s="2">
        <v>611824.43000000005</v>
      </c>
      <c r="AL132" s="2">
        <v>608279</v>
      </c>
      <c r="AM132" s="2">
        <v>622166</v>
      </c>
      <c r="AN132" s="2">
        <v>636933</v>
      </c>
      <c r="AO132" s="2">
        <v>646085.77</v>
      </c>
      <c r="AP132" s="2">
        <v>636753</v>
      </c>
      <c r="AQ132" s="2">
        <v>653184</v>
      </c>
      <c r="AR132" s="2">
        <v>666944</v>
      </c>
      <c r="AS132" s="2">
        <v>674847.37</v>
      </c>
      <c r="AT132" s="2">
        <v>675257</v>
      </c>
      <c r="AU132" s="2">
        <v>702724</v>
      </c>
      <c r="AV132" s="2">
        <v>736197</v>
      </c>
      <c r="AW132" s="2">
        <v>786639.21200000006</v>
      </c>
      <c r="AX132" s="2">
        <v>786085</v>
      </c>
      <c r="AY132" s="2">
        <v>762967</v>
      </c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</row>
    <row r="133" spans="1:68" ht="16.5" customHeight="1" x14ac:dyDescent="0.3">
      <c r="A133" s="2" t="s">
        <v>846</v>
      </c>
      <c r="B133" s="2">
        <v>0</v>
      </c>
      <c r="C133" s="2">
        <v>0</v>
      </c>
      <c r="D133" s="2">
        <v>0</v>
      </c>
      <c r="E133" s="2">
        <v>0</v>
      </c>
      <c r="F133" s="2">
        <v>0</v>
      </c>
      <c r="G133" s="2">
        <v>12941</v>
      </c>
      <c r="H133" s="2">
        <v>818</v>
      </c>
      <c r="I133" s="2">
        <v>51601.99</v>
      </c>
      <c r="J133" s="2">
        <v>713</v>
      </c>
      <c r="K133" s="2">
        <v>798</v>
      </c>
      <c r="L133" s="2">
        <v>852</v>
      </c>
      <c r="M133" s="2">
        <v>66273.820000000007</v>
      </c>
      <c r="N133" s="2">
        <v>0</v>
      </c>
      <c r="O133" s="2">
        <v>23247</v>
      </c>
      <c r="P133" s="2">
        <v>26540</v>
      </c>
      <c r="Q133" s="2">
        <v>0</v>
      </c>
      <c r="R133" s="2">
        <v>0</v>
      </c>
      <c r="S133" s="2">
        <v>2125</v>
      </c>
      <c r="T133" s="2">
        <v>2884</v>
      </c>
      <c r="U133" s="2">
        <v>3465.1550000000002</v>
      </c>
      <c r="V133" s="2">
        <v>3614</v>
      </c>
      <c r="W133" s="2">
        <v>3801</v>
      </c>
      <c r="X133" s="2">
        <v>3612</v>
      </c>
      <c r="Y133" s="2">
        <v>3281.0039999999999</v>
      </c>
      <c r="Z133" s="2">
        <v>2955</v>
      </c>
      <c r="AA133" s="2">
        <v>3120</v>
      </c>
      <c r="AB133" s="2">
        <v>3040</v>
      </c>
      <c r="AC133" s="2">
        <v>2980.9</v>
      </c>
      <c r="AD133" s="2">
        <v>3060</v>
      </c>
      <c r="AE133" s="2">
        <v>3082</v>
      </c>
      <c r="AF133" s="2">
        <v>3338</v>
      </c>
      <c r="AG133" s="2">
        <v>3855.66</v>
      </c>
      <c r="AH133" s="2">
        <v>5351</v>
      </c>
      <c r="AI133" s="2">
        <v>5497</v>
      </c>
      <c r="AJ133" s="2">
        <v>9099</v>
      </c>
      <c r="AK133" s="2">
        <v>10630.32</v>
      </c>
      <c r="AL133" s="2">
        <v>10428</v>
      </c>
      <c r="AM133" s="2">
        <v>10378</v>
      </c>
      <c r="AN133" s="2">
        <v>14008</v>
      </c>
      <c r="AO133" s="2">
        <v>16876.439999999999</v>
      </c>
      <c r="AP133" s="2">
        <v>18863</v>
      </c>
      <c r="AQ133" s="2">
        <v>21226</v>
      </c>
      <c r="AR133" s="2">
        <v>23943</v>
      </c>
      <c r="AS133" s="2">
        <v>26157.75</v>
      </c>
      <c r="AT133" s="2">
        <v>27899</v>
      </c>
      <c r="AU133" s="2">
        <v>35286</v>
      </c>
      <c r="AV133" s="2">
        <v>40004</v>
      </c>
      <c r="AW133" s="2">
        <v>70101.096999999994</v>
      </c>
      <c r="AX133" s="2">
        <v>59397</v>
      </c>
      <c r="AY133" s="2">
        <v>60803</v>
      </c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</row>
    <row r="134" spans="1:68" ht="16.5" customHeight="1" x14ac:dyDescent="0.3">
      <c r="A134" s="2" t="s">
        <v>847</v>
      </c>
      <c r="B134" s="2">
        <v>1421</v>
      </c>
      <c r="C134" s="2">
        <v>17260</v>
      </c>
      <c r="D134" s="2">
        <v>1263</v>
      </c>
      <c r="E134" s="2">
        <v>69382.38</v>
      </c>
      <c r="F134" s="2">
        <v>770</v>
      </c>
      <c r="G134" s="2">
        <v>0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0</v>
      </c>
      <c r="AJ134" s="2">
        <v>0</v>
      </c>
      <c r="AK134" s="2">
        <v>0</v>
      </c>
      <c r="AL134" s="2">
        <v>0</v>
      </c>
      <c r="AM134" s="2">
        <v>0</v>
      </c>
      <c r="AN134" s="2">
        <v>0</v>
      </c>
      <c r="AO134" s="2">
        <v>0</v>
      </c>
      <c r="AP134" s="2">
        <v>0</v>
      </c>
      <c r="AQ134" s="2">
        <v>0</v>
      </c>
      <c r="AR134" s="2">
        <v>0</v>
      </c>
      <c r="AS134" s="2">
        <v>0</v>
      </c>
      <c r="AT134" s="2">
        <v>0</v>
      </c>
      <c r="AU134" s="2">
        <v>0</v>
      </c>
      <c r="AV134" s="2">
        <v>0</v>
      </c>
      <c r="AW134" s="2">
        <v>0</v>
      </c>
      <c r="AX134" s="2">
        <v>0</v>
      </c>
      <c r="AY134" s="2">
        <v>0</v>
      </c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</row>
    <row r="135" spans="1:68" ht="16.5" customHeight="1" x14ac:dyDescent="0.3">
      <c r="A135" s="2" t="s">
        <v>848</v>
      </c>
      <c r="B135" s="2">
        <v>222609</v>
      </c>
      <c r="C135" s="2">
        <v>225549</v>
      </c>
      <c r="D135" s="2">
        <v>229591</v>
      </c>
      <c r="E135" s="2">
        <v>236347.26</v>
      </c>
      <c r="F135" s="2">
        <v>240421</v>
      </c>
      <c r="G135" s="2">
        <v>246823</v>
      </c>
      <c r="H135" s="2">
        <v>245778</v>
      </c>
      <c r="I135" s="2">
        <v>248671.76</v>
      </c>
      <c r="J135" s="2">
        <v>254539</v>
      </c>
      <c r="K135" s="2">
        <v>270984</v>
      </c>
      <c r="L135" s="2">
        <v>286632</v>
      </c>
      <c r="M135" s="2">
        <v>300167.67999999999</v>
      </c>
      <c r="N135" s="2">
        <v>0</v>
      </c>
      <c r="O135" s="2">
        <v>336723</v>
      </c>
      <c r="P135" s="2">
        <v>348349</v>
      </c>
      <c r="Q135" s="2">
        <v>0</v>
      </c>
      <c r="R135" s="2">
        <v>0</v>
      </c>
      <c r="S135" s="2">
        <v>409774</v>
      </c>
      <c r="T135" s="2">
        <v>435106</v>
      </c>
      <c r="U135" s="2">
        <v>457218.65600000002</v>
      </c>
      <c r="V135" s="2">
        <v>468914</v>
      </c>
      <c r="W135" s="2">
        <v>502012</v>
      </c>
      <c r="X135" s="2">
        <v>539404</v>
      </c>
      <c r="Y135" s="2">
        <v>558453.05900000001</v>
      </c>
      <c r="Z135" s="2">
        <v>558416</v>
      </c>
      <c r="AA135" s="2">
        <v>574384</v>
      </c>
      <c r="AB135" s="2">
        <v>582176</v>
      </c>
      <c r="AC135" s="2">
        <v>578686.80000000005</v>
      </c>
      <c r="AD135" s="2">
        <v>567218</v>
      </c>
      <c r="AE135" s="2">
        <v>575459</v>
      </c>
      <c r="AF135" s="2">
        <v>589638</v>
      </c>
      <c r="AG135" s="2">
        <v>565088.65</v>
      </c>
      <c r="AH135" s="2">
        <v>582858</v>
      </c>
      <c r="AI135" s="2">
        <v>588234</v>
      </c>
      <c r="AJ135" s="2">
        <v>598627</v>
      </c>
      <c r="AK135" s="2">
        <v>601194.1</v>
      </c>
      <c r="AL135" s="2">
        <v>597851</v>
      </c>
      <c r="AM135" s="2">
        <v>611788</v>
      </c>
      <c r="AN135" s="2">
        <v>622925</v>
      </c>
      <c r="AO135" s="2">
        <v>629209.32999999996</v>
      </c>
      <c r="AP135" s="2">
        <v>617890</v>
      </c>
      <c r="AQ135" s="2">
        <v>631958</v>
      </c>
      <c r="AR135" s="2">
        <v>643001</v>
      </c>
      <c r="AS135" s="2">
        <v>648689.63</v>
      </c>
      <c r="AT135" s="2">
        <v>647358</v>
      </c>
      <c r="AU135" s="2">
        <v>667438</v>
      </c>
      <c r="AV135" s="2">
        <v>696193</v>
      </c>
      <c r="AW135" s="2">
        <v>716538.11499999999</v>
      </c>
      <c r="AX135" s="2">
        <v>726688</v>
      </c>
      <c r="AY135" s="2">
        <v>702164</v>
      </c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</row>
    <row r="136" spans="1:68" ht="16.5" customHeight="1" x14ac:dyDescent="0.3">
      <c r="A136" s="2" t="s">
        <v>849</v>
      </c>
      <c r="B136" s="2">
        <v>0</v>
      </c>
      <c r="C136" s="2">
        <v>23</v>
      </c>
      <c r="D136" s="2">
        <v>0</v>
      </c>
      <c r="E136" s="2">
        <v>23.8</v>
      </c>
      <c r="F136" s="2">
        <v>0</v>
      </c>
      <c r="G136" s="2">
        <v>23</v>
      </c>
      <c r="H136" s="2">
        <v>24</v>
      </c>
      <c r="I136" s="2">
        <v>-0.2</v>
      </c>
      <c r="J136" s="2">
        <v>0</v>
      </c>
      <c r="K136" s="2">
        <v>26</v>
      </c>
      <c r="L136" s="2">
        <v>0</v>
      </c>
      <c r="M136" s="2">
        <v>23.73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v>0</v>
      </c>
      <c r="AN136" s="2">
        <v>0</v>
      </c>
      <c r="AO136" s="2">
        <v>0</v>
      </c>
      <c r="AP136" s="2">
        <v>0</v>
      </c>
      <c r="AQ136" s="2">
        <v>0</v>
      </c>
      <c r="AR136" s="2">
        <v>0</v>
      </c>
      <c r="AS136" s="2">
        <v>0</v>
      </c>
      <c r="AT136" s="2">
        <v>0</v>
      </c>
      <c r="AU136" s="2">
        <v>0</v>
      </c>
      <c r="AV136" s="2">
        <v>0</v>
      </c>
      <c r="AW136" s="2">
        <v>0</v>
      </c>
      <c r="AX136" s="2">
        <v>0</v>
      </c>
      <c r="AY136" s="2">
        <v>0</v>
      </c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</row>
    <row r="137" spans="1:68" ht="16.5" customHeight="1" x14ac:dyDescent="0.3">
      <c r="A137" s="2" t="s">
        <v>850</v>
      </c>
      <c r="B137" s="2">
        <v>99910</v>
      </c>
      <c r="C137" s="2">
        <v>100243</v>
      </c>
      <c r="D137" s="2">
        <v>114923</v>
      </c>
      <c r="E137" s="2">
        <v>133508.16</v>
      </c>
      <c r="F137" s="2">
        <v>110624</v>
      </c>
      <c r="G137" s="2">
        <v>99916</v>
      </c>
      <c r="H137" s="2">
        <v>102085</v>
      </c>
      <c r="I137" s="2">
        <v>106399.65</v>
      </c>
      <c r="J137" s="2">
        <v>105667</v>
      </c>
      <c r="K137" s="2">
        <v>109581</v>
      </c>
      <c r="L137" s="2">
        <v>117324</v>
      </c>
      <c r="M137" s="2">
        <v>126850.92</v>
      </c>
      <c r="N137" s="2">
        <v>133658</v>
      </c>
      <c r="O137" s="2">
        <v>151527</v>
      </c>
      <c r="P137" s="2">
        <v>164525</v>
      </c>
      <c r="Q137" s="2">
        <v>174647.6</v>
      </c>
      <c r="R137" s="2">
        <v>175482</v>
      </c>
      <c r="S137" s="2">
        <v>182074</v>
      </c>
      <c r="T137" s="2">
        <v>184192</v>
      </c>
      <c r="U137" s="2">
        <v>191092.23199999999</v>
      </c>
      <c r="V137" s="2">
        <v>194314</v>
      </c>
      <c r="W137" s="2">
        <v>205763</v>
      </c>
      <c r="X137" s="2">
        <v>220277</v>
      </c>
      <c r="Y137" s="2">
        <v>228604.307</v>
      </c>
      <c r="Z137" s="2">
        <v>223641</v>
      </c>
      <c r="AA137" s="2">
        <v>229053</v>
      </c>
      <c r="AB137" s="2">
        <v>236571</v>
      </c>
      <c r="AC137" s="2">
        <v>237035.63</v>
      </c>
      <c r="AD137" s="2">
        <v>231385</v>
      </c>
      <c r="AE137" s="2">
        <v>231456</v>
      </c>
      <c r="AF137" s="2">
        <v>224570</v>
      </c>
      <c r="AG137" s="2">
        <v>216569.91</v>
      </c>
      <c r="AH137" s="2">
        <v>214978</v>
      </c>
      <c r="AI137" s="2">
        <v>215048</v>
      </c>
      <c r="AJ137" s="2">
        <v>204438</v>
      </c>
      <c r="AK137" s="2">
        <v>196162.13</v>
      </c>
      <c r="AL137" s="2">
        <v>190623</v>
      </c>
      <c r="AM137" s="2">
        <v>195757</v>
      </c>
      <c r="AN137" s="2">
        <v>195210</v>
      </c>
      <c r="AO137" s="2">
        <v>190359.59</v>
      </c>
      <c r="AP137" s="2">
        <v>186012</v>
      </c>
      <c r="AQ137" s="2">
        <v>190877</v>
      </c>
      <c r="AR137" s="2">
        <v>191121</v>
      </c>
      <c r="AS137" s="2">
        <v>196053.61</v>
      </c>
      <c r="AT137" s="2">
        <v>199301</v>
      </c>
      <c r="AU137" s="2">
        <v>210559</v>
      </c>
      <c r="AV137" s="2">
        <v>222841</v>
      </c>
      <c r="AW137" s="2">
        <v>226020.38399999999</v>
      </c>
      <c r="AX137" s="2">
        <v>219939</v>
      </c>
      <c r="AY137" s="2">
        <v>234068</v>
      </c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</row>
    <row r="138" spans="1:68" ht="16.5" customHeight="1" x14ac:dyDescent="0.3">
      <c r="A138" s="2" t="s">
        <v>851</v>
      </c>
      <c r="B138" s="2">
        <v>0</v>
      </c>
      <c r="C138" s="2">
        <v>0</v>
      </c>
      <c r="D138" s="2">
        <v>0</v>
      </c>
      <c r="E138" s="2">
        <v>1820.2650000000001</v>
      </c>
      <c r="F138" s="2">
        <v>0</v>
      </c>
      <c r="G138" s="2">
        <v>1905</v>
      </c>
      <c r="H138" s="2">
        <v>0</v>
      </c>
      <c r="I138" s="2">
        <v>2014.5650000000001</v>
      </c>
      <c r="J138" s="2">
        <v>0</v>
      </c>
      <c r="K138" s="2">
        <v>0</v>
      </c>
      <c r="L138" s="2">
        <v>0</v>
      </c>
      <c r="M138" s="2">
        <v>981.27499999999998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0</v>
      </c>
      <c r="AH138" s="2">
        <v>0</v>
      </c>
      <c r="AI138" s="2">
        <v>0</v>
      </c>
      <c r="AJ138" s="2">
        <v>0</v>
      </c>
      <c r="AK138" s="2">
        <v>0</v>
      </c>
      <c r="AL138" s="2">
        <v>0</v>
      </c>
      <c r="AM138" s="2">
        <v>0</v>
      </c>
      <c r="AN138" s="2">
        <v>0</v>
      </c>
      <c r="AO138" s="2">
        <v>0</v>
      </c>
      <c r="AP138" s="2">
        <v>0</v>
      </c>
      <c r="AQ138" s="2">
        <v>0</v>
      </c>
      <c r="AR138" s="2">
        <v>0</v>
      </c>
      <c r="AS138" s="2">
        <v>0</v>
      </c>
      <c r="AT138" s="2">
        <v>0</v>
      </c>
      <c r="AU138" s="2">
        <v>0</v>
      </c>
      <c r="AV138" s="2">
        <v>0</v>
      </c>
      <c r="AW138" s="2">
        <v>0</v>
      </c>
      <c r="AX138" s="2">
        <v>0</v>
      </c>
      <c r="AY138" s="2">
        <v>0</v>
      </c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</row>
    <row r="139" spans="1:68" ht="16.5" customHeight="1" x14ac:dyDescent="0.3">
      <c r="A139" s="2" t="s">
        <v>852</v>
      </c>
      <c r="B139" s="2">
        <v>99910</v>
      </c>
      <c r="C139" s="2">
        <v>100243</v>
      </c>
      <c r="D139" s="2">
        <v>114923</v>
      </c>
      <c r="E139" s="2">
        <v>126227.1</v>
      </c>
      <c r="F139" s="2">
        <v>110624</v>
      </c>
      <c r="G139" s="2">
        <v>98011</v>
      </c>
      <c r="H139" s="2">
        <v>102085</v>
      </c>
      <c r="I139" s="2">
        <v>98341.39</v>
      </c>
      <c r="J139" s="2">
        <v>105667</v>
      </c>
      <c r="K139" s="2">
        <v>109581</v>
      </c>
      <c r="L139" s="2">
        <v>117324</v>
      </c>
      <c r="M139" s="2">
        <v>122925.82</v>
      </c>
      <c r="N139" s="2">
        <v>133658</v>
      </c>
      <c r="O139" s="2">
        <v>151527</v>
      </c>
      <c r="P139" s="2">
        <v>164525</v>
      </c>
      <c r="Q139" s="2">
        <v>174647.6</v>
      </c>
      <c r="R139" s="2">
        <v>175482</v>
      </c>
      <c r="S139" s="2">
        <v>182074</v>
      </c>
      <c r="T139" s="2">
        <v>184192</v>
      </c>
      <c r="U139" s="2">
        <v>191092.23199999999</v>
      </c>
      <c r="V139" s="2">
        <v>194314</v>
      </c>
      <c r="W139" s="2">
        <v>205763</v>
      </c>
      <c r="X139" s="2">
        <v>0</v>
      </c>
      <c r="Y139" s="2">
        <v>0</v>
      </c>
      <c r="Z139" s="2">
        <v>223641</v>
      </c>
      <c r="AA139" s="2">
        <v>0</v>
      </c>
      <c r="AB139" s="2">
        <v>0</v>
      </c>
      <c r="AC139" s="2">
        <v>0</v>
      </c>
      <c r="AD139" s="2">
        <v>231385</v>
      </c>
      <c r="AE139" s="2">
        <v>0</v>
      </c>
      <c r="AF139" s="2">
        <v>224570</v>
      </c>
      <c r="AG139" s="2">
        <v>0</v>
      </c>
      <c r="AH139" s="2">
        <v>0</v>
      </c>
      <c r="AI139" s="2">
        <v>0</v>
      </c>
      <c r="AJ139" s="2">
        <v>0</v>
      </c>
      <c r="AK139" s="2">
        <v>0</v>
      </c>
      <c r="AL139" s="2">
        <v>0</v>
      </c>
      <c r="AM139" s="2">
        <v>0</v>
      </c>
      <c r="AN139" s="2">
        <v>0</v>
      </c>
      <c r="AO139" s="2">
        <v>0</v>
      </c>
      <c r="AP139" s="2">
        <v>0</v>
      </c>
      <c r="AQ139" s="2">
        <v>0</v>
      </c>
      <c r="AR139" s="2">
        <v>0</v>
      </c>
      <c r="AS139" s="2">
        <v>0</v>
      </c>
      <c r="AT139" s="2">
        <v>199301</v>
      </c>
      <c r="AU139" s="2">
        <v>210559</v>
      </c>
      <c r="AV139" s="2">
        <v>222841</v>
      </c>
      <c r="AW139" s="2">
        <v>226020.38399999999</v>
      </c>
      <c r="AX139" s="2">
        <v>219939</v>
      </c>
      <c r="AY139" s="2">
        <v>234068</v>
      </c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</row>
    <row r="140" spans="1:68" ht="16.5" customHeight="1" x14ac:dyDescent="0.3">
      <c r="A140" s="2" t="s">
        <v>853</v>
      </c>
      <c r="B140" s="2">
        <v>124120</v>
      </c>
      <c r="C140" s="2">
        <v>142589</v>
      </c>
      <c r="D140" s="2">
        <v>115931</v>
      </c>
      <c r="E140" s="2">
        <v>172245.29</v>
      </c>
      <c r="F140" s="2">
        <v>130567</v>
      </c>
      <c r="G140" s="2">
        <v>159871</v>
      </c>
      <c r="H140" s="2">
        <v>144535</v>
      </c>
      <c r="I140" s="2">
        <v>193873.9</v>
      </c>
      <c r="J140" s="2">
        <v>149585</v>
      </c>
      <c r="K140" s="2">
        <v>162227</v>
      </c>
      <c r="L140" s="2">
        <v>170160</v>
      </c>
      <c r="M140" s="2">
        <v>239614.31</v>
      </c>
      <c r="N140" s="2">
        <v>195635</v>
      </c>
      <c r="O140" s="2">
        <v>208443</v>
      </c>
      <c r="P140" s="2">
        <v>210364</v>
      </c>
      <c r="Q140" s="2">
        <v>208004.08</v>
      </c>
      <c r="R140" s="2">
        <v>212676</v>
      </c>
      <c r="S140" s="2">
        <v>229825</v>
      </c>
      <c r="T140" s="2">
        <v>253798</v>
      </c>
      <c r="U140" s="2">
        <v>269591.57900000003</v>
      </c>
      <c r="V140" s="2">
        <v>278214</v>
      </c>
      <c r="W140" s="2">
        <v>300050</v>
      </c>
      <c r="X140" s="2">
        <v>322739</v>
      </c>
      <c r="Y140" s="2">
        <v>333129.75599999999</v>
      </c>
      <c r="Z140" s="2">
        <v>337730</v>
      </c>
      <c r="AA140" s="2">
        <v>348451</v>
      </c>
      <c r="AB140" s="2">
        <v>348645</v>
      </c>
      <c r="AC140" s="2">
        <v>344632.06</v>
      </c>
      <c r="AD140" s="2">
        <v>338893</v>
      </c>
      <c r="AE140" s="2">
        <v>347085</v>
      </c>
      <c r="AF140" s="2">
        <v>368406</v>
      </c>
      <c r="AG140" s="2">
        <v>352374.4</v>
      </c>
      <c r="AH140" s="2">
        <v>373231</v>
      </c>
      <c r="AI140" s="2">
        <v>378683</v>
      </c>
      <c r="AJ140" s="2">
        <v>403288</v>
      </c>
      <c r="AK140" s="2">
        <v>415662.3</v>
      </c>
      <c r="AL140" s="2">
        <v>417656</v>
      </c>
      <c r="AM140" s="2">
        <v>426409</v>
      </c>
      <c r="AN140" s="2">
        <v>441723</v>
      </c>
      <c r="AO140" s="2">
        <v>455726.18</v>
      </c>
      <c r="AP140" s="2">
        <v>450741</v>
      </c>
      <c r="AQ140" s="2">
        <v>462307</v>
      </c>
      <c r="AR140" s="2">
        <v>475823</v>
      </c>
      <c r="AS140" s="2">
        <v>478793.77</v>
      </c>
      <c r="AT140" s="2">
        <v>475956</v>
      </c>
      <c r="AU140" s="2">
        <v>492165</v>
      </c>
      <c r="AV140" s="2">
        <v>513356</v>
      </c>
      <c r="AW140" s="2">
        <v>560618.82799999998</v>
      </c>
      <c r="AX140" s="2">
        <v>566146</v>
      </c>
      <c r="AY140" s="2">
        <v>528899</v>
      </c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</row>
    <row r="141" spans="1:68" ht="16.5" customHeight="1" x14ac:dyDescent="0.3">
      <c r="A141" s="2" t="s">
        <v>854</v>
      </c>
      <c r="B141" s="2">
        <v>0</v>
      </c>
      <c r="C141" s="2">
        <v>0</v>
      </c>
      <c r="D141" s="2">
        <v>0</v>
      </c>
      <c r="E141" s="2">
        <v>0</v>
      </c>
      <c r="F141" s="2">
        <v>0</v>
      </c>
      <c r="G141" s="2">
        <v>10989</v>
      </c>
      <c r="H141" s="2">
        <v>0</v>
      </c>
      <c r="I141" s="2">
        <v>14072.602500000001</v>
      </c>
      <c r="J141" s="2">
        <v>0</v>
      </c>
      <c r="K141" s="2">
        <v>0</v>
      </c>
      <c r="L141" s="2">
        <v>0</v>
      </c>
      <c r="M141" s="2">
        <v>19827.884999999998</v>
      </c>
      <c r="N141" s="2">
        <v>0</v>
      </c>
      <c r="O141" s="2">
        <v>23535</v>
      </c>
      <c r="P141" s="2">
        <v>27229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0</v>
      </c>
      <c r="AG141" s="2">
        <v>0</v>
      </c>
      <c r="AH141" s="2">
        <v>0</v>
      </c>
      <c r="AI141" s="2">
        <v>0</v>
      </c>
      <c r="AJ141" s="2">
        <v>0</v>
      </c>
      <c r="AK141" s="2">
        <v>0</v>
      </c>
      <c r="AL141" s="2">
        <v>0</v>
      </c>
      <c r="AM141" s="2">
        <v>0</v>
      </c>
      <c r="AN141" s="2">
        <v>0</v>
      </c>
      <c r="AO141" s="2">
        <v>0</v>
      </c>
      <c r="AP141" s="2">
        <v>0</v>
      </c>
      <c r="AQ141" s="2">
        <v>0</v>
      </c>
      <c r="AR141" s="2">
        <v>0</v>
      </c>
      <c r="AS141" s="2">
        <v>0</v>
      </c>
      <c r="AT141" s="2">
        <v>0</v>
      </c>
      <c r="AU141" s="2">
        <v>0</v>
      </c>
      <c r="AV141" s="2">
        <v>0</v>
      </c>
      <c r="AW141" s="2">
        <v>0</v>
      </c>
      <c r="AX141" s="2">
        <v>0</v>
      </c>
      <c r="AY141" s="2">
        <v>0</v>
      </c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</row>
    <row r="142" spans="1:68" ht="16.5" customHeight="1" x14ac:dyDescent="0.3">
      <c r="A142" s="2" t="s">
        <v>855</v>
      </c>
      <c r="B142" s="2">
        <v>0</v>
      </c>
      <c r="C142" s="2">
        <v>0</v>
      </c>
      <c r="D142" s="2">
        <v>0</v>
      </c>
      <c r="E142" s="2">
        <v>0</v>
      </c>
      <c r="F142" s="2">
        <v>0</v>
      </c>
      <c r="G142" s="2">
        <v>10989</v>
      </c>
      <c r="H142" s="2">
        <v>0</v>
      </c>
      <c r="I142" s="2">
        <v>14072.602500000001</v>
      </c>
      <c r="J142" s="2">
        <v>0</v>
      </c>
      <c r="K142" s="2">
        <v>0</v>
      </c>
      <c r="L142" s="2">
        <v>0</v>
      </c>
      <c r="M142" s="2">
        <v>19827.884999999998</v>
      </c>
      <c r="N142" s="2">
        <v>0</v>
      </c>
      <c r="O142" s="2">
        <v>23535</v>
      </c>
      <c r="P142" s="2">
        <v>27229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0</v>
      </c>
      <c r="AN142" s="2">
        <v>0</v>
      </c>
      <c r="AO142" s="2">
        <v>0</v>
      </c>
      <c r="AP142" s="2">
        <v>0</v>
      </c>
      <c r="AQ142" s="2">
        <v>0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0</v>
      </c>
      <c r="AY142" s="2">
        <v>0</v>
      </c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</row>
    <row r="143" spans="1:68" ht="16.5" customHeight="1" x14ac:dyDescent="0.3">
      <c r="A143" s="2" t="s">
        <v>856</v>
      </c>
      <c r="B143" s="2">
        <v>0</v>
      </c>
      <c r="C143" s="2">
        <v>0</v>
      </c>
      <c r="D143" s="2">
        <v>0</v>
      </c>
      <c r="E143" s="2">
        <v>0</v>
      </c>
      <c r="F143" s="2">
        <v>0</v>
      </c>
      <c r="G143" s="2">
        <v>10989</v>
      </c>
      <c r="H143" s="2">
        <v>0</v>
      </c>
      <c r="I143" s="2">
        <v>14072.602500000001</v>
      </c>
      <c r="J143" s="2">
        <v>0</v>
      </c>
      <c r="K143" s="2">
        <v>0</v>
      </c>
      <c r="L143" s="2">
        <v>0</v>
      </c>
      <c r="M143" s="2">
        <v>19827.884999999998</v>
      </c>
      <c r="N143" s="2">
        <v>0</v>
      </c>
      <c r="O143" s="2">
        <v>23535</v>
      </c>
      <c r="P143" s="2">
        <v>27229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v>0</v>
      </c>
      <c r="AM143" s="2">
        <v>0</v>
      </c>
      <c r="AN143" s="2">
        <v>0</v>
      </c>
      <c r="AO143" s="2">
        <v>0</v>
      </c>
      <c r="AP143" s="2">
        <v>0</v>
      </c>
      <c r="AQ143" s="2">
        <v>0</v>
      </c>
      <c r="AR143" s="2">
        <v>0</v>
      </c>
      <c r="AS143" s="2">
        <v>0</v>
      </c>
      <c r="AT143" s="2">
        <v>0</v>
      </c>
      <c r="AU143" s="2">
        <v>0</v>
      </c>
      <c r="AV143" s="2">
        <v>0</v>
      </c>
      <c r="AW143" s="2">
        <v>0</v>
      </c>
      <c r="AX143" s="2">
        <v>0</v>
      </c>
      <c r="AY143" s="2">
        <v>0</v>
      </c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</row>
    <row r="144" spans="1:68" ht="16.5" customHeight="1" x14ac:dyDescent="0.3">
      <c r="A144" s="2" t="s">
        <v>857</v>
      </c>
      <c r="B144" s="2">
        <v>60908</v>
      </c>
      <c r="C144" s="2">
        <v>39645</v>
      </c>
      <c r="D144" s="2">
        <v>56500</v>
      </c>
      <c r="E144" s="2">
        <v>-8438.0400000000009</v>
      </c>
      <c r="F144" s="2">
        <v>50486</v>
      </c>
      <c r="G144" s="2">
        <v>22321</v>
      </c>
      <c r="H144" s="2">
        <v>55042</v>
      </c>
      <c r="I144" s="2">
        <v>-49204.77</v>
      </c>
      <c r="J144" s="2">
        <v>61984</v>
      </c>
      <c r="K144" s="2">
        <v>58271</v>
      </c>
      <c r="L144" s="2">
        <v>63691</v>
      </c>
      <c r="M144" s="2">
        <v>-80763.490000000005</v>
      </c>
      <c r="N144" s="2">
        <v>51939</v>
      </c>
      <c r="O144" s="2">
        <v>25014</v>
      </c>
      <c r="P144" s="2">
        <v>28431</v>
      </c>
      <c r="Q144" s="2">
        <v>128535.65</v>
      </c>
      <c r="R144" s="2">
        <v>71923</v>
      </c>
      <c r="S144" s="2">
        <v>90003</v>
      </c>
      <c r="T144" s="2">
        <v>95718</v>
      </c>
      <c r="U144" s="2">
        <v>95059.682000000001</v>
      </c>
      <c r="V144" s="2">
        <v>94498</v>
      </c>
      <c r="W144" s="2">
        <v>95285</v>
      </c>
      <c r="X144" s="2">
        <v>97402</v>
      </c>
      <c r="Y144" s="2">
        <v>90123.657000000007</v>
      </c>
      <c r="Z144" s="2">
        <v>91397</v>
      </c>
      <c r="AA144" s="2">
        <v>93963</v>
      </c>
      <c r="AB144" s="2">
        <v>95886</v>
      </c>
      <c r="AC144" s="2">
        <v>97921.919999999998</v>
      </c>
      <c r="AD144" s="2">
        <v>99629</v>
      </c>
      <c r="AE144" s="2">
        <v>99231</v>
      </c>
      <c r="AF144" s="2">
        <v>101106</v>
      </c>
      <c r="AG144" s="2">
        <v>111401.49</v>
      </c>
      <c r="AH144" s="2">
        <v>101008</v>
      </c>
      <c r="AI144" s="2">
        <v>104035</v>
      </c>
      <c r="AJ144" s="2">
        <v>104071</v>
      </c>
      <c r="AK144" s="2">
        <v>105323.52</v>
      </c>
      <c r="AL144" s="2">
        <v>97470</v>
      </c>
      <c r="AM144" s="2">
        <v>104430</v>
      </c>
      <c r="AN144" s="2">
        <v>104467</v>
      </c>
      <c r="AO144" s="2">
        <v>113525.17</v>
      </c>
      <c r="AP144" s="2">
        <v>104724</v>
      </c>
      <c r="AQ144" s="2">
        <v>113343</v>
      </c>
      <c r="AR144" s="2">
        <v>112261</v>
      </c>
      <c r="AS144" s="2">
        <v>120927.45</v>
      </c>
      <c r="AT144" s="2">
        <v>109947</v>
      </c>
      <c r="AU144" s="2">
        <v>115638</v>
      </c>
      <c r="AV144" s="2">
        <v>115716</v>
      </c>
      <c r="AW144" s="2">
        <v>103740.43399999999</v>
      </c>
      <c r="AX144" s="2">
        <v>108731</v>
      </c>
      <c r="AY144" s="2">
        <v>81441</v>
      </c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</row>
    <row r="145" spans="1:68" ht="16.5" customHeight="1" x14ac:dyDescent="0.3">
      <c r="A145" s="2" t="s">
        <v>858</v>
      </c>
      <c r="B145" s="2">
        <v>60908</v>
      </c>
      <c r="C145" s="2">
        <v>39645</v>
      </c>
      <c r="D145" s="2">
        <v>56500</v>
      </c>
      <c r="E145" s="2">
        <v>-8438.0400000000009</v>
      </c>
      <c r="F145" s="2">
        <v>50486</v>
      </c>
      <c r="G145" s="2">
        <v>22321</v>
      </c>
      <c r="H145" s="2">
        <v>55042</v>
      </c>
      <c r="I145" s="2">
        <v>-49204.77</v>
      </c>
      <c r="J145" s="2">
        <v>61984</v>
      </c>
      <c r="K145" s="2">
        <v>58271</v>
      </c>
      <c r="L145" s="2">
        <v>63691</v>
      </c>
      <c r="M145" s="2">
        <v>-80763.490000000005</v>
      </c>
      <c r="N145" s="2">
        <v>51939</v>
      </c>
      <c r="O145" s="2">
        <v>25014</v>
      </c>
      <c r="P145" s="2">
        <v>28431</v>
      </c>
      <c r="Q145" s="2">
        <v>128535.65</v>
      </c>
      <c r="R145" s="2">
        <v>71923</v>
      </c>
      <c r="S145" s="2">
        <v>90003</v>
      </c>
      <c r="T145" s="2">
        <v>95718</v>
      </c>
      <c r="U145" s="2">
        <v>95059.682000000001</v>
      </c>
      <c r="V145" s="2">
        <v>94498</v>
      </c>
      <c r="W145" s="2">
        <v>95285</v>
      </c>
      <c r="X145" s="2">
        <v>97402</v>
      </c>
      <c r="Y145" s="2">
        <v>90123.657000000007</v>
      </c>
      <c r="Z145" s="2">
        <v>91397</v>
      </c>
      <c r="AA145" s="2">
        <v>93963</v>
      </c>
      <c r="AB145" s="2">
        <v>95886</v>
      </c>
      <c r="AC145" s="2">
        <v>97921.919999999998</v>
      </c>
      <c r="AD145" s="2">
        <v>99629</v>
      </c>
      <c r="AE145" s="2">
        <v>99231</v>
      </c>
      <c r="AF145" s="2">
        <v>101106</v>
      </c>
      <c r="AG145" s="2">
        <v>111401.49</v>
      </c>
      <c r="AH145" s="2">
        <v>101008</v>
      </c>
      <c r="AI145" s="2">
        <v>104035</v>
      </c>
      <c r="AJ145" s="2">
        <v>104071</v>
      </c>
      <c r="AK145" s="2">
        <v>105323.52</v>
      </c>
      <c r="AL145" s="2">
        <v>97470</v>
      </c>
      <c r="AM145" s="2">
        <v>104430</v>
      </c>
      <c r="AN145" s="2">
        <v>104467</v>
      </c>
      <c r="AO145" s="2">
        <v>113525.17</v>
      </c>
      <c r="AP145" s="2">
        <v>104724</v>
      </c>
      <c r="AQ145" s="2">
        <v>113343</v>
      </c>
      <c r="AR145" s="2">
        <v>112261</v>
      </c>
      <c r="AS145" s="2">
        <v>120927.45</v>
      </c>
      <c r="AT145" s="2">
        <v>109947</v>
      </c>
      <c r="AU145" s="2">
        <v>115638</v>
      </c>
      <c r="AV145" s="2">
        <v>115716</v>
      </c>
      <c r="AW145" s="2">
        <v>103740.43399999999</v>
      </c>
      <c r="AX145" s="2">
        <v>108731</v>
      </c>
      <c r="AY145" s="2">
        <v>81441</v>
      </c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</row>
    <row r="146" spans="1:68" ht="16.5" customHeight="1" x14ac:dyDescent="0.3">
      <c r="A146" s="2" t="s">
        <v>859</v>
      </c>
      <c r="B146" s="2">
        <v>85237</v>
      </c>
      <c r="C146" s="2">
        <v>101136</v>
      </c>
      <c r="D146" s="2">
        <v>86773</v>
      </c>
      <c r="E146" s="2">
        <v>106231.97</v>
      </c>
      <c r="F146" s="2">
        <v>88885</v>
      </c>
      <c r="G146" s="2">
        <v>93967</v>
      </c>
      <c r="H146" s="2">
        <v>90628</v>
      </c>
      <c r="I146" s="2">
        <v>99919.07</v>
      </c>
      <c r="J146" s="2">
        <v>93283</v>
      </c>
      <c r="K146" s="2">
        <v>98150</v>
      </c>
      <c r="L146" s="2">
        <v>108909</v>
      </c>
      <c r="M146" s="2">
        <v>117330.55</v>
      </c>
      <c r="N146" s="2">
        <v>117291</v>
      </c>
      <c r="O146" s="2">
        <v>126451</v>
      </c>
      <c r="P146" s="2">
        <v>119608</v>
      </c>
      <c r="Q146" s="2">
        <v>123476.11</v>
      </c>
      <c r="R146" s="2">
        <v>129838</v>
      </c>
      <c r="S146" s="2">
        <v>143311</v>
      </c>
      <c r="T146" s="2">
        <v>142149</v>
      </c>
      <c r="U146" s="2">
        <v>159019.47899999999</v>
      </c>
      <c r="V146" s="2">
        <v>149717</v>
      </c>
      <c r="W146" s="2">
        <v>168327</v>
      </c>
      <c r="X146" s="2">
        <v>159863</v>
      </c>
      <c r="Y146" s="2">
        <v>177165.14300000001</v>
      </c>
      <c r="Z146" s="2">
        <v>160149</v>
      </c>
      <c r="AA146" s="2">
        <v>176278</v>
      </c>
      <c r="AB146" s="2">
        <v>170112</v>
      </c>
      <c r="AC146" s="2">
        <v>168440.85</v>
      </c>
      <c r="AD146" s="2">
        <v>172376</v>
      </c>
      <c r="AE146" s="2">
        <v>177521</v>
      </c>
      <c r="AF146" s="2">
        <v>174588</v>
      </c>
      <c r="AG146" s="2">
        <v>169910.7</v>
      </c>
      <c r="AH146" s="2">
        <v>182997</v>
      </c>
      <c r="AI146" s="2">
        <v>191162</v>
      </c>
      <c r="AJ146" s="2">
        <v>185633</v>
      </c>
      <c r="AK146" s="2">
        <v>177931.54</v>
      </c>
      <c r="AL146" s="2">
        <v>195556</v>
      </c>
      <c r="AM146" s="2">
        <v>204878</v>
      </c>
      <c r="AN146" s="2">
        <v>197704</v>
      </c>
      <c r="AO146" s="2">
        <v>179265.92000000001</v>
      </c>
      <c r="AP146" s="2">
        <v>210836</v>
      </c>
      <c r="AQ146" s="2">
        <v>220796</v>
      </c>
      <c r="AR146" s="2">
        <v>217710</v>
      </c>
      <c r="AS146" s="2">
        <v>209596.27</v>
      </c>
      <c r="AT146" s="2">
        <v>225380</v>
      </c>
      <c r="AU146" s="2">
        <v>255731</v>
      </c>
      <c r="AV146" s="2">
        <v>232007</v>
      </c>
      <c r="AW146" s="2">
        <v>231460.481</v>
      </c>
      <c r="AX146" s="2">
        <v>254743</v>
      </c>
      <c r="AY146" s="2">
        <v>236075</v>
      </c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</row>
    <row r="147" spans="1:68" ht="16.5" customHeight="1" x14ac:dyDescent="0.3">
      <c r="A147" s="2" t="s">
        <v>860</v>
      </c>
      <c r="B147" s="2">
        <v>0</v>
      </c>
      <c r="C147" s="2">
        <v>504</v>
      </c>
      <c r="D147" s="2">
        <v>0</v>
      </c>
      <c r="E147" s="2">
        <v>496.5</v>
      </c>
      <c r="F147" s="2">
        <v>8679</v>
      </c>
      <c r="G147" s="2">
        <v>9370</v>
      </c>
      <c r="H147" s="2">
        <v>8785</v>
      </c>
      <c r="I147" s="2">
        <v>11202.58</v>
      </c>
      <c r="J147" s="2">
        <v>9430</v>
      </c>
      <c r="K147" s="2">
        <v>9607</v>
      </c>
      <c r="L147" s="2">
        <v>9914</v>
      </c>
      <c r="M147" s="2">
        <v>16271.77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2">
        <v>0</v>
      </c>
      <c r="AM147" s="2">
        <v>0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v>0</v>
      </c>
      <c r="AU147" s="2">
        <v>0</v>
      </c>
      <c r="AV147" s="2">
        <v>0</v>
      </c>
      <c r="AW147" s="2">
        <v>0</v>
      </c>
      <c r="AX147" s="2">
        <v>0</v>
      </c>
      <c r="AY147" s="2">
        <v>0</v>
      </c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</row>
    <row r="148" spans="1:68" ht="16.5" customHeight="1" x14ac:dyDescent="0.3">
      <c r="A148" s="2" t="s">
        <v>861</v>
      </c>
      <c r="B148" s="2">
        <v>0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1792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0</v>
      </c>
      <c r="AG148" s="2">
        <v>0</v>
      </c>
      <c r="AH148" s="2">
        <v>0</v>
      </c>
      <c r="AI148" s="2">
        <v>0</v>
      </c>
      <c r="AJ148" s="2">
        <v>0</v>
      </c>
      <c r="AK148" s="2">
        <v>0</v>
      </c>
      <c r="AL148" s="2">
        <v>0</v>
      </c>
      <c r="AM148" s="2">
        <v>0</v>
      </c>
      <c r="AN148" s="2">
        <v>0</v>
      </c>
      <c r="AO148" s="2">
        <v>0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0</v>
      </c>
      <c r="AV148" s="2">
        <v>0</v>
      </c>
      <c r="AW148" s="2">
        <v>0</v>
      </c>
      <c r="AX148" s="2">
        <v>0</v>
      </c>
      <c r="AY148" s="2">
        <v>0</v>
      </c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</row>
    <row r="149" spans="1:68" ht="16.5" customHeight="1" x14ac:dyDescent="0.3">
      <c r="A149" s="2" t="s">
        <v>862</v>
      </c>
      <c r="B149" s="2">
        <v>85237</v>
      </c>
      <c r="C149" s="2">
        <v>100632</v>
      </c>
      <c r="D149" s="2">
        <v>86773</v>
      </c>
      <c r="E149" s="2">
        <v>104245.97</v>
      </c>
      <c r="F149" s="2">
        <v>80206</v>
      </c>
      <c r="G149" s="2">
        <v>84597</v>
      </c>
      <c r="H149" s="2">
        <v>81843</v>
      </c>
      <c r="I149" s="2">
        <v>88716.479999999996</v>
      </c>
      <c r="J149" s="2">
        <v>83853</v>
      </c>
      <c r="K149" s="2">
        <v>88543</v>
      </c>
      <c r="L149" s="2">
        <v>98995</v>
      </c>
      <c r="M149" s="2">
        <v>101058.78</v>
      </c>
      <c r="N149" s="2">
        <v>117291</v>
      </c>
      <c r="O149" s="2">
        <v>124659</v>
      </c>
      <c r="P149" s="2">
        <v>119608</v>
      </c>
      <c r="Q149" s="2">
        <v>123476.11</v>
      </c>
      <c r="R149" s="2">
        <v>129838</v>
      </c>
      <c r="S149" s="2">
        <v>143311</v>
      </c>
      <c r="T149" s="2">
        <v>142149</v>
      </c>
      <c r="U149" s="2">
        <v>159019.47899999999</v>
      </c>
      <c r="V149" s="2">
        <v>149717</v>
      </c>
      <c r="W149" s="2">
        <v>168327</v>
      </c>
      <c r="X149" s="2">
        <v>159863</v>
      </c>
      <c r="Y149" s="2">
        <v>177165.14300000001</v>
      </c>
      <c r="Z149" s="2">
        <v>160149</v>
      </c>
      <c r="AA149" s="2">
        <v>176278</v>
      </c>
      <c r="AB149" s="2">
        <v>170112</v>
      </c>
      <c r="AC149" s="2">
        <v>168440.85</v>
      </c>
      <c r="AD149" s="2">
        <v>172376</v>
      </c>
      <c r="AE149" s="2">
        <v>177521</v>
      </c>
      <c r="AF149" s="2">
        <v>174588</v>
      </c>
      <c r="AG149" s="2">
        <v>169910.7</v>
      </c>
      <c r="AH149" s="2">
        <v>182997</v>
      </c>
      <c r="AI149" s="2">
        <v>191162</v>
      </c>
      <c r="AJ149" s="2">
        <v>185633</v>
      </c>
      <c r="AK149" s="2">
        <v>177931.54</v>
      </c>
      <c r="AL149" s="2">
        <v>195556</v>
      </c>
      <c r="AM149" s="2">
        <v>204878</v>
      </c>
      <c r="AN149" s="2">
        <v>197704</v>
      </c>
      <c r="AO149" s="2">
        <v>179265.92000000001</v>
      </c>
      <c r="AP149" s="2">
        <v>210836</v>
      </c>
      <c r="AQ149" s="2">
        <v>220796</v>
      </c>
      <c r="AR149" s="2">
        <v>217710</v>
      </c>
      <c r="AS149" s="2">
        <v>209596.27</v>
      </c>
      <c r="AT149" s="2">
        <v>225380</v>
      </c>
      <c r="AU149" s="2">
        <v>255731</v>
      </c>
      <c r="AV149" s="2">
        <v>232007</v>
      </c>
      <c r="AW149" s="2">
        <v>231460.481</v>
      </c>
      <c r="AX149" s="2">
        <v>254743</v>
      </c>
      <c r="AY149" s="2">
        <v>236075</v>
      </c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</row>
    <row r="150" spans="1:68" ht="16.5" customHeight="1" x14ac:dyDescent="0.3">
      <c r="A150" s="2" t="s">
        <v>863</v>
      </c>
      <c r="B150" s="2">
        <v>18218</v>
      </c>
      <c r="C150" s="2">
        <v>16903</v>
      </c>
      <c r="D150" s="2">
        <v>16054</v>
      </c>
      <c r="E150" s="2">
        <v>23517.75</v>
      </c>
      <c r="F150" s="2">
        <v>31095</v>
      </c>
      <c r="G150" s="2">
        <v>24949</v>
      </c>
      <c r="H150" s="2">
        <v>29789</v>
      </c>
      <c r="I150" s="2">
        <v>28020.85</v>
      </c>
      <c r="J150" s="2">
        <v>18572</v>
      </c>
      <c r="K150" s="2">
        <v>29856</v>
      </c>
      <c r="L150" s="2">
        <v>21694</v>
      </c>
      <c r="M150" s="2">
        <v>19395.68</v>
      </c>
      <c r="N150" s="2">
        <v>13085</v>
      </c>
      <c r="O150" s="2">
        <v>8572</v>
      </c>
      <c r="P150" s="2">
        <v>11701</v>
      </c>
      <c r="Q150" s="2">
        <v>25339.05</v>
      </c>
      <c r="R150" s="2">
        <v>26552</v>
      </c>
      <c r="S150" s="2">
        <v>25424</v>
      </c>
      <c r="T150" s="2">
        <v>23949</v>
      </c>
      <c r="U150" s="2">
        <v>21965.22</v>
      </c>
      <c r="V150" s="2">
        <v>31520</v>
      </c>
      <c r="W150" s="2">
        <v>24878</v>
      </c>
      <c r="X150" s="2">
        <v>55412</v>
      </c>
      <c r="Y150" s="2">
        <v>40596.302000000003</v>
      </c>
      <c r="Z150" s="2">
        <v>73195</v>
      </c>
      <c r="AA150" s="2">
        <v>54620</v>
      </c>
      <c r="AB150" s="2">
        <v>61505</v>
      </c>
      <c r="AC150" s="2">
        <v>53084.41</v>
      </c>
      <c r="AD150" s="2">
        <v>54326</v>
      </c>
      <c r="AE150" s="2">
        <v>55598</v>
      </c>
      <c r="AF150" s="2">
        <v>73737</v>
      </c>
      <c r="AG150" s="2">
        <v>86352.04</v>
      </c>
      <c r="AH150" s="2">
        <v>74793</v>
      </c>
      <c r="AI150" s="2">
        <v>67268</v>
      </c>
      <c r="AJ150" s="2">
        <v>92615</v>
      </c>
      <c r="AK150" s="2">
        <v>145115.70000000001</v>
      </c>
      <c r="AL150" s="2">
        <v>103312</v>
      </c>
      <c r="AM150" s="2">
        <v>97512</v>
      </c>
      <c r="AN150" s="2">
        <v>108738</v>
      </c>
      <c r="AO150" s="2">
        <v>154216.43</v>
      </c>
      <c r="AP150" s="2">
        <v>123781</v>
      </c>
      <c r="AQ150" s="2">
        <v>117989</v>
      </c>
      <c r="AR150" s="2">
        <v>96487</v>
      </c>
      <c r="AS150" s="2">
        <v>120798.64</v>
      </c>
      <c r="AT150" s="2">
        <v>119536</v>
      </c>
      <c r="AU150" s="2">
        <v>95414</v>
      </c>
      <c r="AV150" s="2">
        <v>118560</v>
      </c>
      <c r="AW150" s="2">
        <v>133494.33199999999</v>
      </c>
      <c r="AX150" s="2">
        <v>170942</v>
      </c>
      <c r="AY150" s="2">
        <v>78026</v>
      </c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</row>
    <row r="151" spans="1:68" ht="16.5" customHeight="1" x14ac:dyDescent="0.3">
      <c r="A151" s="2" t="s">
        <v>864</v>
      </c>
      <c r="B151" s="2">
        <v>18218</v>
      </c>
      <c r="C151" s="2">
        <v>16903</v>
      </c>
      <c r="D151" s="2">
        <v>16054</v>
      </c>
      <c r="E151" s="2">
        <v>23517.75</v>
      </c>
      <c r="F151" s="2">
        <v>31095</v>
      </c>
      <c r="G151" s="2">
        <v>24949</v>
      </c>
      <c r="H151" s="2">
        <v>29789</v>
      </c>
      <c r="I151" s="2">
        <v>28020.85</v>
      </c>
      <c r="J151" s="2">
        <v>18572</v>
      </c>
      <c r="K151" s="2">
        <v>29856</v>
      </c>
      <c r="L151" s="2">
        <v>21694</v>
      </c>
      <c r="M151" s="2">
        <v>19395.68</v>
      </c>
      <c r="N151" s="2">
        <v>13085</v>
      </c>
      <c r="O151" s="2">
        <v>8572</v>
      </c>
      <c r="P151" s="2">
        <v>11701</v>
      </c>
      <c r="Q151" s="2">
        <v>25339.05</v>
      </c>
      <c r="R151" s="2">
        <v>26552</v>
      </c>
      <c r="S151" s="2">
        <v>25424</v>
      </c>
      <c r="T151" s="2">
        <v>23949</v>
      </c>
      <c r="U151" s="2">
        <v>21965.22</v>
      </c>
      <c r="V151" s="2">
        <v>31520</v>
      </c>
      <c r="W151" s="2">
        <v>24878</v>
      </c>
      <c r="X151" s="2">
        <v>55412</v>
      </c>
      <c r="Y151" s="2">
        <v>40596.302000000003</v>
      </c>
      <c r="Z151" s="2">
        <v>73195</v>
      </c>
      <c r="AA151" s="2">
        <v>54620</v>
      </c>
      <c r="AB151" s="2">
        <v>61505</v>
      </c>
      <c r="AC151" s="2">
        <v>53084.41</v>
      </c>
      <c r="AD151" s="2">
        <v>54326</v>
      </c>
      <c r="AE151" s="2">
        <v>55598</v>
      </c>
      <c r="AF151" s="2">
        <v>73737</v>
      </c>
      <c r="AG151" s="2">
        <v>86352.04</v>
      </c>
      <c r="AH151" s="2">
        <v>74793</v>
      </c>
      <c r="AI151" s="2">
        <v>67268</v>
      </c>
      <c r="AJ151" s="2">
        <v>92615</v>
      </c>
      <c r="AK151" s="2">
        <v>145115.70000000001</v>
      </c>
      <c r="AL151" s="2">
        <v>103312</v>
      </c>
      <c r="AM151" s="2">
        <v>97512</v>
      </c>
      <c r="AN151" s="2">
        <v>108738</v>
      </c>
      <c r="AO151" s="2">
        <v>154216.43</v>
      </c>
      <c r="AP151" s="2">
        <v>123781</v>
      </c>
      <c r="AQ151" s="2">
        <v>117989</v>
      </c>
      <c r="AR151" s="2">
        <v>96487</v>
      </c>
      <c r="AS151" s="2">
        <v>120798.64</v>
      </c>
      <c r="AT151" s="2">
        <v>119536</v>
      </c>
      <c r="AU151" s="2">
        <v>95414</v>
      </c>
      <c r="AV151" s="2">
        <v>118560</v>
      </c>
      <c r="AW151" s="2">
        <v>133494.33199999999</v>
      </c>
      <c r="AX151" s="2">
        <v>170942</v>
      </c>
      <c r="AY151" s="2">
        <v>78026</v>
      </c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</row>
    <row r="152" spans="1:68" ht="16.5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</row>
    <row r="153" spans="1:68" ht="16.5" customHeight="1" x14ac:dyDescent="0.3">
      <c r="A153" s="2" t="s">
        <v>865</v>
      </c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</row>
    <row r="154" spans="1:68" ht="16.5" customHeight="1" x14ac:dyDescent="0.3">
      <c r="A154" s="2" t="s">
        <v>866</v>
      </c>
      <c r="B154" s="2">
        <v>81573</v>
      </c>
      <c r="C154" s="2">
        <v>64195</v>
      </c>
      <c r="D154" s="2">
        <v>69604</v>
      </c>
      <c r="E154" s="2">
        <v>34057.519999999997</v>
      </c>
      <c r="F154" s="2">
        <v>61073</v>
      </c>
      <c r="G154" s="2">
        <v>74265</v>
      </c>
      <c r="H154" s="2">
        <v>79160</v>
      </c>
      <c r="I154" s="2">
        <v>73019.62</v>
      </c>
      <c r="J154" s="2">
        <v>99714</v>
      </c>
      <c r="K154" s="2">
        <v>92492</v>
      </c>
      <c r="L154" s="2">
        <v>103248</v>
      </c>
      <c r="M154" s="2">
        <v>101436.12</v>
      </c>
      <c r="N154" s="2">
        <v>117198</v>
      </c>
      <c r="O154" s="2">
        <v>121969</v>
      </c>
      <c r="P154" s="2">
        <v>134715</v>
      </c>
      <c r="Q154" s="2">
        <v>112981.56</v>
      </c>
      <c r="R154" s="2">
        <v>128209</v>
      </c>
      <c r="S154" s="2">
        <v>151093</v>
      </c>
      <c r="T154" s="2">
        <v>183418</v>
      </c>
      <c r="U154" s="2">
        <v>183666.56200000001</v>
      </c>
      <c r="V154" s="2">
        <v>191475</v>
      </c>
      <c r="W154" s="2">
        <v>202130</v>
      </c>
      <c r="X154" s="2">
        <v>204866</v>
      </c>
      <c r="Y154" s="2">
        <v>205491.96799999999</v>
      </c>
      <c r="Z154" s="2">
        <v>195783</v>
      </c>
      <c r="AA154" s="2">
        <v>211516</v>
      </c>
      <c r="AB154" s="2">
        <v>212914</v>
      </c>
      <c r="AC154" s="2">
        <v>221028.73</v>
      </c>
      <c r="AD154" s="2">
        <v>211820</v>
      </c>
      <c r="AE154" s="2">
        <v>213197</v>
      </c>
      <c r="AF154" s="2">
        <v>221187</v>
      </c>
      <c r="AG154" s="2">
        <v>207513.16</v>
      </c>
      <c r="AH154" s="2">
        <v>216449</v>
      </c>
      <c r="AI154" s="2">
        <v>224288</v>
      </c>
      <c r="AJ154" s="2">
        <v>229111</v>
      </c>
      <c r="AK154" s="2">
        <v>197938.57</v>
      </c>
      <c r="AL154" s="2">
        <v>216258</v>
      </c>
      <c r="AM154" s="2">
        <v>228449</v>
      </c>
      <c r="AN154" s="2">
        <v>239748</v>
      </c>
      <c r="AO154" s="2">
        <v>235769</v>
      </c>
      <c r="AP154" s="2">
        <v>220848</v>
      </c>
      <c r="AQ154" s="2">
        <v>236865</v>
      </c>
      <c r="AR154" s="2">
        <v>273887</v>
      </c>
      <c r="AS154" s="2">
        <v>269326.32</v>
      </c>
      <c r="AT154" s="2">
        <v>240987</v>
      </c>
      <c r="AU154" s="2">
        <v>256658</v>
      </c>
      <c r="AV154" s="2">
        <v>278505</v>
      </c>
      <c r="AW154" s="2">
        <v>299404.44900000002</v>
      </c>
      <c r="AX154" s="2">
        <v>249192</v>
      </c>
      <c r="AY154" s="2">
        <v>296239</v>
      </c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</row>
    <row r="155" spans="1:68" ht="16.5" customHeight="1" x14ac:dyDescent="0.3">
      <c r="A155" s="2" t="s">
        <v>867</v>
      </c>
      <c r="B155" s="2">
        <v>19280</v>
      </c>
      <c r="C155" s="2">
        <v>17517</v>
      </c>
      <c r="D155" s="2">
        <v>19509</v>
      </c>
      <c r="E155" s="2">
        <v>14201.22</v>
      </c>
      <c r="F155" s="2">
        <v>21357</v>
      </c>
      <c r="G155" s="2">
        <v>25467</v>
      </c>
      <c r="H155" s="2">
        <v>27721</v>
      </c>
      <c r="I155" s="2">
        <v>19341.14</v>
      </c>
      <c r="J155" s="2">
        <v>25551</v>
      </c>
      <c r="K155" s="2">
        <v>26445</v>
      </c>
      <c r="L155" s="2">
        <v>30546</v>
      </c>
      <c r="M155" s="2">
        <v>24331.13</v>
      </c>
      <c r="N155" s="2">
        <v>39388</v>
      </c>
      <c r="O155" s="2">
        <v>39516</v>
      </c>
      <c r="P155" s="2">
        <v>43064</v>
      </c>
      <c r="Q155" s="2">
        <v>33359.69</v>
      </c>
      <c r="R155" s="2">
        <v>32986</v>
      </c>
      <c r="S155" s="2">
        <v>40332</v>
      </c>
      <c r="T155" s="2">
        <v>46274</v>
      </c>
      <c r="U155" s="2">
        <v>38440.906000000003</v>
      </c>
      <c r="V155" s="2">
        <v>38772</v>
      </c>
      <c r="W155" s="2">
        <v>40864</v>
      </c>
      <c r="X155" s="2">
        <v>41547</v>
      </c>
      <c r="Y155" s="2">
        <v>41858.182000000001</v>
      </c>
      <c r="Z155" s="2">
        <v>39607</v>
      </c>
      <c r="AA155" s="2">
        <v>42748</v>
      </c>
      <c r="AB155" s="2">
        <v>42932</v>
      </c>
      <c r="AC155" s="2">
        <v>44959.22</v>
      </c>
      <c r="AD155" s="2">
        <v>42921</v>
      </c>
      <c r="AE155" s="2">
        <v>43039</v>
      </c>
      <c r="AF155" s="2">
        <v>44686</v>
      </c>
      <c r="AG155" s="2">
        <v>42458.39</v>
      </c>
      <c r="AH155" s="2">
        <v>43855</v>
      </c>
      <c r="AI155" s="2">
        <v>41091</v>
      </c>
      <c r="AJ155" s="2">
        <v>39525</v>
      </c>
      <c r="AK155" s="2">
        <v>36631.839999999997</v>
      </c>
      <c r="AL155" s="2">
        <v>40692</v>
      </c>
      <c r="AM155" s="2">
        <v>43899</v>
      </c>
      <c r="AN155" s="2">
        <v>44151</v>
      </c>
      <c r="AO155" s="2">
        <v>46439.46</v>
      </c>
      <c r="AP155" s="2">
        <v>41167</v>
      </c>
      <c r="AQ155" s="2">
        <v>44266</v>
      </c>
      <c r="AR155" s="2">
        <v>51956</v>
      </c>
      <c r="AS155" s="2">
        <v>52247.86</v>
      </c>
      <c r="AT155" s="2">
        <v>45526</v>
      </c>
      <c r="AU155" s="2">
        <v>48711</v>
      </c>
      <c r="AV155" s="2">
        <v>53138</v>
      </c>
      <c r="AW155" s="2">
        <v>58644.997000000003</v>
      </c>
      <c r="AX155" s="2">
        <v>48710</v>
      </c>
      <c r="AY155" s="2">
        <v>65885</v>
      </c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</row>
    <row r="156" spans="1:68" ht="16.5" customHeight="1" x14ac:dyDescent="0.3">
      <c r="A156" s="2" t="s">
        <v>868</v>
      </c>
      <c r="B156" s="2">
        <v>62293</v>
      </c>
      <c r="C156" s="2">
        <v>46678</v>
      </c>
      <c r="D156" s="2">
        <v>50095</v>
      </c>
      <c r="E156" s="2">
        <v>19856.3</v>
      </c>
      <c r="F156" s="2">
        <v>39716</v>
      </c>
      <c r="G156" s="2">
        <v>48798</v>
      </c>
      <c r="H156" s="2">
        <v>51439</v>
      </c>
      <c r="I156" s="2">
        <v>53678.48</v>
      </c>
      <c r="J156" s="2">
        <v>74163</v>
      </c>
      <c r="K156" s="2">
        <v>66047</v>
      </c>
      <c r="L156" s="2">
        <v>72702</v>
      </c>
      <c r="M156" s="2">
        <v>77104.990000000005</v>
      </c>
      <c r="N156" s="2">
        <v>77810</v>
      </c>
      <c r="O156" s="2">
        <v>82453</v>
      </c>
      <c r="P156" s="2">
        <v>91651</v>
      </c>
      <c r="Q156" s="2">
        <v>79621.87</v>
      </c>
      <c r="R156" s="2">
        <v>95223</v>
      </c>
      <c r="S156" s="2">
        <v>110761</v>
      </c>
      <c r="T156" s="2">
        <v>137144</v>
      </c>
      <c r="U156" s="2">
        <v>145225.65599999999</v>
      </c>
      <c r="V156" s="2">
        <v>152703</v>
      </c>
      <c r="W156" s="2">
        <v>161266</v>
      </c>
      <c r="X156" s="2">
        <v>163319</v>
      </c>
      <c r="Y156" s="2">
        <v>163633.78599999999</v>
      </c>
      <c r="Z156" s="2">
        <v>156176</v>
      </c>
      <c r="AA156" s="2">
        <v>168768</v>
      </c>
      <c r="AB156" s="2">
        <v>169982</v>
      </c>
      <c r="AC156" s="2">
        <v>176069.51</v>
      </c>
      <c r="AD156" s="2">
        <v>168899</v>
      </c>
      <c r="AE156" s="2">
        <v>170158</v>
      </c>
      <c r="AF156" s="2">
        <v>176501</v>
      </c>
      <c r="AG156" s="2">
        <v>165054.76999999999</v>
      </c>
      <c r="AH156" s="2">
        <v>172594</v>
      </c>
      <c r="AI156" s="2">
        <v>183197</v>
      </c>
      <c r="AJ156" s="2">
        <v>189586</v>
      </c>
      <c r="AK156" s="2">
        <v>161306.73000000001</v>
      </c>
      <c r="AL156" s="2">
        <v>175566</v>
      </c>
      <c r="AM156" s="2">
        <v>184550</v>
      </c>
      <c r="AN156" s="2">
        <v>195597</v>
      </c>
      <c r="AO156" s="2">
        <v>189329.54</v>
      </c>
      <c r="AP156" s="2">
        <v>179681</v>
      </c>
      <c r="AQ156" s="2">
        <v>192599</v>
      </c>
      <c r="AR156" s="2">
        <v>221931</v>
      </c>
      <c r="AS156" s="2">
        <v>217078.46</v>
      </c>
      <c r="AT156" s="2">
        <v>195461</v>
      </c>
      <c r="AU156" s="2">
        <v>207947</v>
      </c>
      <c r="AV156" s="2">
        <v>225367</v>
      </c>
      <c r="AW156" s="2">
        <v>240759.45199999999</v>
      </c>
      <c r="AX156" s="2">
        <v>200482</v>
      </c>
      <c r="AY156" s="2">
        <v>230354</v>
      </c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</row>
    <row r="157" spans="1:68" ht="16.5" customHeight="1" x14ac:dyDescent="0.3">
      <c r="A157" s="2" t="s">
        <v>869</v>
      </c>
      <c r="B157" s="2">
        <v>62293</v>
      </c>
      <c r="C157" s="2">
        <v>46678</v>
      </c>
      <c r="D157" s="2">
        <v>50095</v>
      </c>
      <c r="E157" s="2">
        <v>19856.3</v>
      </c>
      <c r="F157" s="2">
        <v>39716</v>
      </c>
      <c r="G157" s="2">
        <v>48798</v>
      </c>
      <c r="H157" s="2">
        <v>51439</v>
      </c>
      <c r="I157" s="2">
        <v>53678.48</v>
      </c>
      <c r="J157" s="2">
        <v>74163</v>
      </c>
      <c r="K157" s="2">
        <v>66047</v>
      </c>
      <c r="L157" s="2">
        <v>72702</v>
      </c>
      <c r="M157" s="2">
        <v>77104.990000000005</v>
      </c>
      <c r="N157" s="2">
        <v>77810</v>
      </c>
      <c r="O157" s="2">
        <v>82453</v>
      </c>
      <c r="P157" s="2">
        <v>91651</v>
      </c>
      <c r="Q157" s="2">
        <v>79621.87</v>
      </c>
      <c r="R157" s="2">
        <v>95223</v>
      </c>
      <c r="S157" s="2">
        <v>110761</v>
      </c>
      <c r="T157" s="2">
        <v>137144</v>
      </c>
      <c r="U157" s="2">
        <v>145225.65599999999</v>
      </c>
      <c r="V157" s="2">
        <v>152703</v>
      </c>
      <c r="W157" s="2">
        <v>161266</v>
      </c>
      <c r="X157" s="2">
        <v>163319</v>
      </c>
      <c r="Y157" s="2">
        <v>163633.78599999999</v>
      </c>
      <c r="Z157" s="2">
        <v>156176</v>
      </c>
      <c r="AA157" s="2">
        <v>168768</v>
      </c>
      <c r="AB157" s="2">
        <v>169982</v>
      </c>
      <c r="AC157" s="2">
        <v>176069.51</v>
      </c>
      <c r="AD157" s="2">
        <v>168899</v>
      </c>
      <c r="AE157" s="2">
        <v>170158</v>
      </c>
      <c r="AF157" s="2">
        <v>176501</v>
      </c>
      <c r="AG157" s="2">
        <v>165054.76999999999</v>
      </c>
      <c r="AH157" s="2">
        <v>172594</v>
      </c>
      <c r="AI157" s="2">
        <v>183197</v>
      </c>
      <c r="AJ157" s="2">
        <v>189586</v>
      </c>
      <c r="AK157" s="2">
        <v>161306.73000000001</v>
      </c>
      <c r="AL157" s="2">
        <v>175566</v>
      </c>
      <c r="AM157" s="2">
        <v>184550</v>
      </c>
      <c r="AN157" s="2">
        <v>195597</v>
      </c>
      <c r="AO157" s="2">
        <v>189329.54</v>
      </c>
      <c r="AP157" s="2">
        <v>179681</v>
      </c>
      <c r="AQ157" s="2">
        <v>192599</v>
      </c>
      <c r="AR157" s="2">
        <v>221931</v>
      </c>
      <c r="AS157" s="2">
        <v>217078.46</v>
      </c>
      <c r="AT157" s="2">
        <v>195461</v>
      </c>
      <c r="AU157" s="2">
        <v>207947</v>
      </c>
      <c r="AV157" s="2">
        <v>225367</v>
      </c>
      <c r="AW157" s="2">
        <v>240759.45199999999</v>
      </c>
      <c r="AX157" s="2">
        <v>200482</v>
      </c>
      <c r="AY157" s="2">
        <v>230354</v>
      </c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</row>
    <row r="158" spans="1:68" ht="16.5" customHeight="1" x14ac:dyDescent="0.3">
      <c r="A158" s="2" t="s">
        <v>870</v>
      </c>
      <c r="B158" s="2">
        <v>0.27</v>
      </c>
      <c r="C158" s="2">
        <v>0.2</v>
      </c>
      <c r="D158" s="2">
        <v>0.22</v>
      </c>
      <c r="E158" s="2">
        <v>0.09</v>
      </c>
      <c r="F158" s="2">
        <v>0.17</v>
      </c>
      <c r="G158" s="2">
        <v>0.21</v>
      </c>
      <c r="H158" s="2">
        <v>0.22</v>
      </c>
      <c r="I158" s="2">
        <v>0.23</v>
      </c>
      <c r="J158" s="2">
        <v>0.32</v>
      </c>
      <c r="K158" s="2">
        <v>0.28999999999999998</v>
      </c>
      <c r="L158" s="2">
        <v>0.32</v>
      </c>
      <c r="M158" s="2">
        <v>0.33</v>
      </c>
      <c r="N158" s="2">
        <v>0.34</v>
      </c>
      <c r="O158" s="2">
        <v>0.36</v>
      </c>
      <c r="P158" s="2">
        <v>0.4</v>
      </c>
      <c r="Q158" s="2">
        <v>0.34</v>
      </c>
      <c r="R158" s="2">
        <v>0.41</v>
      </c>
      <c r="S158" s="2">
        <v>0.4</v>
      </c>
      <c r="T158" s="2">
        <v>0.4</v>
      </c>
      <c r="U158" s="2">
        <v>0.42088999999999999</v>
      </c>
      <c r="V158" s="2">
        <v>0.44262000000000001</v>
      </c>
      <c r="W158" s="2">
        <v>0.46744000000000002</v>
      </c>
      <c r="X158" s="2">
        <v>0.47338999999999998</v>
      </c>
      <c r="Y158" s="2">
        <v>0.4743</v>
      </c>
      <c r="Z158" s="2">
        <v>0.44380999999999998</v>
      </c>
      <c r="AA158" s="2">
        <v>0.47960000000000003</v>
      </c>
      <c r="AB158" s="2">
        <v>0.48304999999999998</v>
      </c>
      <c r="AC158" s="2">
        <v>0.50034999999999996</v>
      </c>
      <c r="AD158" s="2">
        <v>0.47997000000000001</v>
      </c>
      <c r="AE158" s="2">
        <v>0.48354999999999998</v>
      </c>
      <c r="AF158" s="2">
        <v>0.50156999999999996</v>
      </c>
      <c r="AG158" s="2">
        <v>0.46904000000000001</v>
      </c>
      <c r="AH158" s="2">
        <v>0.49047000000000002</v>
      </c>
      <c r="AI158" s="2">
        <v>0.52059999999999995</v>
      </c>
      <c r="AJ158" s="2">
        <v>0.53876000000000002</v>
      </c>
      <c r="AK158" s="2">
        <v>0.45839999999999997</v>
      </c>
      <c r="AL158" s="2">
        <v>0.49891000000000002</v>
      </c>
      <c r="AM158" s="2">
        <v>0.52444000000000002</v>
      </c>
      <c r="AN158" s="2">
        <v>0.55584</v>
      </c>
      <c r="AO158" s="2">
        <v>0.53802000000000005</v>
      </c>
      <c r="AP158" s="2">
        <v>0.51061000000000001</v>
      </c>
      <c r="AQ158" s="2">
        <v>0.54732000000000003</v>
      </c>
      <c r="AR158" s="2">
        <v>0.63</v>
      </c>
      <c r="AS158" s="2">
        <v>0.61548000000000003</v>
      </c>
      <c r="AT158" s="2">
        <v>0.55545</v>
      </c>
      <c r="AU158" s="2">
        <v>0.59092999999999996</v>
      </c>
      <c r="AV158" s="2">
        <v>0.64044000000000001</v>
      </c>
      <c r="AW158" s="2">
        <v>0.68418000000000001</v>
      </c>
      <c r="AX158" s="2">
        <v>0.56972</v>
      </c>
      <c r="AY158" s="2">
        <v>0.65461000000000003</v>
      </c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</row>
    <row r="159" spans="1:68" ht="16.5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</row>
    <row r="160" spans="1:68" ht="16.5" customHeight="1" x14ac:dyDescent="0.3">
      <c r="A160" s="2" t="s">
        <v>871</v>
      </c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</row>
    <row r="161" spans="1:68" ht="16.5" customHeight="1" x14ac:dyDescent="0.3">
      <c r="A161" s="2" t="s">
        <v>868</v>
      </c>
      <c r="B161" s="2">
        <v>0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>
        <v>77810</v>
      </c>
      <c r="O161" s="2">
        <v>82453</v>
      </c>
      <c r="P161" s="2">
        <v>91651</v>
      </c>
      <c r="Q161" s="2">
        <v>79621.87</v>
      </c>
      <c r="R161" s="2">
        <v>95223</v>
      </c>
      <c r="S161" s="2">
        <v>110761</v>
      </c>
      <c r="T161" s="2">
        <v>137144</v>
      </c>
      <c r="U161" s="2">
        <v>145225.65599999999</v>
      </c>
      <c r="V161" s="2">
        <v>152703</v>
      </c>
      <c r="W161" s="2">
        <v>161266</v>
      </c>
      <c r="X161" s="2">
        <v>163319</v>
      </c>
      <c r="Y161" s="2">
        <v>163633.78599999999</v>
      </c>
      <c r="Z161" s="2">
        <v>156176</v>
      </c>
      <c r="AA161" s="2">
        <v>168768</v>
      </c>
      <c r="AB161" s="2">
        <v>169982</v>
      </c>
      <c r="AC161" s="2">
        <v>176069.51</v>
      </c>
      <c r="AD161" s="2">
        <v>168899</v>
      </c>
      <c r="AE161" s="2">
        <v>170158</v>
      </c>
      <c r="AF161" s="2">
        <v>176501</v>
      </c>
      <c r="AG161" s="2">
        <v>165054.76999999999</v>
      </c>
      <c r="AH161" s="2">
        <v>172594</v>
      </c>
      <c r="AI161" s="2">
        <v>183197</v>
      </c>
      <c r="AJ161" s="2">
        <v>189586</v>
      </c>
      <c r="AK161" s="2">
        <v>161306.73000000001</v>
      </c>
      <c r="AL161" s="2">
        <v>175566</v>
      </c>
      <c r="AM161" s="2">
        <v>184550</v>
      </c>
      <c r="AN161" s="2">
        <v>195597</v>
      </c>
      <c r="AO161" s="2">
        <v>189329.54</v>
      </c>
      <c r="AP161" s="2">
        <v>179681</v>
      </c>
      <c r="AQ161" s="2">
        <v>192599</v>
      </c>
      <c r="AR161" s="2">
        <v>221931</v>
      </c>
      <c r="AS161" s="2">
        <v>217078.46</v>
      </c>
      <c r="AT161" s="2">
        <v>195461</v>
      </c>
      <c r="AU161" s="2">
        <v>207947</v>
      </c>
      <c r="AV161" s="2">
        <v>225367</v>
      </c>
      <c r="AW161" s="2">
        <v>240759.45199999999</v>
      </c>
      <c r="AX161" s="2">
        <v>200482</v>
      </c>
      <c r="AY161" s="2">
        <v>230354</v>
      </c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</row>
    <row r="162" spans="1:68" ht="16.5" customHeight="1" x14ac:dyDescent="0.3">
      <c r="A162" s="2" t="s">
        <v>872</v>
      </c>
      <c r="B162" s="2">
        <v>0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0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>
        <v>0</v>
      </c>
      <c r="AG162" s="2">
        <v>0</v>
      </c>
      <c r="AH162" s="2">
        <v>-535</v>
      </c>
      <c r="AI162" s="2">
        <v>0</v>
      </c>
      <c r="AJ162" s="2">
        <v>0</v>
      </c>
      <c r="AK162" s="2">
        <v>-0.05</v>
      </c>
      <c r="AL162" s="2">
        <v>0</v>
      </c>
      <c r="AM162" s="2">
        <v>0</v>
      </c>
      <c r="AN162" s="2">
        <v>0</v>
      </c>
      <c r="AO162" s="2">
        <v>0</v>
      </c>
      <c r="AP162" s="2">
        <v>0</v>
      </c>
      <c r="AQ162" s="2">
        <v>0</v>
      </c>
      <c r="AR162" s="2">
        <v>0</v>
      </c>
      <c r="AS162" s="2">
        <v>-143.57249999999999</v>
      </c>
      <c r="AT162" s="2">
        <v>0</v>
      </c>
      <c r="AU162" s="2">
        <v>0</v>
      </c>
      <c r="AV162" s="2">
        <v>0</v>
      </c>
      <c r="AW162" s="2">
        <v>0</v>
      </c>
      <c r="AX162" s="2">
        <v>0</v>
      </c>
      <c r="AY162" s="2">
        <v>0</v>
      </c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</row>
    <row r="163" spans="1:68" ht="16.5" customHeight="1" x14ac:dyDescent="0.3">
      <c r="A163" s="2" t="s">
        <v>873</v>
      </c>
      <c r="B163" s="2">
        <v>0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">
        <v>77810</v>
      </c>
      <c r="O163" s="2">
        <v>82453</v>
      </c>
      <c r="P163" s="2">
        <v>91651</v>
      </c>
      <c r="Q163" s="2">
        <v>79621.87</v>
      </c>
      <c r="R163" s="2">
        <v>95223</v>
      </c>
      <c r="S163" s="2">
        <v>110761</v>
      </c>
      <c r="T163" s="2">
        <v>137144</v>
      </c>
      <c r="U163" s="2">
        <v>145225.65599999999</v>
      </c>
      <c r="V163" s="2">
        <v>152703</v>
      </c>
      <c r="W163" s="2">
        <v>161266</v>
      </c>
      <c r="X163" s="2">
        <v>163319</v>
      </c>
      <c r="Y163" s="2">
        <v>163633.78599999999</v>
      </c>
      <c r="Z163" s="2">
        <v>156176</v>
      </c>
      <c r="AA163" s="2">
        <v>168768</v>
      </c>
      <c r="AB163" s="2">
        <v>169982</v>
      </c>
      <c r="AC163" s="2">
        <v>176069.51</v>
      </c>
      <c r="AD163" s="2">
        <v>168899</v>
      </c>
      <c r="AE163" s="2">
        <v>170158</v>
      </c>
      <c r="AF163" s="2">
        <v>176501</v>
      </c>
      <c r="AG163" s="2">
        <v>165054.76999999999</v>
      </c>
      <c r="AH163" s="2">
        <v>172059</v>
      </c>
      <c r="AI163" s="2">
        <v>183197</v>
      </c>
      <c r="AJ163" s="2">
        <v>189586</v>
      </c>
      <c r="AK163" s="2">
        <v>161306.68</v>
      </c>
      <c r="AL163" s="2">
        <v>175566</v>
      </c>
      <c r="AM163" s="2">
        <v>184550</v>
      </c>
      <c r="AN163" s="2">
        <v>195597</v>
      </c>
      <c r="AO163" s="2">
        <v>189329.54</v>
      </c>
      <c r="AP163" s="2">
        <v>179681</v>
      </c>
      <c r="AQ163" s="2">
        <v>192599</v>
      </c>
      <c r="AR163" s="2">
        <v>221931</v>
      </c>
      <c r="AS163" s="2">
        <v>216504.17</v>
      </c>
      <c r="AT163" s="2">
        <v>195461</v>
      </c>
      <c r="AU163" s="2">
        <v>207947</v>
      </c>
      <c r="AV163" s="2">
        <v>225367</v>
      </c>
      <c r="AW163" s="2">
        <v>240759.45199999999</v>
      </c>
      <c r="AX163" s="2">
        <v>200482</v>
      </c>
      <c r="AY163" s="2">
        <v>230354</v>
      </c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</row>
    <row r="164" spans="1:68" ht="16.5" customHeight="1" x14ac:dyDescent="0.3">
      <c r="A164" s="2" t="s">
        <v>874</v>
      </c>
      <c r="B164" s="2">
        <v>0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77810</v>
      </c>
      <c r="O164" s="2">
        <v>82453</v>
      </c>
      <c r="P164" s="2">
        <v>91651</v>
      </c>
      <c r="Q164" s="2">
        <v>79621.87</v>
      </c>
      <c r="R164" s="2">
        <v>95223</v>
      </c>
      <c r="S164" s="2">
        <v>110761</v>
      </c>
      <c r="T164" s="2">
        <v>137144</v>
      </c>
      <c r="U164" s="2">
        <v>145225.65599999999</v>
      </c>
      <c r="V164" s="2">
        <v>152703</v>
      </c>
      <c r="W164" s="2">
        <v>161266</v>
      </c>
      <c r="X164" s="2">
        <v>163319</v>
      </c>
      <c r="Y164" s="2">
        <v>163633.78599999999</v>
      </c>
      <c r="Z164" s="2">
        <v>156176</v>
      </c>
      <c r="AA164" s="2">
        <v>168768</v>
      </c>
      <c r="AB164" s="2">
        <v>169982</v>
      </c>
      <c r="AC164" s="2">
        <v>176069.51</v>
      </c>
      <c r="AD164" s="2">
        <v>168899</v>
      </c>
      <c r="AE164" s="2">
        <v>170158</v>
      </c>
      <c r="AF164" s="2">
        <v>176501</v>
      </c>
      <c r="AG164" s="2">
        <v>165054.76999999999</v>
      </c>
      <c r="AH164" s="2">
        <v>172059</v>
      </c>
      <c r="AI164" s="2">
        <v>183197</v>
      </c>
      <c r="AJ164" s="2">
        <v>189586</v>
      </c>
      <c r="AK164" s="2">
        <v>161306.68</v>
      </c>
      <c r="AL164" s="2">
        <v>175566</v>
      </c>
      <c r="AM164" s="2">
        <v>184550</v>
      </c>
      <c r="AN164" s="2">
        <v>195597</v>
      </c>
      <c r="AO164" s="2">
        <v>189329.54</v>
      </c>
      <c r="AP164" s="2">
        <v>179681</v>
      </c>
      <c r="AQ164" s="2">
        <v>192599</v>
      </c>
      <c r="AR164" s="2">
        <v>221931</v>
      </c>
      <c r="AS164" s="2">
        <v>216504.17</v>
      </c>
      <c r="AT164" s="2">
        <v>195461</v>
      </c>
      <c r="AU164" s="2">
        <v>207947</v>
      </c>
      <c r="AV164" s="2">
        <v>225367</v>
      </c>
      <c r="AW164" s="2">
        <v>240759.45199999999</v>
      </c>
      <c r="AX164" s="2">
        <v>200482</v>
      </c>
      <c r="AY164" s="2">
        <v>230354</v>
      </c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</row>
    <row r="165" spans="1:68" ht="16.5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</row>
    <row r="166" spans="1:68" ht="16.5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</row>
    <row r="167" spans="1:68" ht="16.5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</row>
    <row r="168" spans="1:68" ht="16.5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</row>
    <row r="169" spans="1:68" ht="16.5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</row>
    <row r="170" spans="1:68" ht="16.5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</row>
    <row r="171" spans="1:68" ht="16.5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</row>
    <row r="172" spans="1:68" ht="16.5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</row>
    <row r="173" spans="1:68" ht="16.5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</row>
    <row r="174" spans="1:68" ht="16.5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</row>
    <row r="175" spans="1:68" ht="16.5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</row>
    <row r="176" spans="1:68" ht="16.5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</row>
    <row r="177" spans="1:68" ht="16.5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</row>
    <row r="178" spans="1:68" ht="16.5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</row>
    <row r="179" spans="1:68" ht="16.5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</row>
    <row r="180" spans="1:68" ht="16.5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</row>
    <row r="181" spans="1:68" ht="16.5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</row>
    <row r="182" spans="1:68" ht="16.5" customHeight="1" x14ac:dyDescent="0.3">
      <c r="A182" s="2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2"/>
      <c r="Q182" s="2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</row>
    <row r="183" spans="1:68" ht="16.5" customHeight="1" x14ac:dyDescent="0.3">
      <c r="A183" s="2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2"/>
      <c r="Q183" s="2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</row>
    <row r="184" spans="1:68" ht="16.5" customHeight="1" x14ac:dyDescent="0.3">
      <c r="A184" s="2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2"/>
      <c r="Q184" s="2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</row>
    <row r="185" spans="1:68" ht="16.5" customHeight="1" x14ac:dyDescent="0.3">
      <c r="A185" s="2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2"/>
      <c r="Q185" s="2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</row>
    <row r="186" spans="1:68" ht="16.5" customHeight="1" x14ac:dyDescent="0.3">
      <c r="A186" s="2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2"/>
      <c r="Q186" s="2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</row>
    <row r="187" spans="1:68" ht="16.5" customHeight="1" x14ac:dyDescent="0.3">
      <c r="A187" s="2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2"/>
      <c r="Q187" s="2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</row>
    <row r="188" spans="1:68" ht="16.5" customHeight="1" x14ac:dyDescent="0.3">
      <c r="A188" s="2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2"/>
      <c r="Q188" s="2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</row>
    <row r="189" spans="1:68" ht="16.5" customHeight="1" x14ac:dyDescent="0.3">
      <c r="A189" s="2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2"/>
      <c r="Q189" s="2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</row>
    <row r="190" spans="1:68" ht="16.5" customHeight="1" x14ac:dyDescent="0.3">
      <c r="A190" s="2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2"/>
      <c r="Q190" s="2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</row>
    <row r="191" spans="1:68" ht="16.5" customHeight="1" x14ac:dyDescent="0.3">
      <c r="A191" s="2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2"/>
      <c r="Q191" s="2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</row>
    <row r="192" spans="1:68" ht="16.5" customHeight="1" x14ac:dyDescent="0.3">
      <c r="A192" s="2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2"/>
      <c r="Q192" s="2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</row>
    <row r="193" spans="1:68" ht="16.5" customHeight="1" x14ac:dyDescent="0.3">
      <c r="A193" s="2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2"/>
      <c r="Q193" s="2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</row>
    <row r="194" spans="1:68" ht="16.5" customHeight="1" x14ac:dyDescent="0.3">
      <c r="A194" s="2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2"/>
      <c r="Q194" s="2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</row>
    <row r="195" spans="1:68" ht="16.5" customHeight="1" x14ac:dyDescent="0.3">
      <c r="A195" s="2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2"/>
      <c r="Q195" s="2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</row>
    <row r="196" spans="1:68" ht="16.5" customHeight="1" x14ac:dyDescent="0.3">
      <c r="A196" s="2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2"/>
      <c r="Q196" s="2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</row>
    <row r="197" spans="1:68" ht="16.5" customHeight="1" x14ac:dyDescent="0.3">
      <c r="A197" s="2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2"/>
      <c r="Q197" s="2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</row>
    <row r="198" spans="1:68" ht="16.5" customHeight="1" x14ac:dyDescent="0.3">
      <c r="A198" s="2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2"/>
      <c r="Q198" s="2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</row>
    <row r="199" spans="1:68" ht="16.5" customHeight="1" x14ac:dyDescent="0.3">
      <c r="A199" s="2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2"/>
      <c r="Q199" s="2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</row>
    <row r="200" spans="1:68" ht="16.5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</row>
    <row r="201" spans="1:68" ht="16.5" customHeight="1" x14ac:dyDescent="0.3">
      <c r="A201" s="2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</row>
    <row r="202" spans="1:68" ht="16.5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</row>
    <row r="203" spans="1:68" ht="16.5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</row>
    <row r="204" spans="1:68" ht="16.5" customHeight="1" x14ac:dyDescent="0.3">
      <c r="A204" s="3" t="s">
        <v>875</v>
      </c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</row>
    <row r="205" spans="1:68" ht="16.5" customHeight="1" x14ac:dyDescent="0.3">
      <c r="A205" s="2" t="s">
        <v>724</v>
      </c>
      <c r="B205" s="2" t="s">
        <v>725</v>
      </c>
      <c r="C205" s="2" t="s">
        <v>726</v>
      </c>
      <c r="D205" s="2" t="s">
        <v>727</v>
      </c>
      <c r="E205" s="2" t="s">
        <v>728</v>
      </c>
      <c r="F205" s="2" t="s">
        <v>729</v>
      </c>
      <c r="G205" s="2" t="s">
        <v>730</v>
      </c>
      <c r="H205" s="2" t="s">
        <v>731</v>
      </c>
      <c r="I205" s="2" t="s">
        <v>732</v>
      </c>
      <c r="J205" s="2" t="s">
        <v>733</v>
      </c>
      <c r="K205" s="2" t="s">
        <v>734</v>
      </c>
      <c r="L205" s="2" t="s">
        <v>735</v>
      </c>
      <c r="M205" s="2" t="s">
        <v>736</v>
      </c>
      <c r="N205" s="2" t="s">
        <v>737</v>
      </c>
      <c r="O205" s="2" t="s">
        <v>738</v>
      </c>
      <c r="P205" s="2" t="s">
        <v>739</v>
      </c>
      <c r="Q205" s="2" t="s">
        <v>740</v>
      </c>
      <c r="R205" s="2" t="s">
        <v>741</v>
      </c>
      <c r="S205" s="2" t="s">
        <v>742</v>
      </c>
      <c r="T205" s="2" t="s">
        <v>743</v>
      </c>
      <c r="U205" s="2" t="s">
        <v>744</v>
      </c>
      <c r="V205" s="2" t="s">
        <v>745</v>
      </c>
      <c r="W205" s="2" t="s">
        <v>746</v>
      </c>
      <c r="X205" s="2" t="s">
        <v>747</v>
      </c>
      <c r="Y205" s="2" t="s">
        <v>748</v>
      </c>
      <c r="Z205" s="2" t="s">
        <v>749</v>
      </c>
      <c r="AA205" s="2" t="s">
        <v>750</v>
      </c>
      <c r="AB205" s="2" t="s">
        <v>751</v>
      </c>
      <c r="AC205" s="2" t="s">
        <v>752</v>
      </c>
      <c r="AD205" s="2" t="s">
        <v>753</v>
      </c>
      <c r="AE205" s="2" t="s">
        <v>754</v>
      </c>
      <c r="AF205" s="2" t="s">
        <v>755</v>
      </c>
      <c r="AG205" s="2" t="s">
        <v>756</v>
      </c>
      <c r="AH205" s="2" t="s">
        <v>757</v>
      </c>
      <c r="AI205" s="2" t="s">
        <v>758</v>
      </c>
      <c r="AJ205" s="2" t="s">
        <v>759</v>
      </c>
      <c r="AK205" s="2" t="s">
        <v>760</v>
      </c>
      <c r="AL205" s="2" t="s">
        <v>761</v>
      </c>
      <c r="AM205" s="2" t="s">
        <v>762</v>
      </c>
      <c r="AN205" s="2" t="s">
        <v>763</v>
      </c>
      <c r="AO205" s="2" t="s">
        <v>764</v>
      </c>
      <c r="AP205" s="2" t="s">
        <v>765</v>
      </c>
      <c r="AQ205" s="2" t="s">
        <v>766</v>
      </c>
      <c r="AR205" s="2" t="s">
        <v>767</v>
      </c>
      <c r="AS205" s="2" t="s">
        <v>768</v>
      </c>
      <c r="AT205" s="2" t="s">
        <v>769</v>
      </c>
      <c r="AU205" s="2" t="s">
        <v>770</v>
      </c>
      <c r="AV205" s="2" t="s">
        <v>771</v>
      </c>
      <c r="AW205" s="2" t="s">
        <v>772</v>
      </c>
      <c r="AX205" s="2" t="s">
        <v>773</v>
      </c>
      <c r="AY205" s="2" t="s">
        <v>774</v>
      </c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</row>
    <row r="206" spans="1:68" ht="16.5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</row>
    <row r="207" spans="1:68" ht="16.5" customHeight="1" x14ac:dyDescent="0.3">
      <c r="A207" s="2" t="s">
        <v>876</v>
      </c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</row>
    <row r="208" spans="1:68" ht="16.5" customHeight="1" x14ac:dyDescent="0.3">
      <c r="A208" s="2" t="s">
        <v>877</v>
      </c>
      <c r="B208" s="2">
        <v>0</v>
      </c>
      <c r="C208" s="2">
        <v>0</v>
      </c>
      <c r="D208" s="2">
        <v>215372</v>
      </c>
      <c r="E208" s="2">
        <v>249429.52</v>
      </c>
      <c r="F208" s="2">
        <v>61073</v>
      </c>
      <c r="G208" s="2">
        <v>135338</v>
      </c>
      <c r="H208" s="2">
        <v>214498</v>
      </c>
      <c r="I208" s="2">
        <v>287517.62</v>
      </c>
      <c r="J208" s="2">
        <v>99714</v>
      </c>
      <c r="K208" s="2">
        <v>192207</v>
      </c>
      <c r="L208" s="2">
        <v>295457</v>
      </c>
      <c r="M208" s="2">
        <v>396893.12</v>
      </c>
      <c r="N208" s="2">
        <v>117198</v>
      </c>
      <c r="O208" s="2">
        <v>239167</v>
      </c>
      <c r="P208" s="2">
        <v>373883</v>
      </c>
      <c r="Q208" s="2">
        <v>486864.56</v>
      </c>
      <c r="R208" s="2">
        <v>128209</v>
      </c>
      <c r="S208" s="2">
        <v>279302</v>
      </c>
      <c r="T208" s="2">
        <v>462720</v>
      </c>
      <c r="U208" s="2">
        <v>646386.56200000003</v>
      </c>
      <c r="V208" s="2">
        <v>191475</v>
      </c>
      <c r="W208" s="2">
        <v>393605</v>
      </c>
      <c r="X208" s="2">
        <v>598471</v>
      </c>
      <c r="Y208" s="2">
        <v>803962.96799999999</v>
      </c>
      <c r="Z208" s="2">
        <v>195783</v>
      </c>
      <c r="AA208" s="2">
        <v>407299</v>
      </c>
      <c r="AB208" s="2">
        <v>620213</v>
      </c>
      <c r="AC208" s="2">
        <v>841241.73</v>
      </c>
      <c r="AD208" s="2">
        <v>211820</v>
      </c>
      <c r="AE208" s="2">
        <v>425017</v>
      </c>
      <c r="AF208" s="2">
        <v>646204</v>
      </c>
      <c r="AG208" s="2">
        <v>853717.16</v>
      </c>
      <c r="AH208" s="2">
        <v>216449</v>
      </c>
      <c r="AI208" s="2">
        <v>440737</v>
      </c>
      <c r="AJ208" s="2">
        <v>669848</v>
      </c>
      <c r="AK208" s="2">
        <v>867786.57</v>
      </c>
      <c r="AL208" s="2">
        <v>216258</v>
      </c>
      <c r="AM208" s="2">
        <v>444707</v>
      </c>
      <c r="AN208" s="2">
        <v>684455</v>
      </c>
      <c r="AO208" s="2">
        <v>920224</v>
      </c>
      <c r="AP208" s="2">
        <v>220848</v>
      </c>
      <c r="AQ208" s="2">
        <v>457713</v>
      </c>
      <c r="AR208" s="2">
        <v>731600</v>
      </c>
      <c r="AS208" s="2">
        <v>1000926.32</v>
      </c>
      <c r="AT208" s="2">
        <v>240987</v>
      </c>
      <c r="AU208" s="2">
        <v>497645</v>
      </c>
      <c r="AV208" s="2">
        <v>776150</v>
      </c>
      <c r="AW208" s="2">
        <v>1075554.449</v>
      </c>
      <c r="AX208" s="2">
        <v>249192</v>
      </c>
      <c r="AY208" s="2">
        <v>545431</v>
      </c>
      <c r="AZ208" s="5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</row>
    <row r="209" spans="1:68" ht="16.5" customHeight="1" x14ac:dyDescent="0.3">
      <c r="A209" s="2" t="s">
        <v>878</v>
      </c>
      <c r="B209" s="2">
        <v>81573</v>
      </c>
      <c r="C209" s="2">
        <v>145768</v>
      </c>
      <c r="D209" s="2">
        <v>0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  <c r="K209" s="2">
        <v>0</v>
      </c>
      <c r="L209" s="2">
        <v>0</v>
      </c>
      <c r="M209" s="2">
        <v>0</v>
      </c>
      <c r="N209" s="2">
        <v>0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0</v>
      </c>
      <c r="AG209" s="2">
        <v>0</v>
      </c>
      <c r="AH209" s="2">
        <v>0</v>
      </c>
      <c r="AI209" s="2">
        <v>0</v>
      </c>
      <c r="AJ209" s="2">
        <v>0</v>
      </c>
      <c r="AK209" s="2">
        <v>0</v>
      </c>
      <c r="AL209" s="2">
        <v>0</v>
      </c>
      <c r="AM209" s="2">
        <v>0</v>
      </c>
      <c r="AN209" s="2">
        <v>0</v>
      </c>
      <c r="AO209" s="2">
        <v>0</v>
      </c>
      <c r="AP209" s="2">
        <v>0</v>
      </c>
      <c r="AQ209" s="2">
        <v>0</v>
      </c>
      <c r="AR209" s="2">
        <v>0</v>
      </c>
      <c r="AS209" s="2">
        <v>0</v>
      </c>
      <c r="AT209" s="2">
        <v>0</v>
      </c>
      <c r="AU209" s="2">
        <v>0</v>
      </c>
      <c r="AV209" s="2">
        <v>0</v>
      </c>
      <c r="AW209" s="2">
        <v>0</v>
      </c>
      <c r="AX209" s="2">
        <v>0</v>
      </c>
      <c r="AY209" s="2">
        <v>0</v>
      </c>
      <c r="AZ209" s="5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</row>
    <row r="210" spans="1:68" ht="16.5" customHeight="1" x14ac:dyDescent="0.3">
      <c r="A210" s="2" t="s">
        <v>879</v>
      </c>
      <c r="B210" s="2">
        <v>3258</v>
      </c>
      <c r="C210" s="2">
        <v>6530</v>
      </c>
      <c r="D210" s="2">
        <v>10009</v>
      </c>
      <c r="E210" s="2">
        <v>12941.36</v>
      </c>
      <c r="F210" s="2">
        <v>3371</v>
      </c>
      <c r="G210" s="2">
        <v>6712</v>
      </c>
      <c r="H210" s="2">
        <v>10490</v>
      </c>
      <c r="I210" s="2">
        <v>14329.01</v>
      </c>
      <c r="J210" s="2">
        <v>4072</v>
      </c>
      <c r="K210" s="2">
        <v>8145</v>
      </c>
      <c r="L210" s="2">
        <v>12185</v>
      </c>
      <c r="M210" s="2">
        <v>16315.81</v>
      </c>
      <c r="N210" s="2">
        <v>4192</v>
      </c>
      <c r="O210" s="2">
        <v>8300</v>
      </c>
      <c r="P210" s="2">
        <v>12847</v>
      </c>
      <c r="Q210" s="2">
        <v>17594.66</v>
      </c>
      <c r="R210" s="2">
        <v>4613</v>
      </c>
      <c r="S210" s="2">
        <v>9227</v>
      </c>
      <c r="T210" s="2">
        <v>14152</v>
      </c>
      <c r="U210" s="2">
        <v>19323.598000000002</v>
      </c>
      <c r="V210" s="2">
        <v>5258</v>
      </c>
      <c r="W210" s="2">
        <v>10676</v>
      </c>
      <c r="X210" s="2">
        <v>16344</v>
      </c>
      <c r="Y210" s="2">
        <v>22148.73</v>
      </c>
      <c r="Z210" s="2">
        <v>5927</v>
      </c>
      <c r="AA210" s="2">
        <v>12166</v>
      </c>
      <c r="AB210" s="2">
        <v>18486</v>
      </c>
      <c r="AC210" s="2">
        <v>25057.73</v>
      </c>
      <c r="AD210" s="2">
        <v>6458</v>
      </c>
      <c r="AE210" s="2">
        <v>13431</v>
      </c>
      <c r="AF210" s="2">
        <v>20631</v>
      </c>
      <c r="AG210" s="2">
        <v>27850.75</v>
      </c>
      <c r="AH210" s="2">
        <v>7199</v>
      </c>
      <c r="AI210" s="2">
        <v>14319</v>
      </c>
      <c r="AJ210" s="2">
        <v>21265</v>
      </c>
      <c r="AK210" s="2">
        <v>28182.97</v>
      </c>
      <c r="AL210" s="2">
        <v>6792</v>
      </c>
      <c r="AM210" s="2">
        <v>13760</v>
      </c>
      <c r="AN210" s="2">
        <v>20649</v>
      </c>
      <c r="AO210" s="2">
        <v>27357.64</v>
      </c>
      <c r="AP210" s="2">
        <v>6610</v>
      </c>
      <c r="AQ210" s="2">
        <v>13249</v>
      </c>
      <c r="AR210" s="2">
        <v>20199</v>
      </c>
      <c r="AS210" s="2">
        <v>27110.98</v>
      </c>
      <c r="AT210" s="2">
        <v>6915</v>
      </c>
      <c r="AU210" s="2">
        <v>14040</v>
      </c>
      <c r="AV210" s="2">
        <v>21392</v>
      </c>
      <c r="AW210" s="2">
        <v>28859.535</v>
      </c>
      <c r="AX210" s="2">
        <v>15773</v>
      </c>
      <c r="AY210" s="2">
        <v>31820</v>
      </c>
      <c r="AZ210" s="5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</row>
    <row r="211" spans="1:68" ht="16.5" customHeight="1" x14ac:dyDescent="0.3">
      <c r="A211" s="2" t="s">
        <v>880</v>
      </c>
      <c r="B211" s="2">
        <v>3196</v>
      </c>
      <c r="C211" s="2">
        <v>6530</v>
      </c>
      <c r="D211" s="2">
        <v>9819</v>
      </c>
      <c r="E211" s="2">
        <v>12941.36</v>
      </c>
      <c r="F211" s="2">
        <v>2949</v>
      </c>
      <c r="G211" s="2">
        <v>5864</v>
      </c>
      <c r="H211" s="2">
        <v>9121</v>
      </c>
      <c r="I211" s="2">
        <v>12427.21</v>
      </c>
      <c r="J211" s="2">
        <v>3503</v>
      </c>
      <c r="K211" s="2">
        <v>6997</v>
      </c>
      <c r="L211" s="2">
        <v>10452</v>
      </c>
      <c r="M211" s="2">
        <v>13981.25</v>
      </c>
      <c r="N211" s="2">
        <v>3597</v>
      </c>
      <c r="O211" s="2">
        <v>7013</v>
      </c>
      <c r="P211" s="2">
        <v>10861</v>
      </c>
      <c r="Q211" s="2">
        <v>14869.3</v>
      </c>
      <c r="R211" s="2">
        <v>3857</v>
      </c>
      <c r="S211" s="2">
        <v>7708</v>
      </c>
      <c r="T211" s="2">
        <v>11869</v>
      </c>
      <c r="U211" s="2">
        <v>16254.392</v>
      </c>
      <c r="V211" s="2">
        <v>4473</v>
      </c>
      <c r="W211" s="2">
        <v>9095</v>
      </c>
      <c r="X211" s="2">
        <v>13958</v>
      </c>
      <c r="Y211" s="2">
        <v>18940.276999999998</v>
      </c>
      <c r="Z211" s="2">
        <v>5085</v>
      </c>
      <c r="AA211" s="2">
        <v>10473</v>
      </c>
      <c r="AB211" s="2">
        <v>15930</v>
      </c>
      <c r="AC211" s="2">
        <v>21622.1</v>
      </c>
      <c r="AD211" s="2">
        <v>5583</v>
      </c>
      <c r="AE211" s="2">
        <v>11671</v>
      </c>
      <c r="AF211" s="2">
        <v>17970</v>
      </c>
      <c r="AG211" s="2">
        <v>24263.15</v>
      </c>
      <c r="AH211" s="2">
        <v>6217</v>
      </c>
      <c r="AI211" s="2">
        <v>12359</v>
      </c>
      <c r="AJ211" s="2">
        <v>18304</v>
      </c>
      <c r="AK211" s="2">
        <v>24227</v>
      </c>
      <c r="AL211" s="2">
        <v>5855</v>
      </c>
      <c r="AM211" s="2">
        <v>11881</v>
      </c>
      <c r="AN211" s="2">
        <v>17800</v>
      </c>
      <c r="AO211" s="2">
        <v>23531.23</v>
      </c>
      <c r="AP211" s="2">
        <v>5660</v>
      </c>
      <c r="AQ211" s="2">
        <v>11337</v>
      </c>
      <c r="AR211" s="2">
        <v>17297</v>
      </c>
      <c r="AS211" s="2">
        <v>23503.58</v>
      </c>
      <c r="AT211" s="2">
        <v>6219</v>
      </c>
      <c r="AU211" s="2">
        <v>12644</v>
      </c>
      <c r="AV211" s="2">
        <v>19371</v>
      </c>
      <c r="AW211" s="2">
        <v>26224.544000000002</v>
      </c>
      <c r="AX211" s="2">
        <v>15214</v>
      </c>
      <c r="AY211" s="2">
        <v>30700</v>
      </c>
      <c r="AZ211" s="5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</row>
    <row r="212" spans="1:68" ht="16.5" customHeight="1" x14ac:dyDescent="0.3">
      <c r="A212" s="2" t="s">
        <v>881</v>
      </c>
      <c r="B212" s="2">
        <v>62</v>
      </c>
      <c r="C212" s="2">
        <v>0</v>
      </c>
      <c r="D212" s="2">
        <v>190</v>
      </c>
      <c r="E212" s="2">
        <v>0</v>
      </c>
      <c r="F212" s="2">
        <v>422</v>
      </c>
      <c r="G212" s="2">
        <v>848</v>
      </c>
      <c r="H212" s="2">
        <v>1369</v>
      </c>
      <c r="I212" s="2">
        <v>1901.8</v>
      </c>
      <c r="J212" s="2">
        <v>569</v>
      </c>
      <c r="K212" s="2">
        <v>1148</v>
      </c>
      <c r="L212" s="2">
        <v>1733</v>
      </c>
      <c r="M212" s="2">
        <v>2334.5700000000002</v>
      </c>
      <c r="N212" s="2">
        <v>595</v>
      </c>
      <c r="O212" s="2">
        <v>1287</v>
      </c>
      <c r="P212" s="2">
        <v>1986</v>
      </c>
      <c r="Q212" s="2">
        <v>2725.36</v>
      </c>
      <c r="R212" s="2">
        <v>756</v>
      </c>
      <c r="S212" s="2">
        <v>1519</v>
      </c>
      <c r="T212" s="2">
        <v>2283</v>
      </c>
      <c r="U212" s="2">
        <v>3069.2060000000001</v>
      </c>
      <c r="V212" s="2">
        <v>785</v>
      </c>
      <c r="W212" s="2">
        <v>1581</v>
      </c>
      <c r="X212" s="2">
        <v>2386</v>
      </c>
      <c r="Y212" s="2">
        <v>3208.453</v>
      </c>
      <c r="Z212" s="2">
        <v>842</v>
      </c>
      <c r="AA212" s="2">
        <v>1693</v>
      </c>
      <c r="AB212" s="2">
        <v>2556</v>
      </c>
      <c r="AC212" s="2">
        <v>3435.63</v>
      </c>
      <c r="AD212" s="2">
        <v>875</v>
      </c>
      <c r="AE212" s="2">
        <v>1760</v>
      </c>
      <c r="AF212" s="2">
        <v>2661</v>
      </c>
      <c r="AG212" s="2">
        <v>3587.6</v>
      </c>
      <c r="AH212" s="2">
        <v>982</v>
      </c>
      <c r="AI212" s="2">
        <v>1960</v>
      </c>
      <c r="AJ212" s="2">
        <v>2961</v>
      </c>
      <c r="AK212" s="2">
        <v>3955.97</v>
      </c>
      <c r="AL212" s="2">
        <v>937</v>
      </c>
      <c r="AM212" s="2">
        <v>1879</v>
      </c>
      <c r="AN212" s="2">
        <v>2849</v>
      </c>
      <c r="AO212" s="2">
        <v>3826.41</v>
      </c>
      <c r="AP212" s="2">
        <v>950</v>
      </c>
      <c r="AQ212" s="2">
        <v>1912</v>
      </c>
      <c r="AR212" s="2">
        <v>2902</v>
      </c>
      <c r="AS212" s="2">
        <v>3607.4</v>
      </c>
      <c r="AT212" s="2">
        <v>696</v>
      </c>
      <c r="AU212" s="2">
        <v>1396</v>
      </c>
      <c r="AV212" s="2">
        <v>2021</v>
      </c>
      <c r="AW212" s="2">
        <v>2634.991</v>
      </c>
      <c r="AX212" s="2">
        <v>559</v>
      </c>
      <c r="AY212" s="2">
        <v>1120</v>
      </c>
      <c r="AZ212" s="5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</row>
    <row r="213" spans="1:68" ht="16.5" customHeight="1" x14ac:dyDescent="0.3">
      <c r="A213" s="2" t="s">
        <v>882</v>
      </c>
      <c r="B213" s="2">
        <v>0</v>
      </c>
      <c r="C213" s="2">
        <v>0</v>
      </c>
      <c r="D213" s="2">
        <v>0</v>
      </c>
      <c r="E213" s="2">
        <v>0</v>
      </c>
      <c r="F213" s="2">
        <v>0</v>
      </c>
      <c r="G213" s="2">
        <v>56044</v>
      </c>
      <c r="H213" s="2">
        <v>85833</v>
      </c>
      <c r="I213" s="2">
        <v>113853.85</v>
      </c>
      <c r="J213" s="2">
        <v>18572</v>
      </c>
      <c r="K213" s="2">
        <v>48428</v>
      </c>
      <c r="L213" s="2">
        <v>70122</v>
      </c>
      <c r="M213" s="2">
        <v>89517.68</v>
      </c>
      <c r="N213" s="2">
        <v>13085</v>
      </c>
      <c r="O213" s="2">
        <v>21657</v>
      </c>
      <c r="P213" s="2">
        <v>33358</v>
      </c>
      <c r="Q213" s="2">
        <v>58697.05</v>
      </c>
      <c r="R213" s="2">
        <v>26552</v>
      </c>
      <c r="S213" s="2">
        <v>51976</v>
      </c>
      <c r="T213" s="2">
        <v>75925</v>
      </c>
      <c r="U213" s="2">
        <v>97890.22</v>
      </c>
      <c r="V213" s="2">
        <v>31520</v>
      </c>
      <c r="W213" s="2">
        <v>56398</v>
      </c>
      <c r="X213" s="2">
        <v>111810</v>
      </c>
      <c r="Y213" s="2">
        <v>152406.302</v>
      </c>
      <c r="Z213" s="2">
        <v>73195</v>
      </c>
      <c r="AA213" s="2">
        <v>127815</v>
      </c>
      <c r="AB213" s="2">
        <v>189320</v>
      </c>
      <c r="AC213" s="2">
        <v>242404.41</v>
      </c>
      <c r="AD213" s="2">
        <v>54326</v>
      </c>
      <c r="AE213" s="2">
        <v>109924</v>
      </c>
      <c r="AF213" s="2">
        <v>183661</v>
      </c>
      <c r="AG213" s="2">
        <v>270013.03999999998</v>
      </c>
      <c r="AH213" s="2">
        <v>74793</v>
      </c>
      <c r="AI213" s="2">
        <v>142061</v>
      </c>
      <c r="AJ213" s="2">
        <v>234676</v>
      </c>
      <c r="AK213" s="2">
        <v>379791.7</v>
      </c>
      <c r="AL213" s="2">
        <v>103312</v>
      </c>
      <c r="AM213" s="2">
        <v>200824</v>
      </c>
      <c r="AN213" s="2">
        <v>309562</v>
      </c>
      <c r="AO213" s="2">
        <v>463778.43</v>
      </c>
      <c r="AP213" s="2">
        <v>123781</v>
      </c>
      <c r="AQ213" s="2">
        <v>241770</v>
      </c>
      <c r="AR213" s="2">
        <v>338257</v>
      </c>
      <c r="AS213" s="2">
        <v>459055.64</v>
      </c>
      <c r="AT213" s="2">
        <v>119536</v>
      </c>
      <c r="AU213" s="2">
        <v>214950</v>
      </c>
      <c r="AV213" s="2">
        <v>333510</v>
      </c>
      <c r="AW213" s="2">
        <v>467004.33199999999</v>
      </c>
      <c r="AX213" s="2">
        <v>170942</v>
      </c>
      <c r="AY213" s="2">
        <v>248968</v>
      </c>
      <c r="AZ213" s="5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</row>
    <row r="214" spans="1:68" ht="16.5" customHeight="1" x14ac:dyDescent="0.3">
      <c r="A214" s="2" t="s">
        <v>883</v>
      </c>
      <c r="B214" s="2">
        <v>0</v>
      </c>
      <c r="C214" s="2">
        <v>0</v>
      </c>
      <c r="D214" s="2">
        <v>0</v>
      </c>
      <c r="E214" s="2">
        <v>0</v>
      </c>
      <c r="F214" s="2">
        <v>0</v>
      </c>
      <c r="G214" s="2">
        <v>-630</v>
      </c>
      <c r="H214" s="2">
        <v>-1353</v>
      </c>
      <c r="I214" s="2">
        <v>-1833.21</v>
      </c>
      <c r="J214" s="2">
        <v>-356</v>
      </c>
      <c r="K214" s="2">
        <v>-356</v>
      </c>
      <c r="L214" s="2">
        <v>-361</v>
      </c>
      <c r="M214" s="2">
        <v>-1162.1400000000001</v>
      </c>
      <c r="N214" s="2">
        <v>-10</v>
      </c>
      <c r="O214" s="2">
        <v>-16</v>
      </c>
      <c r="P214" s="2">
        <v>-837</v>
      </c>
      <c r="Q214" s="2">
        <v>-994.5</v>
      </c>
      <c r="R214" s="2">
        <v>-2286</v>
      </c>
      <c r="S214" s="2">
        <v>-2569</v>
      </c>
      <c r="T214" s="2">
        <v>-2572</v>
      </c>
      <c r="U214" s="2">
        <v>-2572.3029999999999</v>
      </c>
      <c r="V214" s="2">
        <v>-920</v>
      </c>
      <c r="W214" s="2">
        <v>-1777</v>
      </c>
      <c r="X214" s="2">
        <v>-2476</v>
      </c>
      <c r="Y214" s="2">
        <v>-2476.127</v>
      </c>
      <c r="Z214" s="2">
        <v>-339</v>
      </c>
      <c r="AA214" s="2">
        <v>-640</v>
      </c>
      <c r="AB214" s="2">
        <v>-641</v>
      </c>
      <c r="AC214" s="2">
        <v>-639.86</v>
      </c>
      <c r="AD214" s="2">
        <v>-292</v>
      </c>
      <c r="AE214" s="2">
        <v>-1122</v>
      </c>
      <c r="AF214" s="2">
        <v>-1121</v>
      </c>
      <c r="AG214" s="2">
        <v>-1121.52</v>
      </c>
      <c r="AH214" s="2">
        <v>-28</v>
      </c>
      <c r="AI214" s="2">
        <v>-695</v>
      </c>
      <c r="AJ214" s="2">
        <v>-829</v>
      </c>
      <c r="AK214" s="2">
        <v>-1452.47</v>
      </c>
      <c r="AL214" s="2">
        <v>-254</v>
      </c>
      <c r="AM214" s="2">
        <v>-384</v>
      </c>
      <c r="AN214" s="2">
        <v>-408</v>
      </c>
      <c r="AO214" s="2">
        <v>-1280.45</v>
      </c>
      <c r="AP214" s="2">
        <v>-985</v>
      </c>
      <c r="AQ214" s="2">
        <v>-1586</v>
      </c>
      <c r="AR214" s="2">
        <v>-1587</v>
      </c>
      <c r="AS214" s="2">
        <v>-2576.89</v>
      </c>
      <c r="AT214" s="2">
        <v>0</v>
      </c>
      <c r="AU214" s="2">
        <v>-450</v>
      </c>
      <c r="AV214" s="2">
        <v>-450</v>
      </c>
      <c r="AW214" s="2">
        <v>-1029.1510000000001</v>
      </c>
      <c r="AX214" s="2">
        <v>-735</v>
      </c>
      <c r="AY214" s="2">
        <v>-854</v>
      </c>
      <c r="AZ214" s="5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</row>
    <row r="215" spans="1:68" ht="16.5" customHeight="1" x14ac:dyDescent="0.3">
      <c r="A215" s="2" t="s">
        <v>884</v>
      </c>
      <c r="B215" s="2">
        <v>0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H215" s="2">
        <v>-456</v>
      </c>
      <c r="I215" s="2">
        <v>0</v>
      </c>
      <c r="J215" s="2">
        <v>0</v>
      </c>
      <c r="K215" s="2">
        <v>0</v>
      </c>
      <c r="L215" s="2">
        <v>0</v>
      </c>
      <c r="M215" s="2">
        <v>0</v>
      </c>
      <c r="N215" s="2">
        <v>0</v>
      </c>
      <c r="O215" s="2">
        <v>0</v>
      </c>
      <c r="P215" s="2">
        <v>0</v>
      </c>
      <c r="Q215" s="2">
        <v>-26.88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Z215" s="2">
        <v>0</v>
      </c>
      <c r="AA215" s="2">
        <v>0</v>
      </c>
      <c r="AB215" s="2">
        <v>0</v>
      </c>
      <c r="AC215" s="2">
        <v>0</v>
      </c>
      <c r="AD215" s="2">
        <v>0</v>
      </c>
      <c r="AE215" s="2">
        <v>32</v>
      </c>
      <c r="AF215" s="2">
        <v>32</v>
      </c>
      <c r="AG215" s="2">
        <v>32</v>
      </c>
      <c r="AH215" s="2">
        <v>0</v>
      </c>
      <c r="AI215" s="2">
        <v>22</v>
      </c>
      <c r="AJ215" s="2">
        <v>2158</v>
      </c>
      <c r="AK215" s="2">
        <v>1777.4</v>
      </c>
      <c r="AL215" s="2">
        <v>0</v>
      </c>
      <c r="AM215" s="2">
        <v>46</v>
      </c>
      <c r="AN215" s="2">
        <v>45</v>
      </c>
      <c r="AO215" s="2">
        <v>-421.92</v>
      </c>
      <c r="AP215" s="2">
        <v>0</v>
      </c>
      <c r="AQ215" s="2">
        <v>0</v>
      </c>
      <c r="AR215" s="2">
        <v>176</v>
      </c>
      <c r="AS215" s="2">
        <v>87.75</v>
      </c>
      <c r="AT215" s="2">
        <v>468</v>
      </c>
      <c r="AU215" s="2">
        <v>0</v>
      </c>
      <c r="AV215" s="2">
        <v>0</v>
      </c>
      <c r="AW215" s="2">
        <v>0</v>
      </c>
      <c r="AX215" s="2">
        <v>0</v>
      </c>
      <c r="AY215" s="2">
        <v>0</v>
      </c>
      <c r="AZ215" s="5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</row>
    <row r="216" spans="1:68" ht="16.5" customHeight="1" x14ac:dyDescent="0.3">
      <c r="A216" s="2" t="s">
        <v>885</v>
      </c>
      <c r="B216" s="2">
        <v>0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H216" s="2">
        <v>6305</v>
      </c>
      <c r="I216" s="2">
        <v>0</v>
      </c>
      <c r="J216" s="2">
        <v>0</v>
      </c>
      <c r="K216" s="2">
        <v>-7765</v>
      </c>
      <c r="L216" s="2">
        <v>-9717</v>
      </c>
      <c r="M216" s="2">
        <v>0</v>
      </c>
      <c r="N216" s="2">
        <v>-156</v>
      </c>
      <c r="O216" s="2">
        <v>-22</v>
      </c>
      <c r="P216" s="2">
        <v>-1643</v>
      </c>
      <c r="Q216" s="2">
        <v>593.22</v>
      </c>
      <c r="R216" s="2">
        <v>-3336</v>
      </c>
      <c r="S216" s="2">
        <v>-2540</v>
      </c>
      <c r="T216" s="2">
        <v>-1217</v>
      </c>
      <c r="U216" s="2">
        <v>3950.1170000000002</v>
      </c>
      <c r="V216" s="2">
        <v>-662</v>
      </c>
      <c r="W216" s="2">
        <v>4892</v>
      </c>
      <c r="X216" s="2">
        <v>6381</v>
      </c>
      <c r="Y216" s="2">
        <v>9546.3639999999996</v>
      </c>
      <c r="Z216" s="2">
        <v>-547</v>
      </c>
      <c r="AA216" s="2">
        <v>3787</v>
      </c>
      <c r="AB216" s="2">
        <v>9297</v>
      </c>
      <c r="AC216" s="2">
        <v>25134.65</v>
      </c>
      <c r="AD216" s="2">
        <v>0</v>
      </c>
      <c r="AE216" s="2">
        <v>0</v>
      </c>
      <c r="AF216" s="2">
        <v>0</v>
      </c>
      <c r="AG216" s="2">
        <v>0</v>
      </c>
      <c r="AH216" s="2">
        <v>0</v>
      </c>
      <c r="AI216" s="2">
        <v>0</v>
      </c>
      <c r="AJ216" s="2">
        <v>0</v>
      </c>
      <c r="AK216" s="2">
        <v>0</v>
      </c>
      <c r="AL216" s="2">
        <v>0</v>
      </c>
      <c r="AM216" s="2">
        <v>0</v>
      </c>
      <c r="AN216" s="2">
        <v>0</v>
      </c>
      <c r="AO216" s="2">
        <v>0</v>
      </c>
      <c r="AP216" s="2">
        <v>0</v>
      </c>
      <c r="AQ216" s="2">
        <v>0</v>
      </c>
      <c r="AR216" s="2">
        <v>0</v>
      </c>
      <c r="AS216" s="2">
        <v>0</v>
      </c>
      <c r="AT216" s="2">
        <v>0</v>
      </c>
      <c r="AU216" s="2">
        <v>0</v>
      </c>
      <c r="AV216" s="2">
        <v>0</v>
      </c>
      <c r="AW216" s="2">
        <v>0</v>
      </c>
      <c r="AX216" s="2">
        <v>0</v>
      </c>
      <c r="AY216" s="2">
        <v>0</v>
      </c>
      <c r="AZ216" s="5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</row>
    <row r="217" spans="1:68" ht="16.5" customHeight="1" x14ac:dyDescent="0.3">
      <c r="A217" s="2" t="s">
        <v>886</v>
      </c>
      <c r="B217" s="2">
        <v>0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  <c r="I217" s="2">
        <v>0</v>
      </c>
      <c r="J217" s="2">
        <v>-8337</v>
      </c>
      <c r="K217" s="2">
        <v>0</v>
      </c>
      <c r="L217" s="2">
        <v>0</v>
      </c>
      <c r="M217" s="2">
        <v>0</v>
      </c>
      <c r="N217" s="2">
        <v>0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  <c r="AB217" s="2">
        <v>0</v>
      </c>
      <c r="AC217" s="2">
        <v>0</v>
      </c>
      <c r="AD217" s="2">
        <v>0</v>
      </c>
      <c r="AE217" s="2">
        <v>0</v>
      </c>
      <c r="AF217" s="2">
        <v>0</v>
      </c>
      <c r="AG217" s="2">
        <v>0</v>
      </c>
      <c r="AH217" s="2">
        <v>0</v>
      </c>
      <c r="AI217" s="2">
        <v>0</v>
      </c>
      <c r="AJ217" s="2">
        <v>0</v>
      </c>
      <c r="AK217" s="2">
        <v>0</v>
      </c>
      <c r="AL217" s="2">
        <v>0</v>
      </c>
      <c r="AM217" s="2">
        <v>0</v>
      </c>
      <c r="AN217" s="2">
        <v>0</v>
      </c>
      <c r="AO217" s="2">
        <v>0</v>
      </c>
      <c r="AP217" s="2">
        <v>0</v>
      </c>
      <c r="AQ217" s="2">
        <v>0</v>
      </c>
      <c r="AR217" s="2">
        <v>0</v>
      </c>
      <c r="AS217" s="2">
        <v>0</v>
      </c>
      <c r="AT217" s="2">
        <v>0</v>
      </c>
      <c r="AU217" s="2">
        <v>0</v>
      </c>
      <c r="AV217" s="2">
        <v>0</v>
      </c>
      <c r="AW217" s="2">
        <v>0</v>
      </c>
      <c r="AX217" s="2">
        <v>1931</v>
      </c>
      <c r="AY217" s="2">
        <v>1785</v>
      </c>
      <c r="AZ217" s="5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</row>
    <row r="218" spans="1:68" ht="16.5" customHeight="1" x14ac:dyDescent="0.3">
      <c r="A218" s="2" t="s">
        <v>887</v>
      </c>
      <c r="B218" s="2">
        <v>0</v>
      </c>
      <c r="C218" s="2">
        <v>0</v>
      </c>
      <c r="D218" s="2">
        <v>0</v>
      </c>
      <c r="E218" s="2">
        <v>0</v>
      </c>
      <c r="F218" s="2">
        <v>0</v>
      </c>
      <c r="G218" s="2">
        <v>-281</v>
      </c>
      <c r="H218" s="2">
        <v>0</v>
      </c>
      <c r="I218" s="2">
        <v>-485.55</v>
      </c>
      <c r="J218" s="2">
        <v>-73</v>
      </c>
      <c r="K218" s="2">
        <v>-88</v>
      </c>
      <c r="L218" s="2">
        <v>-322</v>
      </c>
      <c r="M218" s="2">
        <v>-131.63</v>
      </c>
      <c r="N218" s="2">
        <v>-366</v>
      </c>
      <c r="O218" s="2">
        <v>-278</v>
      </c>
      <c r="P218" s="2">
        <v>-410</v>
      </c>
      <c r="Q218" s="2">
        <v>-862.88</v>
      </c>
      <c r="R218" s="2">
        <v>-410</v>
      </c>
      <c r="S218" s="2">
        <v>-1375</v>
      </c>
      <c r="T218" s="2">
        <v>-2077</v>
      </c>
      <c r="U218" s="2">
        <v>-1608.75</v>
      </c>
      <c r="V218" s="2">
        <v>-687</v>
      </c>
      <c r="W218" s="2">
        <v>-161</v>
      </c>
      <c r="X218" s="2">
        <v>-468</v>
      </c>
      <c r="Y218" s="2">
        <v>-804.375</v>
      </c>
      <c r="Z218" s="2">
        <v>-497</v>
      </c>
      <c r="AA218" s="2">
        <v>-1711</v>
      </c>
      <c r="AB218" s="2">
        <v>-2589</v>
      </c>
      <c r="AC218" s="2">
        <v>-3115.13</v>
      </c>
      <c r="AD218" s="2">
        <v>-643</v>
      </c>
      <c r="AE218" s="2">
        <v>-2691</v>
      </c>
      <c r="AF218" s="2">
        <v>-4387</v>
      </c>
      <c r="AG218" s="2">
        <v>-4095</v>
      </c>
      <c r="AH218" s="2">
        <v>-58</v>
      </c>
      <c r="AI218" s="2">
        <v>1668</v>
      </c>
      <c r="AJ218" s="2">
        <v>0</v>
      </c>
      <c r="AK218" s="2">
        <v>0</v>
      </c>
      <c r="AL218" s="2">
        <v>-117</v>
      </c>
      <c r="AM218" s="2">
        <v>556</v>
      </c>
      <c r="AN218" s="2">
        <v>-1989</v>
      </c>
      <c r="AO218" s="2">
        <v>0</v>
      </c>
      <c r="AP218" s="2">
        <v>-1404</v>
      </c>
      <c r="AQ218" s="2">
        <v>0</v>
      </c>
      <c r="AR218" s="2">
        <v>0</v>
      </c>
      <c r="AS218" s="2">
        <v>0</v>
      </c>
      <c r="AT218" s="2">
        <v>0</v>
      </c>
      <c r="AU218" s="2">
        <v>1082</v>
      </c>
      <c r="AV218" s="2">
        <v>3481</v>
      </c>
      <c r="AW218" s="2">
        <v>2369.25</v>
      </c>
      <c r="AX218" s="2">
        <v>0</v>
      </c>
      <c r="AY218" s="2">
        <v>0</v>
      </c>
      <c r="AZ218" s="5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</row>
    <row r="219" spans="1:68" ht="16.5" customHeight="1" x14ac:dyDescent="0.3">
      <c r="A219" s="2" t="s">
        <v>888</v>
      </c>
      <c r="B219" s="2">
        <v>0</v>
      </c>
      <c r="C219" s="2">
        <v>0</v>
      </c>
      <c r="D219" s="2">
        <v>0</v>
      </c>
      <c r="E219" s="2">
        <v>0</v>
      </c>
      <c r="F219" s="2">
        <v>0</v>
      </c>
      <c r="G219" s="2">
        <v>-515190</v>
      </c>
      <c r="H219" s="2">
        <v>-774196</v>
      </c>
      <c r="I219" s="2">
        <v>-1035634.55</v>
      </c>
      <c r="J219" s="2">
        <v>-267095</v>
      </c>
      <c r="K219" s="2">
        <v>-551303</v>
      </c>
      <c r="L219" s="2">
        <v>-851047</v>
      </c>
      <c r="M219" s="2">
        <v>-1165594.27</v>
      </c>
      <c r="N219" s="2">
        <v>-325379</v>
      </c>
      <c r="O219" s="2">
        <v>-680707</v>
      </c>
      <c r="P219" s="2">
        <v>-1050623</v>
      </c>
      <c r="Q219" s="2">
        <v>-1428211.12</v>
      </c>
      <c r="R219" s="2">
        <v>-382261</v>
      </c>
      <c r="S219" s="2">
        <v>-813723</v>
      </c>
      <c r="T219" s="2">
        <v>-1272059</v>
      </c>
      <c r="U219" s="2">
        <v>-1752160.861</v>
      </c>
      <c r="V219" s="2">
        <v>-489894</v>
      </c>
      <c r="W219" s="2">
        <v>-1013885</v>
      </c>
      <c r="X219" s="2">
        <v>-1574505</v>
      </c>
      <c r="Y219" s="2">
        <v>-2153939.6490000002</v>
      </c>
      <c r="Z219" s="2">
        <v>-577374</v>
      </c>
      <c r="AA219" s="2">
        <v>-1172365</v>
      </c>
      <c r="AB219" s="2">
        <v>-1774655</v>
      </c>
      <c r="AC219" s="2">
        <v>-2375561.35</v>
      </c>
      <c r="AD219" s="2">
        <v>-590625</v>
      </c>
      <c r="AE219" s="2">
        <v>-1191395</v>
      </c>
      <c r="AF219" s="2">
        <v>-1805012</v>
      </c>
      <c r="AG219" s="2">
        <v>-2395457.9300000002</v>
      </c>
      <c r="AH219" s="2">
        <v>-606177</v>
      </c>
      <c r="AI219" s="2">
        <v>-1216877</v>
      </c>
      <c r="AJ219" s="2">
        <v>-1842035</v>
      </c>
      <c r="AK219" s="2">
        <v>-2469769.02</v>
      </c>
      <c r="AL219" s="2">
        <v>-620620</v>
      </c>
      <c r="AM219" s="2">
        <v>-1252667</v>
      </c>
      <c r="AN219" s="2">
        <v>-1897675</v>
      </c>
      <c r="AO219" s="2">
        <v>-2551686.84</v>
      </c>
      <c r="AP219" s="2">
        <v>-643364</v>
      </c>
      <c r="AQ219" s="2">
        <v>-1302304</v>
      </c>
      <c r="AR219" s="2">
        <v>-1973815</v>
      </c>
      <c r="AS219" s="2">
        <v>-2652709.2000000002</v>
      </c>
      <c r="AT219" s="2">
        <v>-678109</v>
      </c>
      <c r="AU219" s="2">
        <v>-1383680</v>
      </c>
      <c r="AV219" s="2">
        <v>-2122408</v>
      </c>
      <c r="AW219" s="2">
        <v>-2911510.997</v>
      </c>
      <c r="AX219" s="2">
        <v>-788531</v>
      </c>
      <c r="AY219" s="2">
        <v>-1553645</v>
      </c>
      <c r="AZ219" s="5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</row>
    <row r="220" spans="1:68" ht="16.5" customHeight="1" x14ac:dyDescent="0.3">
      <c r="A220" s="2" t="s">
        <v>889</v>
      </c>
      <c r="B220" s="2">
        <v>0</v>
      </c>
      <c r="C220" s="2">
        <v>0</v>
      </c>
      <c r="D220" s="2">
        <v>0</v>
      </c>
      <c r="E220" s="2">
        <v>0</v>
      </c>
      <c r="F220" s="2">
        <v>0</v>
      </c>
      <c r="G220" s="2">
        <v>-23</v>
      </c>
      <c r="H220" s="2">
        <v>-47</v>
      </c>
      <c r="I220" s="2">
        <v>-46.8</v>
      </c>
      <c r="J220" s="2">
        <v>0</v>
      </c>
      <c r="K220" s="2">
        <v>-26</v>
      </c>
      <c r="L220" s="2">
        <v>-26</v>
      </c>
      <c r="M220" s="2">
        <v>-49.73</v>
      </c>
      <c r="N220" s="2">
        <v>0</v>
      </c>
      <c r="O220" s="2">
        <v>-29</v>
      </c>
      <c r="P220" s="2">
        <v>-55</v>
      </c>
      <c r="Q220" s="2">
        <v>-55.58</v>
      </c>
      <c r="R220" s="2">
        <v>0</v>
      </c>
      <c r="S220" s="2">
        <v>-38</v>
      </c>
      <c r="T220" s="2">
        <v>-73</v>
      </c>
      <c r="U220" s="2">
        <v>-73.125</v>
      </c>
      <c r="V220" s="2">
        <v>0</v>
      </c>
      <c r="W220" s="2">
        <v>-70</v>
      </c>
      <c r="X220" s="2">
        <v>-70</v>
      </c>
      <c r="Y220" s="2">
        <v>-111.15</v>
      </c>
      <c r="Z220" s="2">
        <v>0</v>
      </c>
      <c r="AA220" s="2">
        <v>-70</v>
      </c>
      <c r="AB220" s="2">
        <v>-70</v>
      </c>
      <c r="AC220" s="2">
        <v>-111.15</v>
      </c>
      <c r="AD220" s="2">
        <v>0</v>
      </c>
      <c r="AE220" s="2">
        <v>-73</v>
      </c>
      <c r="AF220" s="2">
        <v>-126</v>
      </c>
      <c r="AG220" s="2">
        <v>-125.78</v>
      </c>
      <c r="AH220" s="2">
        <v>0</v>
      </c>
      <c r="AI220" s="2">
        <v>-85</v>
      </c>
      <c r="AJ220" s="2">
        <v>-140</v>
      </c>
      <c r="AK220" s="2">
        <v>-140.4</v>
      </c>
      <c r="AL220" s="2">
        <v>0</v>
      </c>
      <c r="AM220" s="2">
        <v>-91</v>
      </c>
      <c r="AN220" s="2">
        <v>-91</v>
      </c>
      <c r="AO220" s="2">
        <v>-149.18</v>
      </c>
      <c r="AP220" s="2">
        <v>0</v>
      </c>
      <c r="AQ220" s="2">
        <v>-99</v>
      </c>
      <c r="AR220" s="2">
        <v>-164</v>
      </c>
      <c r="AS220" s="2">
        <v>-163.80000000000001</v>
      </c>
      <c r="AT220" s="2">
        <v>0</v>
      </c>
      <c r="AU220" s="2">
        <v>-105</v>
      </c>
      <c r="AV220" s="2">
        <v>-173</v>
      </c>
      <c r="AW220" s="2">
        <v>-172.57499999999999</v>
      </c>
      <c r="AX220" s="2">
        <v>0</v>
      </c>
      <c r="AY220" s="2">
        <v>-120</v>
      </c>
      <c r="AZ220" s="5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</row>
    <row r="221" spans="1:68" ht="16.5" customHeight="1" x14ac:dyDescent="0.3">
      <c r="A221" s="2" t="s">
        <v>890</v>
      </c>
      <c r="B221" s="2">
        <v>0</v>
      </c>
      <c r="C221" s="2">
        <v>0</v>
      </c>
      <c r="D221" s="2">
        <v>0</v>
      </c>
      <c r="E221" s="2">
        <v>0</v>
      </c>
      <c r="F221" s="2">
        <v>0</v>
      </c>
      <c r="G221" s="2">
        <v>-515167</v>
      </c>
      <c r="H221" s="2">
        <v>-774149</v>
      </c>
      <c r="I221" s="2">
        <v>-1035587.75</v>
      </c>
      <c r="J221" s="2">
        <v>-267095</v>
      </c>
      <c r="K221" s="2">
        <v>-551277</v>
      </c>
      <c r="L221" s="2">
        <v>-851021</v>
      </c>
      <c r="M221" s="2">
        <v>-1165544.55</v>
      </c>
      <c r="N221" s="2">
        <v>-325379</v>
      </c>
      <c r="O221" s="2">
        <v>-680678</v>
      </c>
      <c r="P221" s="2">
        <v>-1050568</v>
      </c>
      <c r="Q221" s="2">
        <v>-1428155.54</v>
      </c>
      <c r="R221" s="2">
        <v>-382261</v>
      </c>
      <c r="S221" s="2">
        <v>-813685</v>
      </c>
      <c r="T221" s="2">
        <v>-1271986</v>
      </c>
      <c r="U221" s="2">
        <v>-1752087.736</v>
      </c>
      <c r="V221" s="2">
        <v>-489894</v>
      </c>
      <c r="W221" s="2">
        <v>-1013815</v>
      </c>
      <c r="X221" s="2">
        <v>-1574435</v>
      </c>
      <c r="Y221" s="2">
        <v>-2153828.4989999998</v>
      </c>
      <c r="Z221" s="2">
        <v>-577374</v>
      </c>
      <c r="AA221" s="2">
        <v>-1172295</v>
      </c>
      <c r="AB221" s="2">
        <v>-1774585</v>
      </c>
      <c r="AC221" s="2">
        <v>-2375450.2000000002</v>
      </c>
      <c r="AD221" s="2">
        <v>-590625</v>
      </c>
      <c r="AE221" s="2">
        <v>-1191322</v>
      </c>
      <c r="AF221" s="2">
        <v>-1804886</v>
      </c>
      <c r="AG221" s="2">
        <v>-2395332.15</v>
      </c>
      <c r="AH221" s="2">
        <v>-606177</v>
      </c>
      <c r="AI221" s="2">
        <v>-1216792</v>
      </c>
      <c r="AJ221" s="2">
        <v>-1841895</v>
      </c>
      <c r="AK221" s="2">
        <v>-2469628.62</v>
      </c>
      <c r="AL221" s="2">
        <v>-620620</v>
      </c>
      <c r="AM221" s="2">
        <v>-1252576</v>
      </c>
      <c r="AN221" s="2">
        <v>-1897584</v>
      </c>
      <c r="AO221" s="2">
        <v>-2551537.66</v>
      </c>
      <c r="AP221" s="2">
        <v>-643364</v>
      </c>
      <c r="AQ221" s="2">
        <v>-1302205</v>
      </c>
      <c r="AR221" s="2">
        <v>-1973651</v>
      </c>
      <c r="AS221" s="2">
        <v>-2652545.4</v>
      </c>
      <c r="AT221" s="2">
        <v>-678109</v>
      </c>
      <c r="AU221" s="2">
        <v>-1383575</v>
      </c>
      <c r="AV221" s="2">
        <v>-2122235</v>
      </c>
      <c r="AW221" s="2">
        <v>-2911338.4219999998</v>
      </c>
      <c r="AX221" s="2">
        <v>-788531</v>
      </c>
      <c r="AY221" s="2">
        <v>-1553525</v>
      </c>
      <c r="AZ221" s="5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</row>
    <row r="222" spans="1:68" ht="16.5" customHeight="1" x14ac:dyDescent="0.3">
      <c r="A222" s="2" t="s">
        <v>891</v>
      </c>
      <c r="B222" s="2">
        <v>0</v>
      </c>
      <c r="C222" s="2">
        <v>0</v>
      </c>
      <c r="D222" s="2">
        <v>0</v>
      </c>
      <c r="E222" s="2">
        <v>0</v>
      </c>
      <c r="F222" s="2">
        <v>0</v>
      </c>
      <c r="G222" s="2">
        <v>207077</v>
      </c>
      <c r="H222" s="2">
        <v>306746</v>
      </c>
      <c r="I222" s="2">
        <v>410986.39</v>
      </c>
      <c r="J222" s="2">
        <v>104060</v>
      </c>
      <c r="K222" s="2">
        <v>213015</v>
      </c>
      <c r="L222" s="2">
        <v>329643</v>
      </c>
      <c r="M222" s="2">
        <v>455745.99</v>
      </c>
      <c r="N222" s="2">
        <v>132926</v>
      </c>
      <c r="O222" s="2">
        <v>283701</v>
      </c>
      <c r="P222" s="2">
        <v>447349</v>
      </c>
      <c r="Q222" s="2">
        <v>621231.54</v>
      </c>
      <c r="R222" s="2">
        <v>174777</v>
      </c>
      <c r="S222" s="2">
        <v>356149</v>
      </c>
      <c r="T222" s="2">
        <v>539795</v>
      </c>
      <c r="U222" s="2">
        <v>730300.27099999995</v>
      </c>
      <c r="V222" s="2">
        <v>193626</v>
      </c>
      <c r="W222" s="2">
        <v>398820</v>
      </c>
      <c r="X222" s="2">
        <v>618471</v>
      </c>
      <c r="Y222" s="2">
        <v>846293.23899999994</v>
      </c>
      <c r="Z222" s="2">
        <v>222876</v>
      </c>
      <c r="AA222" s="2">
        <v>451156</v>
      </c>
      <c r="AB222" s="2">
        <v>686889</v>
      </c>
      <c r="AC222" s="2">
        <v>923078.73</v>
      </c>
      <c r="AD222" s="2">
        <v>230563</v>
      </c>
      <c r="AE222" s="2">
        <v>461213</v>
      </c>
      <c r="AF222" s="2">
        <v>684987</v>
      </c>
      <c r="AG222" s="2">
        <v>900810.62</v>
      </c>
      <c r="AH222" s="2">
        <v>214297</v>
      </c>
      <c r="AI222" s="2">
        <v>428657</v>
      </c>
      <c r="AJ222" s="2">
        <v>632400</v>
      </c>
      <c r="AK222" s="2">
        <v>827868.65</v>
      </c>
      <c r="AL222" s="2">
        <v>189892</v>
      </c>
      <c r="AM222" s="2">
        <v>384713</v>
      </c>
      <c r="AN222" s="2">
        <v>579857</v>
      </c>
      <c r="AO222" s="2">
        <v>770066.19</v>
      </c>
      <c r="AP222" s="2">
        <v>186012</v>
      </c>
      <c r="AQ222" s="2">
        <v>376889</v>
      </c>
      <c r="AR222" s="2">
        <v>568010</v>
      </c>
      <c r="AS222" s="2">
        <v>764063.61</v>
      </c>
      <c r="AT222" s="2">
        <v>199301</v>
      </c>
      <c r="AU222" s="2">
        <v>409860</v>
      </c>
      <c r="AV222" s="2">
        <v>632701</v>
      </c>
      <c r="AW222" s="2">
        <v>858721.38399999996</v>
      </c>
      <c r="AX222" s="2">
        <v>219939</v>
      </c>
      <c r="AY222" s="2">
        <v>454007</v>
      </c>
      <c r="AZ222" s="5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</row>
    <row r="223" spans="1:68" ht="16.5" customHeight="1" x14ac:dyDescent="0.3">
      <c r="A223" s="2" t="s">
        <v>892</v>
      </c>
      <c r="B223" s="2">
        <v>113310</v>
      </c>
      <c r="C223" s="2">
        <v>-244506</v>
      </c>
      <c r="D223" s="2">
        <v>-364564</v>
      </c>
      <c r="E223" s="2">
        <v>-447600.5</v>
      </c>
      <c r="F223" s="2">
        <v>-114266</v>
      </c>
      <c r="G223" s="2">
        <v>6166</v>
      </c>
      <c r="H223" s="2">
        <v>23</v>
      </c>
      <c r="I223" s="2">
        <v>14387.38</v>
      </c>
      <c r="J223" s="2">
        <v>0</v>
      </c>
      <c r="K223" s="2">
        <v>0</v>
      </c>
      <c r="L223" s="2">
        <v>0</v>
      </c>
      <c r="M223" s="2">
        <v>-4188.6499999999996</v>
      </c>
      <c r="N223" s="2">
        <v>1792</v>
      </c>
      <c r="O223" s="2">
        <v>3584</v>
      </c>
      <c r="P223" s="2">
        <v>5377</v>
      </c>
      <c r="Q223" s="2">
        <v>7169</v>
      </c>
      <c r="R223" s="2">
        <v>1833</v>
      </c>
      <c r="S223" s="2">
        <v>3665</v>
      </c>
      <c r="T223" s="2">
        <v>5498</v>
      </c>
      <c r="U223" s="2">
        <v>7330.6660000000002</v>
      </c>
      <c r="V223" s="2">
        <v>2023</v>
      </c>
      <c r="W223" s="2">
        <v>4046</v>
      </c>
      <c r="X223" s="2">
        <v>6069</v>
      </c>
      <c r="Y223" s="2">
        <v>8092.4780000000001</v>
      </c>
      <c r="Z223" s="2">
        <v>2039</v>
      </c>
      <c r="AA223" s="2">
        <v>4079</v>
      </c>
      <c r="AB223" s="2">
        <v>6119</v>
      </c>
      <c r="AC223" s="2">
        <v>8170.75</v>
      </c>
      <c r="AD223" s="2">
        <v>2084</v>
      </c>
      <c r="AE223" s="2">
        <v>4169</v>
      </c>
      <c r="AF223" s="2">
        <v>6253</v>
      </c>
      <c r="AG223" s="2">
        <v>8364.51</v>
      </c>
      <c r="AH223" s="2">
        <v>2750</v>
      </c>
      <c r="AI223" s="2">
        <v>5537</v>
      </c>
      <c r="AJ223" s="2">
        <v>8287</v>
      </c>
      <c r="AK223" s="2">
        <v>11035.99</v>
      </c>
      <c r="AL223" s="2">
        <v>2437</v>
      </c>
      <c r="AM223" s="2">
        <v>4875</v>
      </c>
      <c r="AN223" s="2">
        <v>7311</v>
      </c>
      <c r="AO223" s="2">
        <v>9750.2000000000007</v>
      </c>
      <c r="AP223" s="2">
        <v>2358</v>
      </c>
      <c r="AQ223" s="2">
        <v>6033</v>
      </c>
      <c r="AR223" s="2">
        <v>7074</v>
      </c>
      <c r="AS223" s="2">
        <v>13701.51</v>
      </c>
      <c r="AT223" s="2">
        <v>3085</v>
      </c>
      <c r="AU223" s="2">
        <v>30662</v>
      </c>
      <c r="AV223" s="2">
        <v>34563</v>
      </c>
      <c r="AW223" s="2">
        <v>38480.730000000003</v>
      </c>
      <c r="AX223" s="2">
        <v>3392</v>
      </c>
      <c r="AY223" s="2">
        <v>6785</v>
      </c>
      <c r="AZ223" s="5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</row>
    <row r="224" spans="1:68" ht="16.5" customHeight="1" x14ac:dyDescent="0.3">
      <c r="A224" s="2" t="s">
        <v>893</v>
      </c>
      <c r="B224" s="2">
        <v>198141</v>
      </c>
      <c r="C224" s="2">
        <v>-92208</v>
      </c>
      <c r="D224" s="2">
        <v>-139183</v>
      </c>
      <c r="E224" s="2">
        <v>-185229.62</v>
      </c>
      <c r="F224" s="2">
        <v>-49822</v>
      </c>
      <c r="G224" s="2">
        <v>-104764</v>
      </c>
      <c r="H224" s="2">
        <v>-152110</v>
      </c>
      <c r="I224" s="2">
        <v>-196879.06</v>
      </c>
      <c r="J224" s="2">
        <v>-49443</v>
      </c>
      <c r="K224" s="2">
        <v>-97717</v>
      </c>
      <c r="L224" s="2">
        <v>-154040</v>
      </c>
      <c r="M224" s="2">
        <v>-212604.08</v>
      </c>
      <c r="N224" s="2">
        <v>-56718</v>
      </c>
      <c r="O224" s="2">
        <v>-124614</v>
      </c>
      <c r="P224" s="2">
        <v>-180699</v>
      </c>
      <c r="Q224" s="2">
        <v>-237945.34</v>
      </c>
      <c r="R224" s="2">
        <v>-52309</v>
      </c>
      <c r="S224" s="2">
        <v>-119888</v>
      </c>
      <c r="T224" s="2">
        <v>-179835</v>
      </c>
      <c r="U224" s="2">
        <v>-251160.48</v>
      </c>
      <c r="V224" s="2">
        <v>-68261</v>
      </c>
      <c r="W224" s="2">
        <v>-147386</v>
      </c>
      <c r="X224" s="2">
        <v>-219903</v>
      </c>
      <c r="Y224" s="2">
        <v>-314770.07</v>
      </c>
      <c r="Z224" s="2">
        <v>-78937</v>
      </c>
      <c r="AA224" s="2">
        <v>-168414</v>
      </c>
      <c r="AB224" s="2">
        <v>-247561</v>
      </c>
      <c r="AC224" s="2">
        <v>-314228.34000000003</v>
      </c>
      <c r="AD224" s="2">
        <v>-86309</v>
      </c>
      <c r="AE224" s="2">
        <v>-181422</v>
      </c>
      <c r="AF224" s="2">
        <v>-268752</v>
      </c>
      <c r="AG224" s="2">
        <v>-339886.38</v>
      </c>
      <c r="AH224" s="2">
        <v>-90775</v>
      </c>
      <c r="AI224" s="2">
        <v>-184571</v>
      </c>
      <c r="AJ224" s="2">
        <v>-274230</v>
      </c>
      <c r="AK224" s="2">
        <v>-354778.21</v>
      </c>
      <c r="AL224" s="2">
        <v>-102300</v>
      </c>
      <c r="AM224" s="2">
        <v>-203570</v>
      </c>
      <c r="AN224" s="2">
        <v>-298193</v>
      </c>
      <c r="AO224" s="2">
        <v>-362212.75</v>
      </c>
      <c r="AP224" s="2">
        <v>-106144</v>
      </c>
      <c r="AQ224" s="2">
        <v>-208236</v>
      </c>
      <c r="AR224" s="2">
        <v>-310086</v>
      </c>
      <c r="AS224" s="2">
        <v>-390340.29</v>
      </c>
      <c r="AT224" s="2">
        <v>-107817</v>
      </c>
      <c r="AU224" s="2">
        <v>-215891</v>
      </c>
      <c r="AV224" s="2">
        <v>-321061</v>
      </c>
      <c r="AW224" s="2">
        <v>-441550.46799999999</v>
      </c>
      <c r="AX224" s="2">
        <v>-128097</v>
      </c>
      <c r="AY224" s="2">
        <v>-265703</v>
      </c>
      <c r="AZ224" s="5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</row>
    <row r="225" spans="1:68" ht="16.5" customHeight="1" x14ac:dyDescent="0.3">
      <c r="A225" s="2" t="s">
        <v>894</v>
      </c>
      <c r="B225" s="2">
        <v>-134546</v>
      </c>
      <c r="C225" s="2">
        <v>-289223</v>
      </c>
      <c r="D225" s="2">
        <v>-757323</v>
      </c>
      <c r="E225" s="2">
        <v>-148016.94</v>
      </c>
      <c r="F225" s="2">
        <v>225801</v>
      </c>
      <c r="G225" s="2">
        <v>93401</v>
      </c>
      <c r="H225" s="2">
        <v>-172104</v>
      </c>
      <c r="I225" s="2">
        <v>-588296.02</v>
      </c>
      <c r="J225" s="2">
        <v>-505028</v>
      </c>
      <c r="K225" s="2">
        <v>-1212300</v>
      </c>
      <c r="L225" s="2">
        <v>-2256522</v>
      </c>
      <c r="M225" s="2">
        <v>-3024513.85</v>
      </c>
      <c r="N225" s="2">
        <v>-1013636</v>
      </c>
      <c r="O225" s="2">
        <v>-1764797</v>
      </c>
      <c r="P225" s="2">
        <v>-2638652</v>
      </c>
      <c r="Q225" s="2">
        <v>-2543068.48</v>
      </c>
      <c r="R225" s="2">
        <v>-1236997</v>
      </c>
      <c r="S225" s="2">
        <v>-2678063</v>
      </c>
      <c r="T225" s="2">
        <v>-4071215</v>
      </c>
      <c r="U225" s="2">
        <v>-5199682.3940000003</v>
      </c>
      <c r="V225" s="2">
        <v>-1329852</v>
      </c>
      <c r="W225" s="2">
        <v>-2832941</v>
      </c>
      <c r="X225" s="2">
        <v>-4254017</v>
      </c>
      <c r="Y225" s="2">
        <v>-5254554.2070000004</v>
      </c>
      <c r="Z225" s="2">
        <v>-576199</v>
      </c>
      <c r="AA225" s="2">
        <v>-961539</v>
      </c>
      <c r="AB225" s="2">
        <v>-969377</v>
      </c>
      <c r="AC225" s="2">
        <v>-1320297.77</v>
      </c>
      <c r="AD225" s="2">
        <v>-264169</v>
      </c>
      <c r="AE225" s="2">
        <v>-434535</v>
      </c>
      <c r="AF225" s="2">
        <v>-266437</v>
      </c>
      <c r="AG225" s="2">
        <v>-997221.27</v>
      </c>
      <c r="AH225" s="2">
        <v>-200039</v>
      </c>
      <c r="AI225" s="2">
        <v>-730614</v>
      </c>
      <c r="AJ225" s="2">
        <v>-1352519</v>
      </c>
      <c r="AK225" s="2">
        <v>-1791751.47</v>
      </c>
      <c r="AL225" s="2">
        <v>-499916</v>
      </c>
      <c r="AM225" s="2">
        <v>-1062744</v>
      </c>
      <c r="AN225" s="2">
        <v>-1802971</v>
      </c>
      <c r="AO225" s="2">
        <v>-2528873.5699999998</v>
      </c>
      <c r="AP225" s="2">
        <v>-571260</v>
      </c>
      <c r="AQ225" s="2">
        <v>-1137022</v>
      </c>
      <c r="AR225" s="2">
        <v>-1868737</v>
      </c>
      <c r="AS225" s="2">
        <v>-2745886.05</v>
      </c>
      <c r="AT225" s="2">
        <v>-1062578</v>
      </c>
      <c r="AU225" s="2">
        <v>-2535029</v>
      </c>
      <c r="AV225" s="2">
        <v>-4108938</v>
      </c>
      <c r="AW225" s="2">
        <v>-5686397.5120000001</v>
      </c>
      <c r="AX225" s="2">
        <v>-1335289</v>
      </c>
      <c r="AY225" s="2">
        <v>-923276</v>
      </c>
      <c r="AZ225" s="5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</row>
    <row r="226" spans="1:68" ht="16.5" customHeight="1" x14ac:dyDescent="0.3">
      <c r="A226" s="2" t="s">
        <v>895</v>
      </c>
      <c r="B226" s="2">
        <v>0</v>
      </c>
      <c r="C226" s="2">
        <v>0</v>
      </c>
      <c r="D226" s="2">
        <v>0</v>
      </c>
      <c r="E226" s="2">
        <v>0</v>
      </c>
      <c r="F226" s="2">
        <v>0</v>
      </c>
      <c r="G226" s="2">
        <v>147449</v>
      </c>
      <c r="H226" s="2">
        <v>-276961</v>
      </c>
      <c r="I226" s="2">
        <v>-470420.88</v>
      </c>
      <c r="J226" s="2">
        <v>-528482</v>
      </c>
      <c r="K226" s="2">
        <v>-1219682</v>
      </c>
      <c r="L226" s="2">
        <v>-2155503</v>
      </c>
      <c r="M226" s="2">
        <v>-2911622.67</v>
      </c>
      <c r="N226" s="2">
        <v>-1021398</v>
      </c>
      <c r="O226" s="2">
        <v>-1772377</v>
      </c>
      <c r="P226" s="2">
        <v>-2680129</v>
      </c>
      <c r="Q226" s="2">
        <v>-2534574.4700000002</v>
      </c>
      <c r="R226" s="2">
        <v>-1243119</v>
      </c>
      <c r="S226" s="2">
        <v>-2637659</v>
      </c>
      <c r="T226" s="2">
        <v>-3988584</v>
      </c>
      <c r="U226" s="2">
        <v>-5058580.6140000001</v>
      </c>
      <c r="V226" s="2">
        <v>-1311648</v>
      </c>
      <c r="W226" s="2">
        <v>-2780475</v>
      </c>
      <c r="X226" s="2">
        <v>-4209110</v>
      </c>
      <c r="Y226" s="2">
        <v>-5169786.1140000001</v>
      </c>
      <c r="Z226" s="2">
        <v>-587538</v>
      </c>
      <c r="AA226" s="2">
        <v>-947611</v>
      </c>
      <c r="AB226" s="2">
        <v>-868868</v>
      </c>
      <c r="AC226" s="2">
        <v>-1138212.1599999999</v>
      </c>
      <c r="AD226" s="2">
        <v>-255628</v>
      </c>
      <c r="AE226" s="2">
        <v>-456192</v>
      </c>
      <c r="AF226" s="2">
        <v>-221565</v>
      </c>
      <c r="AG226" s="2">
        <v>-917695.77</v>
      </c>
      <c r="AH226" s="2">
        <v>-142719</v>
      </c>
      <c r="AI226" s="2">
        <v>-648791</v>
      </c>
      <c r="AJ226" s="2">
        <v>-1213134</v>
      </c>
      <c r="AK226" s="2">
        <v>-1595757.72</v>
      </c>
      <c r="AL226" s="2">
        <v>-435970</v>
      </c>
      <c r="AM226" s="2">
        <v>-942683</v>
      </c>
      <c r="AN226" s="2">
        <v>-1615805</v>
      </c>
      <c r="AO226" s="2">
        <v>-2111650.36</v>
      </c>
      <c r="AP226" s="2">
        <v>-407564</v>
      </c>
      <c r="AQ226" s="2">
        <v>-879014</v>
      </c>
      <c r="AR226" s="2">
        <v>-1468028</v>
      </c>
      <c r="AS226" s="2">
        <v>-2245948.48</v>
      </c>
      <c r="AT226" s="2">
        <v>-998324</v>
      </c>
      <c r="AU226" s="2">
        <v>-2397955</v>
      </c>
      <c r="AV226" s="2">
        <v>-3894132</v>
      </c>
      <c r="AW226" s="2">
        <v>-5372730.6370000001</v>
      </c>
      <c r="AX226" s="2">
        <v>-1193840</v>
      </c>
      <c r="AY226" s="2">
        <v>-758761</v>
      </c>
      <c r="AZ226" s="5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</row>
    <row r="227" spans="1:68" ht="16.5" customHeight="1" x14ac:dyDescent="0.3">
      <c r="A227" s="2" t="s">
        <v>896</v>
      </c>
      <c r="B227" s="2">
        <v>0</v>
      </c>
      <c r="C227" s="2">
        <v>0</v>
      </c>
      <c r="D227" s="2">
        <v>0</v>
      </c>
      <c r="E227" s="2">
        <v>0</v>
      </c>
      <c r="F227" s="2">
        <v>0</v>
      </c>
      <c r="G227" s="2">
        <v>-34959</v>
      </c>
      <c r="H227" s="2">
        <v>-33677</v>
      </c>
      <c r="I227" s="2">
        <v>-45975.49</v>
      </c>
      <c r="J227" s="2">
        <v>17367</v>
      </c>
      <c r="K227" s="2">
        <v>12502</v>
      </c>
      <c r="L227" s="2">
        <v>17890</v>
      </c>
      <c r="M227" s="2">
        <v>7885.1</v>
      </c>
      <c r="N227" s="2">
        <v>-681</v>
      </c>
      <c r="O227" s="2">
        <v>2367</v>
      </c>
      <c r="P227" s="2">
        <v>8079</v>
      </c>
      <c r="Q227" s="2">
        <v>-6556.06</v>
      </c>
      <c r="R227" s="2">
        <v>11055</v>
      </c>
      <c r="S227" s="2">
        <v>648</v>
      </c>
      <c r="T227" s="2">
        <v>2048</v>
      </c>
      <c r="U227" s="2">
        <v>-26953.503000000001</v>
      </c>
      <c r="V227" s="2">
        <v>1712</v>
      </c>
      <c r="W227" s="2">
        <v>-30640</v>
      </c>
      <c r="X227" s="2">
        <v>-32700</v>
      </c>
      <c r="Y227" s="2">
        <v>-31545.569</v>
      </c>
      <c r="Z227" s="2">
        <v>-35585</v>
      </c>
      <c r="AA227" s="2">
        <v>-64330</v>
      </c>
      <c r="AB227" s="2">
        <v>-136371</v>
      </c>
      <c r="AC227" s="2">
        <v>-181798.23</v>
      </c>
      <c r="AD227" s="2">
        <v>8120</v>
      </c>
      <c r="AE227" s="2">
        <v>11306</v>
      </c>
      <c r="AF227" s="2">
        <v>-32912</v>
      </c>
      <c r="AG227" s="2">
        <v>-41171.449999999997</v>
      </c>
      <c r="AH227" s="2">
        <v>-22843</v>
      </c>
      <c r="AI227" s="2">
        <v>-40059</v>
      </c>
      <c r="AJ227" s="2">
        <v>-63965</v>
      </c>
      <c r="AK227" s="2">
        <v>-82077.77</v>
      </c>
      <c r="AL227" s="2">
        <v>-33731</v>
      </c>
      <c r="AM227" s="2">
        <v>-67042</v>
      </c>
      <c r="AN227" s="2">
        <v>-114848</v>
      </c>
      <c r="AO227" s="2">
        <v>-220470.05</v>
      </c>
      <c r="AP227" s="2">
        <v>-90668</v>
      </c>
      <c r="AQ227" s="2">
        <v>-152016</v>
      </c>
      <c r="AR227" s="2">
        <v>-226967</v>
      </c>
      <c r="AS227" s="2">
        <v>-257793.57</v>
      </c>
      <c r="AT227" s="2">
        <v>16547</v>
      </c>
      <c r="AU227" s="2">
        <v>-11423</v>
      </c>
      <c r="AV227" s="2">
        <v>-70522</v>
      </c>
      <c r="AW227" s="2">
        <v>-102174.679</v>
      </c>
      <c r="AX227" s="2">
        <v>-61567</v>
      </c>
      <c r="AY227" s="2">
        <v>-90617</v>
      </c>
      <c r="AZ227" s="5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</row>
    <row r="228" spans="1:68" ht="16.5" customHeight="1" x14ac:dyDescent="0.3">
      <c r="A228" s="2" t="s">
        <v>897</v>
      </c>
      <c r="B228" s="2">
        <v>0</v>
      </c>
      <c r="C228" s="2">
        <v>0</v>
      </c>
      <c r="D228" s="2">
        <v>0</v>
      </c>
      <c r="E228" s="2">
        <v>0</v>
      </c>
      <c r="F228" s="2">
        <v>0</v>
      </c>
      <c r="G228" s="2">
        <v>32129</v>
      </c>
      <c r="H228" s="2">
        <v>217132</v>
      </c>
      <c r="I228" s="2">
        <v>13974.19</v>
      </c>
      <c r="J228" s="2">
        <v>14671</v>
      </c>
      <c r="K228" s="2">
        <v>11183</v>
      </c>
      <c r="L228" s="2">
        <v>-73335</v>
      </c>
      <c r="M228" s="2">
        <v>-66719.78</v>
      </c>
      <c r="N228" s="2">
        <v>23326</v>
      </c>
      <c r="O228" s="2">
        <v>30406</v>
      </c>
      <c r="P228" s="2">
        <v>60099</v>
      </c>
      <c r="Q228" s="2">
        <v>33304.46</v>
      </c>
      <c r="R228" s="2">
        <v>6328</v>
      </c>
      <c r="S228" s="2">
        <v>-25540</v>
      </c>
      <c r="T228" s="2">
        <v>-53472</v>
      </c>
      <c r="U228" s="2">
        <v>-67210.722999999998</v>
      </c>
      <c r="V228" s="2">
        <v>-10118</v>
      </c>
      <c r="W228" s="2">
        <v>691</v>
      </c>
      <c r="X228" s="2">
        <v>29671</v>
      </c>
      <c r="Y228" s="2">
        <v>-1314.316</v>
      </c>
      <c r="Z228" s="2">
        <v>63663</v>
      </c>
      <c r="AA228" s="2">
        <v>74054</v>
      </c>
      <c r="AB228" s="2">
        <v>70738</v>
      </c>
      <c r="AC228" s="2">
        <v>47333.05</v>
      </c>
      <c r="AD228" s="2">
        <v>217</v>
      </c>
      <c r="AE228" s="2">
        <v>28487</v>
      </c>
      <c r="AF228" s="2">
        <v>29383</v>
      </c>
      <c r="AG228" s="2">
        <v>11445.21</v>
      </c>
      <c r="AH228" s="2">
        <v>21749</v>
      </c>
      <c r="AI228" s="2">
        <v>35401</v>
      </c>
      <c r="AJ228" s="2">
        <v>23225</v>
      </c>
      <c r="AK228" s="2">
        <v>-11029.07</v>
      </c>
      <c r="AL228" s="2">
        <v>22911</v>
      </c>
      <c r="AM228" s="2">
        <v>35746</v>
      </c>
      <c r="AN228" s="2">
        <v>41421</v>
      </c>
      <c r="AO228" s="2">
        <v>-56799.48</v>
      </c>
      <c r="AP228" s="2">
        <v>14565</v>
      </c>
      <c r="AQ228" s="2">
        <v>17858</v>
      </c>
      <c r="AR228" s="2">
        <v>15463</v>
      </c>
      <c r="AS228" s="2">
        <v>31123.52</v>
      </c>
      <c r="AT228" s="2">
        <v>-25170</v>
      </c>
      <c r="AU228" s="2">
        <v>-30886</v>
      </c>
      <c r="AV228" s="2">
        <v>-5288</v>
      </c>
      <c r="AW228" s="2">
        <v>-27539.501</v>
      </c>
      <c r="AX228" s="2">
        <v>28576</v>
      </c>
      <c r="AY228" s="2">
        <v>46292</v>
      </c>
      <c r="AZ228" s="5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</row>
    <row r="229" spans="1:68" ht="16.5" customHeight="1" x14ac:dyDescent="0.3">
      <c r="A229" s="2" t="s">
        <v>898</v>
      </c>
      <c r="B229" s="2">
        <v>0</v>
      </c>
      <c r="C229" s="2">
        <v>0</v>
      </c>
      <c r="D229" s="2">
        <v>0</v>
      </c>
      <c r="E229" s="2">
        <v>0</v>
      </c>
      <c r="F229" s="2">
        <v>0</v>
      </c>
      <c r="G229" s="2">
        <v>-51218</v>
      </c>
      <c r="H229" s="2">
        <v>-78598</v>
      </c>
      <c r="I229" s="2">
        <v>-85873.85</v>
      </c>
      <c r="J229" s="2">
        <v>-8584</v>
      </c>
      <c r="K229" s="2">
        <v>-16303</v>
      </c>
      <c r="L229" s="2">
        <v>-45574</v>
      </c>
      <c r="M229" s="2">
        <v>-54056.49</v>
      </c>
      <c r="N229" s="2">
        <v>-14883</v>
      </c>
      <c r="O229" s="2">
        <v>-25193</v>
      </c>
      <c r="P229" s="2">
        <v>-26701</v>
      </c>
      <c r="Q229" s="2">
        <v>-35242.410000000003</v>
      </c>
      <c r="R229" s="2">
        <v>-11261</v>
      </c>
      <c r="S229" s="2">
        <v>-15512</v>
      </c>
      <c r="T229" s="2">
        <v>-31207</v>
      </c>
      <c r="U229" s="2">
        <v>-46937.553999999996</v>
      </c>
      <c r="V229" s="2">
        <v>-9798</v>
      </c>
      <c r="W229" s="2">
        <v>-22517</v>
      </c>
      <c r="X229" s="2">
        <v>-41878</v>
      </c>
      <c r="Y229" s="2">
        <v>-51908.207999999999</v>
      </c>
      <c r="Z229" s="2">
        <v>-16739</v>
      </c>
      <c r="AA229" s="2">
        <v>-23652</v>
      </c>
      <c r="AB229" s="2">
        <v>-34876</v>
      </c>
      <c r="AC229" s="2">
        <v>-47620.42</v>
      </c>
      <c r="AD229" s="2">
        <v>-16878</v>
      </c>
      <c r="AE229" s="2">
        <v>-18136</v>
      </c>
      <c r="AF229" s="2">
        <v>-41343</v>
      </c>
      <c r="AG229" s="2">
        <v>-49799.26</v>
      </c>
      <c r="AH229" s="2">
        <v>-56226</v>
      </c>
      <c r="AI229" s="2">
        <v>-77165</v>
      </c>
      <c r="AJ229" s="2">
        <v>-98645</v>
      </c>
      <c r="AK229" s="2">
        <v>-102886.9</v>
      </c>
      <c r="AL229" s="2">
        <v>-53126</v>
      </c>
      <c r="AM229" s="2">
        <v>-88765</v>
      </c>
      <c r="AN229" s="2">
        <v>-113739</v>
      </c>
      <c r="AO229" s="2">
        <v>-139953.68</v>
      </c>
      <c r="AP229" s="2">
        <v>-87593</v>
      </c>
      <c r="AQ229" s="2">
        <v>-123850</v>
      </c>
      <c r="AR229" s="2">
        <v>-189205</v>
      </c>
      <c r="AS229" s="2">
        <v>-273267.53000000003</v>
      </c>
      <c r="AT229" s="2">
        <v>-55631</v>
      </c>
      <c r="AU229" s="2">
        <v>-94765</v>
      </c>
      <c r="AV229" s="2">
        <v>-138996</v>
      </c>
      <c r="AW229" s="2">
        <v>-183952.69500000001</v>
      </c>
      <c r="AX229" s="2">
        <v>-108458</v>
      </c>
      <c r="AY229" s="2">
        <v>-120190</v>
      </c>
      <c r="AZ229" s="5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</row>
    <row r="230" spans="1:68" ht="16.5" customHeight="1" x14ac:dyDescent="0.3">
      <c r="A230" s="2" t="s">
        <v>899</v>
      </c>
      <c r="B230" s="2">
        <v>-130222</v>
      </c>
      <c r="C230" s="2">
        <v>249023</v>
      </c>
      <c r="D230" s="2">
        <v>18806</v>
      </c>
      <c r="E230" s="2">
        <v>15844.39</v>
      </c>
      <c r="F230" s="2">
        <v>-64417</v>
      </c>
      <c r="G230" s="2">
        <v>-42914</v>
      </c>
      <c r="H230" s="2">
        <v>-21869</v>
      </c>
      <c r="I230" s="2">
        <v>-20408.32</v>
      </c>
      <c r="J230" s="2">
        <v>-55796</v>
      </c>
      <c r="K230" s="2">
        <v>-40116</v>
      </c>
      <c r="L230" s="2">
        <v>-21556</v>
      </c>
      <c r="M230" s="2">
        <v>41307.71</v>
      </c>
      <c r="N230" s="2">
        <v>-77195</v>
      </c>
      <c r="O230" s="2">
        <v>-53562</v>
      </c>
      <c r="P230" s="2">
        <v>-31734</v>
      </c>
      <c r="Q230" s="2">
        <v>26881.02</v>
      </c>
      <c r="R230" s="2">
        <v>-92878</v>
      </c>
      <c r="S230" s="2">
        <v>-63010</v>
      </c>
      <c r="T230" s="2">
        <v>-13172</v>
      </c>
      <c r="U230" s="2">
        <v>37418.188999999998</v>
      </c>
      <c r="V230" s="2">
        <v>-100771</v>
      </c>
      <c r="W230" s="2">
        <v>-70223</v>
      </c>
      <c r="X230" s="2">
        <v>-27070</v>
      </c>
      <c r="Y230" s="2">
        <v>67848.467000000004</v>
      </c>
      <c r="Z230" s="2">
        <v>-129156</v>
      </c>
      <c r="AA230" s="2">
        <v>-85725</v>
      </c>
      <c r="AB230" s="2">
        <v>-52889</v>
      </c>
      <c r="AC230" s="2">
        <v>11698.86</v>
      </c>
      <c r="AD230" s="2">
        <v>-9333</v>
      </c>
      <c r="AE230" s="2">
        <v>-8753</v>
      </c>
      <c r="AF230" s="2">
        <v>15946</v>
      </c>
      <c r="AG230" s="2">
        <v>19631.12</v>
      </c>
      <c r="AH230" s="2">
        <v>-84720</v>
      </c>
      <c r="AI230" s="2">
        <v>-74285</v>
      </c>
      <c r="AJ230" s="2">
        <v>29273</v>
      </c>
      <c r="AK230" s="2">
        <v>58497.34</v>
      </c>
      <c r="AL230" s="2">
        <v>-60822</v>
      </c>
      <c r="AM230" s="2">
        <v>-5580</v>
      </c>
      <c r="AN230" s="2">
        <v>88294</v>
      </c>
      <c r="AO230" s="2">
        <v>84410.97</v>
      </c>
      <c r="AP230" s="2">
        <v>12916</v>
      </c>
      <c r="AQ230" s="2">
        <v>128848</v>
      </c>
      <c r="AR230" s="2">
        <v>138692</v>
      </c>
      <c r="AS230" s="2">
        <v>50422.52</v>
      </c>
      <c r="AT230" s="2">
        <v>24518</v>
      </c>
      <c r="AU230" s="2">
        <v>134737</v>
      </c>
      <c r="AV230" s="2">
        <v>206618</v>
      </c>
      <c r="AW230" s="2">
        <v>143412.46299999999</v>
      </c>
      <c r="AX230" s="2">
        <v>-122135</v>
      </c>
      <c r="AY230" s="2">
        <v>-25963</v>
      </c>
      <c r="AZ230" s="5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</row>
    <row r="231" spans="1:68" ht="16.5" customHeight="1" x14ac:dyDescent="0.3">
      <c r="A231" s="2" t="s">
        <v>900</v>
      </c>
      <c r="B231" s="2">
        <v>0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0</v>
      </c>
      <c r="AH231" s="2">
        <v>0</v>
      </c>
      <c r="AI231" s="2">
        <v>0</v>
      </c>
      <c r="AJ231" s="2">
        <v>0</v>
      </c>
      <c r="AK231" s="2">
        <v>0</v>
      </c>
      <c r="AL231" s="2">
        <v>0</v>
      </c>
      <c r="AM231" s="2">
        <v>0</v>
      </c>
      <c r="AN231" s="2">
        <v>0</v>
      </c>
      <c r="AO231" s="2">
        <v>0</v>
      </c>
      <c r="AP231" s="2">
        <v>0</v>
      </c>
      <c r="AQ231" s="2">
        <v>0</v>
      </c>
      <c r="AR231" s="2">
        <v>0</v>
      </c>
      <c r="AS231" s="2">
        <v>0</v>
      </c>
      <c r="AT231" s="2">
        <v>0</v>
      </c>
      <c r="AU231" s="2">
        <v>0</v>
      </c>
      <c r="AV231" s="2">
        <v>20589</v>
      </c>
      <c r="AW231" s="2">
        <v>58002.764999999999</v>
      </c>
      <c r="AX231" s="2">
        <v>0</v>
      </c>
      <c r="AY231" s="2">
        <v>0</v>
      </c>
      <c r="AZ231" s="5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</row>
    <row r="232" spans="1:68" ht="16.5" customHeight="1" x14ac:dyDescent="0.3">
      <c r="A232" s="2" t="s">
        <v>901</v>
      </c>
      <c r="B232" s="2">
        <v>0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2">
        <v>0</v>
      </c>
      <c r="M232" s="2">
        <v>0</v>
      </c>
      <c r="N232" s="2">
        <v>0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-2812</v>
      </c>
      <c r="AB232" s="2">
        <v>0</v>
      </c>
      <c r="AC232" s="2">
        <v>0</v>
      </c>
      <c r="AD232" s="2">
        <v>262</v>
      </c>
      <c r="AE232" s="2">
        <v>0</v>
      </c>
      <c r="AF232" s="2">
        <v>0</v>
      </c>
      <c r="AG232" s="2">
        <v>0</v>
      </c>
      <c r="AH232" s="2">
        <v>0</v>
      </c>
      <c r="AI232" s="2">
        <v>0</v>
      </c>
      <c r="AJ232" s="2">
        <v>0</v>
      </c>
      <c r="AK232" s="2">
        <v>0</v>
      </c>
      <c r="AL232" s="2">
        <v>0</v>
      </c>
      <c r="AM232" s="2">
        <v>0</v>
      </c>
      <c r="AN232" s="2">
        <v>0</v>
      </c>
      <c r="AO232" s="2">
        <v>0</v>
      </c>
      <c r="AP232" s="2">
        <v>0</v>
      </c>
      <c r="AQ232" s="2">
        <v>0</v>
      </c>
      <c r="AR232" s="2">
        <v>0</v>
      </c>
      <c r="AS232" s="2">
        <v>0</v>
      </c>
      <c r="AT232" s="2">
        <v>0</v>
      </c>
      <c r="AU232" s="2">
        <v>0</v>
      </c>
      <c r="AV232" s="2">
        <v>0</v>
      </c>
      <c r="AW232" s="2">
        <v>0</v>
      </c>
      <c r="AX232" s="2">
        <v>0</v>
      </c>
      <c r="AY232" s="2">
        <v>0</v>
      </c>
      <c r="AZ232" s="5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</row>
    <row r="233" spans="1:68" ht="16.5" customHeight="1" x14ac:dyDescent="0.3">
      <c r="A233" s="2" t="s">
        <v>902</v>
      </c>
      <c r="B233" s="2">
        <v>0</v>
      </c>
      <c r="C233" s="2">
        <v>0</v>
      </c>
      <c r="D233" s="2">
        <v>0</v>
      </c>
      <c r="E233" s="2">
        <v>0</v>
      </c>
      <c r="F233" s="2">
        <v>0</v>
      </c>
      <c r="G233" s="2">
        <v>-42914</v>
      </c>
      <c r="H233" s="2">
        <v>-21869</v>
      </c>
      <c r="I233" s="2">
        <v>-20408.32</v>
      </c>
      <c r="J233" s="2">
        <v>-55796</v>
      </c>
      <c r="K233" s="2">
        <v>-40116</v>
      </c>
      <c r="L233" s="2">
        <v>-21556</v>
      </c>
      <c r="M233" s="2">
        <v>41307.71</v>
      </c>
      <c r="N233" s="2">
        <v>-77195</v>
      </c>
      <c r="O233" s="2">
        <v>-53562</v>
      </c>
      <c r="P233" s="2">
        <v>-31734</v>
      </c>
      <c r="Q233" s="2">
        <v>26881.02</v>
      </c>
      <c r="R233" s="2">
        <v>-93126</v>
      </c>
      <c r="S233" s="2">
        <v>-63258</v>
      </c>
      <c r="T233" s="2">
        <v>-13420</v>
      </c>
      <c r="U233" s="2">
        <v>37170.459000000003</v>
      </c>
      <c r="V233" s="2">
        <v>-100771</v>
      </c>
      <c r="W233" s="2">
        <v>-70223</v>
      </c>
      <c r="X233" s="2">
        <v>-27070</v>
      </c>
      <c r="Y233" s="2">
        <v>67848.467000000004</v>
      </c>
      <c r="Z233" s="2">
        <v>-126344</v>
      </c>
      <c r="AA233" s="2">
        <v>-82913</v>
      </c>
      <c r="AB233" s="2">
        <v>-53815</v>
      </c>
      <c r="AC233" s="2">
        <v>10772.26</v>
      </c>
      <c r="AD233" s="2">
        <v>-9595</v>
      </c>
      <c r="AE233" s="2">
        <v>-8753</v>
      </c>
      <c r="AF233" s="2">
        <v>15946</v>
      </c>
      <c r="AG233" s="2">
        <v>19631.12</v>
      </c>
      <c r="AH233" s="2">
        <v>-79110</v>
      </c>
      <c r="AI233" s="2">
        <v>-68675</v>
      </c>
      <c r="AJ233" s="2">
        <v>26448</v>
      </c>
      <c r="AK233" s="2">
        <v>47722.21</v>
      </c>
      <c r="AL233" s="2">
        <v>-56303</v>
      </c>
      <c r="AM233" s="2">
        <v>-4680</v>
      </c>
      <c r="AN233" s="2">
        <v>93105</v>
      </c>
      <c r="AO233" s="2">
        <v>90968.36</v>
      </c>
      <c r="AP233" s="2">
        <v>14214</v>
      </c>
      <c r="AQ233" s="2">
        <v>131549</v>
      </c>
      <c r="AR233" s="2">
        <v>144143</v>
      </c>
      <c r="AS233" s="2">
        <v>64172.959999999999</v>
      </c>
      <c r="AT233" s="2">
        <v>31618</v>
      </c>
      <c r="AU233" s="2">
        <v>136228</v>
      </c>
      <c r="AV233" s="2">
        <v>186012</v>
      </c>
      <c r="AW233" s="2">
        <v>84578.581000000006</v>
      </c>
      <c r="AX233" s="2">
        <v>-121214</v>
      </c>
      <c r="AY233" s="2">
        <v>-26719</v>
      </c>
      <c r="AZ233" s="5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</row>
    <row r="234" spans="1:68" ht="16.5" customHeight="1" x14ac:dyDescent="0.3">
      <c r="A234" s="2" t="s">
        <v>903</v>
      </c>
      <c r="B234" s="2">
        <v>0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0</v>
      </c>
      <c r="L234" s="2">
        <v>0</v>
      </c>
      <c r="M234" s="2">
        <v>0</v>
      </c>
      <c r="N234" s="2">
        <v>0</v>
      </c>
      <c r="O234" s="2">
        <v>0</v>
      </c>
      <c r="P234" s="2">
        <v>0</v>
      </c>
      <c r="Q234" s="2">
        <v>0</v>
      </c>
      <c r="R234" s="2">
        <v>248</v>
      </c>
      <c r="S234" s="2">
        <v>248</v>
      </c>
      <c r="T234" s="2">
        <v>248</v>
      </c>
      <c r="U234" s="2">
        <v>247.73</v>
      </c>
      <c r="V234" s="2">
        <v>0</v>
      </c>
      <c r="W234" s="2">
        <v>0</v>
      </c>
      <c r="X234" s="2">
        <v>0</v>
      </c>
      <c r="Y234" s="2">
        <v>0</v>
      </c>
      <c r="Z234" s="2">
        <v>-2812</v>
      </c>
      <c r="AA234" s="2">
        <v>0</v>
      </c>
      <c r="AB234" s="2">
        <v>926</v>
      </c>
      <c r="AC234" s="2">
        <v>926.6</v>
      </c>
      <c r="AD234" s="2">
        <v>0</v>
      </c>
      <c r="AE234" s="2">
        <v>0</v>
      </c>
      <c r="AF234" s="2">
        <v>0</v>
      </c>
      <c r="AG234" s="2">
        <v>0</v>
      </c>
      <c r="AH234" s="2">
        <v>-5610</v>
      </c>
      <c r="AI234" s="2">
        <v>-5610</v>
      </c>
      <c r="AJ234" s="2">
        <v>2825</v>
      </c>
      <c r="AK234" s="2">
        <v>10775.13</v>
      </c>
      <c r="AL234" s="2">
        <v>-4519</v>
      </c>
      <c r="AM234" s="2">
        <v>-900</v>
      </c>
      <c r="AN234" s="2">
        <v>-4811</v>
      </c>
      <c r="AO234" s="2">
        <v>-6557.39</v>
      </c>
      <c r="AP234" s="2">
        <v>-1298</v>
      </c>
      <c r="AQ234" s="2">
        <v>-2701</v>
      </c>
      <c r="AR234" s="2">
        <v>-5451</v>
      </c>
      <c r="AS234" s="2">
        <v>-13750.44</v>
      </c>
      <c r="AT234" s="2">
        <v>-7100</v>
      </c>
      <c r="AU234" s="2">
        <v>-1491</v>
      </c>
      <c r="AV234" s="2">
        <v>17</v>
      </c>
      <c r="AW234" s="2">
        <v>831.11699999999996</v>
      </c>
      <c r="AX234" s="2">
        <v>-921</v>
      </c>
      <c r="AY234" s="2">
        <v>756</v>
      </c>
      <c r="AZ234" s="5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</row>
    <row r="235" spans="1:68" ht="16.5" customHeight="1" x14ac:dyDescent="0.3">
      <c r="A235" s="2" t="s">
        <v>904</v>
      </c>
      <c r="B235" s="2">
        <v>-66627</v>
      </c>
      <c r="C235" s="2">
        <v>-132408</v>
      </c>
      <c r="D235" s="2">
        <v>-877700</v>
      </c>
      <c r="E235" s="2">
        <v>-317402.17</v>
      </c>
      <c r="F235" s="2">
        <v>111562</v>
      </c>
      <c r="G235" s="2">
        <v>-54277</v>
      </c>
      <c r="H235" s="2">
        <v>-346083</v>
      </c>
      <c r="I235" s="2">
        <v>-805583.4</v>
      </c>
      <c r="J235" s="2">
        <v>-610267</v>
      </c>
      <c r="K235" s="2">
        <v>-1350133</v>
      </c>
      <c r="L235" s="2">
        <v>-2432118</v>
      </c>
      <c r="M235" s="2">
        <v>-3195810.21</v>
      </c>
      <c r="N235" s="2">
        <v>-1147549</v>
      </c>
      <c r="O235" s="2">
        <v>-1942973</v>
      </c>
      <c r="P235" s="2">
        <v>-2851085</v>
      </c>
      <c r="Q235" s="2">
        <v>-2754132.8</v>
      </c>
      <c r="R235" s="2">
        <v>-1382184</v>
      </c>
      <c r="S235" s="2">
        <v>-2860961</v>
      </c>
      <c r="T235" s="2">
        <v>-4264222</v>
      </c>
      <c r="U235" s="2">
        <v>-5413424.6849999996</v>
      </c>
      <c r="V235" s="2">
        <v>-1498884</v>
      </c>
      <c r="W235" s="2">
        <v>-3050550</v>
      </c>
      <c r="X235" s="2">
        <v>-4500990</v>
      </c>
      <c r="Y235" s="2">
        <v>-5501475.8099999996</v>
      </c>
      <c r="Z235" s="2">
        <v>-784292</v>
      </c>
      <c r="AA235" s="2">
        <v>-1215678</v>
      </c>
      <c r="AB235" s="2">
        <v>-1269827</v>
      </c>
      <c r="AC235" s="2">
        <v>-1622827.25</v>
      </c>
      <c r="AD235" s="2">
        <v>-359811</v>
      </c>
      <c r="AE235" s="2">
        <v>-624710</v>
      </c>
      <c r="AF235" s="2">
        <v>-519243</v>
      </c>
      <c r="AG235" s="2">
        <v>-1317476.53</v>
      </c>
      <c r="AH235" s="2">
        <v>-375534</v>
      </c>
      <c r="AI235" s="2">
        <v>-989470</v>
      </c>
      <c r="AJ235" s="2">
        <v>-1597476</v>
      </c>
      <c r="AK235" s="2">
        <v>-2088032.33</v>
      </c>
      <c r="AL235" s="2">
        <v>-663038</v>
      </c>
      <c r="AM235" s="2">
        <v>-1271894</v>
      </c>
      <c r="AN235" s="2">
        <v>-2012870</v>
      </c>
      <c r="AO235" s="2">
        <v>-2806675.34</v>
      </c>
      <c r="AP235" s="2">
        <v>-664488</v>
      </c>
      <c r="AQ235" s="2">
        <v>-1216410</v>
      </c>
      <c r="AR235" s="2">
        <v>-2040131</v>
      </c>
      <c r="AS235" s="2">
        <v>-3085803.83</v>
      </c>
      <c r="AT235" s="2">
        <v>-1145877</v>
      </c>
      <c r="AU235" s="2">
        <v>-2616183</v>
      </c>
      <c r="AV235" s="2">
        <v>-4223381</v>
      </c>
      <c r="AW235" s="2">
        <v>-5984535.517</v>
      </c>
      <c r="AX235" s="2">
        <v>-1585521</v>
      </c>
      <c r="AY235" s="2">
        <v>-1214942</v>
      </c>
      <c r="AZ235" s="5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</row>
    <row r="236" spans="1:68" ht="16.5" customHeight="1" x14ac:dyDescent="0.3">
      <c r="A236" s="2" t="s">
        <v>905</v>
      </c>
      <c r="B236" s="2">
        <v>0</v>
      </c>
      <c r="C236" s="2">
        <v>0</v>
      </c>
      <c r="D236" s="2">
        <v>0</v>
      </c>
      <c r="E236" s="2">
        <v>0</v>
      </c>
      <c r="F236" s="2">
        <v>0</v>
      </c>
      <c r="G236" s="2">
        <v>515303</v>
      </c>
      <c r="H236" s="2">
        <v>777012</v>
      </c>
      <c r="I236" s="2">
        <v>1044556.93</v>
      </c>
      <c r="J236" s="2">
        <v>271836</v>
      </c>
      <c r="K236" s="2">
        <v>555562</v>
      </c>
      <c r="L236" s="2">
        <v>860432</v>
      </c>
      <c r="M236" s="2">
        <v>1180032.95</v>
      </c>
      <c r="N236" s="2">
        <v>325212</v>
      </c>
      <c r="O236" s="2">
        <v>675250</v>
      </c>
      <c r="P236" s="2">
        <v>1044241</v>
      </c>
      <c r="Q236" s="2">
        <v>1410185.28</v>
      </c>
      <c r="R236" s="2">
        <v>376981</v>
      </c>
      <c r="S236" s="2">
        <v>789498</v>
      </c>
      <c r="T236" s="2">
        <v>1230727</v>
      </c>
      <c r="U236" s="2">
        <v>1692236.804</v>
      </c>
      <c r="V236" s="2">
        <v>476621</v>
      </c>
      <c r="W236" s="2">
        <v>985308</v>
      </c>
      <c r="X236" s="2">
        <v>1529008</v>
      </c>
      <c r="Y236" s="2">
        <v>2085879.784</v>
      </c>
      <c r="Z236" s="2">
        <v>569720</v>
      </c>
      <c r="AA236" s="2">
        <v>1151089</v>
      </c>
      <c r="AB236" s="2">
        <v>1743457</v>
      </c>
      <c r="AC236" s="2">
        <v>2334706.88</v>
      </c>
      <c r="AD236" s="2">
        <v>583813</v>
      </c>
      <c r="AE236" s="2">
        <v>1177082</v>
      </c>
      <c r="AF236" s="2">
        <v>1782756</v>
      </c>
      <c r="AG236" s="2">
        <v>2375141.46</v>
      </c>
      <c r="AH236" s="2">
        <v>603597</v>
      </c>
      <c r="AI236" s="2">
        <v>1210438</v>
      </c>
      <c r="AJ236" s="2">
        <v>1824230</v>
      </c>
      <c r="AK236" s="2">
        <v>2439165.7999999998</v>
      </c>
      <c r="AL236" s="2">
        <v>622626</v>
      </c>
      <c r="AM236" s="2">
        <v>1255567</v>
      </c>
      <c r="AN236" s="2">
        <v>1901254</v>
      </c>
      <c r="AO236" s="2">
        <v>2560820.5299999998</v>
      </c>
      <c r="AP236" s="2">
        <v>654799</v>
      </c>
      <c r="AQ236" s="2">
        <v>1320571</v>
      </c>
      <c r="AR236" s="2">
        <v>1996869</v>
      </c>
      <c r="AS236" s="2">
        <v>2676052.11</v>
      </c>
      <c r="AT236" s="2">
        <v>674356</v>
      </c>
      <c r="AU236" s="2">
        <v>1377994</v>
      </c>
      <c r="AV236" s="2">
        <v>2106927</v>
      </c>
      <c r="AW236" s="2">
        <v>2851940.0890000002</v>
      </c>
      <c r="AX236" s="2">
        <v>766746</v>
      </c>
      <c r="AY236" s="2">
        <v>1452517</v>
      </c>
      <c r="AZ236" s="5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</row>
    <row r="237" spans="1:68" ht="16.5" customHeight="1" x14ac:dyDescent="0.3">
      <c r="A237" s="2" t="s">
        <v>906</v>
      </c>
      <c r="B237" s="2">
        <v>0</v>
      </c>
      <c r="C237" s="2">
        <v>0</v>
      </c>
      <c r="D237" s="2">
        <v>406847</v>
      </c>
      <c r="E237" s="2">
        <v>-429826.26</v>
      </c>
      <c r="F237" s="2">
        <v>-127241</v>
      </c>
      <c r="G237" s="2">
        <v>-217149</v>
      </c>
      <c r="H237" s="2">
        <v>-317360</v>
      </c>
      <c r="I237" s="2">
        <v>-435362.82</v>
      </c>
      <c r="J237" s="2">
        <v>0</v>
      </c>
      <c r="K237" s="2">
        <v>-216603</v>
      </c>
      <c r="L237" s="2">
        <v>-341000</v>
      </c>
      <c r="M237" s="2">
        <v>-460926.17</v>
      </c>
      <c r="N237" s="2">
        <v>-138968</v>
      </c>
      <c r="O237" s="2">
        <v>-300431</v>
      </c>
      <c r="P237" s="2">
        <v>-470060</v>
      </c>
      <c r="Q237" s="2">
        <v>-627387.31999999995</v>
      </c>
      <c r="R237" s="2">
        <v>-164617</v>
      </c>
      <c r="S237" s="2">
        <v>-374106</v>
      </c>
      <c r="T237" s="2">
        <v>-566360</v>
      </c>
      <c r="U237" s="2">
        <v>-733666.06900000002</v>
      </c>
      <c r="V237" s="2">
        <v>-206614</v>
      </c>
      <c r="W237" s="2">
        <v>-437054</v>
      </c>
      <c r="X237" s="2">
        <v>-662583</v>
      </c>
      <c r="Y237" s="2">
        <v>-869210.58600000001</v>
      </c>
      <c r="Z237" s="2">
        <v>-181921</v>
      </c>
      <c r="AA237" s="2">
        <v>-377046</v>
      </c>
      <c r="AB237" s="2">
        <v>-607020</v>
      </c>
      <c r="AC237" s="2">
        <v>-830043.27</v>
      </c>
      <c r="AD237" s="2">
        <v>-229810</v>
      </c>
      <c r="AE237" s="2">
        <v>-446414</v>
      </c>
      <c r="AF237" s="2">
        <v>-658384</v>
      </c>
      <c r="AG237" s="2">
        <v>-898830.51</v>
      </c>
      <c r="AH237" s="2">
        <v>-221648</v>
      </c>
      <c r="AI237" s="2">
        <v>-432093</v>
      </c>
      <c r="AJ237" s="2">
        <v>-618831</v>
      </c>
      <c r="AK237" s="2">
        <v>-803444.89</v>
      </c>
      <c r="AL237" s="2">
        <v>-207294</v>
      </c>
      <c r="AM237" s="2">
        <v>-404903</v>
      </c>
      <c r="AN237" s="2">
        <v>-592913</v>
      </c>
      <c r="AO237" s="2">
        <v>-780967.93</v>
      </c>
      <c r="AP237" s="2">
        <v>-181160</v>
      </c>
      <c r="AQ237" s="2">
        <v>-384929</v>
      </c>
      <c r="AR237" s="2">
        <v>-569430</v>
      </c>
      <c r="AS237" s="2">
        <v>-756759.05</v>
      </c>
      <c r="AT237" s="2">
        <v>-202162</v>
      </c>
      <c r="AU237" s="2">
        <v>-422286</v>
      </c>
      <c r="AV237" s="2">
        <v>-624480</v>
      </c>
      <c r="AW237" s="2">
        <v>-839521.07799999998</v>
      </c>
      <c r="AX237" s="2">
        <v>-399991</v>
      </c>
      <c r="AY237" s="2">
        <v>-616500</v>
      </c>
      <c r="AZ237" s="5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</row>
    <row r="238" spans="1:68" ht="16.5" customHeight="1" x14ac:dyDescent="0.3">
      <c r="A238" s="2" t="s">
        <v>907</v>
      </c>
      <c r="B238" s="2">
        <v>0</v>
      </c>
      <c r="C238" s="2">
        <v>0</v>
      </c>
      <c r="D238" s="2">
        <v>-64659</v>
      </c>
      <c r="E238" s="2">
        <v>-65681.19</v>
      </c>
      <c r="F238" s="2">
        <v>-829</v>
      </c>
      <c r="G238" s="2">
        <v>-33019</v>
      </c>
      <c r="H238" s="2">
        <v>-79445</v>
      </c>
      <c r="I238" s="2">
        <v>-80432.02</v>
      </c>
      <c r="J238" s="2">
        <v>-110763</v>
      </c>
      <c r="K238" s="2">
        <v>-47186</v>
      </c>
      <c r="L238" s="2">
        <v>-98431</v>
      </c>
      <c r="M238" s="2">
        <v>-99539.82</v>
      </c>
      <c r="N238" s="2">
        <v>-985</v>
      </c>
      <c r="O238" s="2">
        <v>-54650</v>
      </c>
      <c r="P238" s="2">
        <v>-132748</v>
      </c>
      <c r="Q238" s="2">
        <v>-133976.29</v>
      </c>
      <c r="R238" s="2">
        <v>-1308</v>
      </c>
      <c r="S238" s="2">
        <v>-76791</v>
      </c>
      <c r="T238" s="2">
        <v>-148920</v>
      </c>
      <c r="U238" s="2">
        <v>-150632.424</v>
      </c>
      <c r="V238" s="2">
        <v>-1517</v>
      </c>
      <c r="W238" s="2">
        <v>-84573</v>
      </c>
      <c r="X238" s="2">
        <v>-168670</v>
      </c>
      <c r="Y238" s="2">
        <v>-170466.92</v>
      </c>
      <c r="Z238" s="2">
        <v>-1571</v>
      </c>
      <c r="AA238" s="2">
        <v>-86632</v>
      </c>
      <c r="AB238" s="2">
        <v>-183536</v>
      </c>
      <c r="AC238" s="2">
        <v>-185361.05</v>
      </c>
      <c r="AD238" s="2">
        <v>-1552</v>
      </c>
      <c r="AE238" s="2">
        <v>-100831</v>
      </c>
      <c r="AF238" s="2">
        <v>-198597</v>
      </c>
      <c r="AG238" s="2">
        <v>-200453.35</v>
      </c>
      <c r="AH238" s="2">
        <v>-1677</v>
      </c>
      <c r="AI238" s="2">
        <v>-93017</v>
      </c>
      <c r="AJ238" s="2">
        <v>-202700</v>
      </c>
      <c r="AK238" s="2">
        <v>-210873.75</v>
      </c>
      <c r="AL238" s="2">
        <v>-7378</v>
      </c>
      <c r="AM238" s="2">
        <v>-111892</v>
      </c>
      <c r="AN238" s="2">
        <v>-221085</v>
      </c>
      <c r="AO238" s="2">
        <v>-228527.49</v>
      </c>
      <c r="AP238" s="2">
        <v>-7822</v>
      </c>
      <c r="AQ238" s="2">
        <v>-113959</v>
      </c>
      <c r="AR238" s="2">
        <v>-228742</v>
      </c>
      <c r="AS238" s="2">
        <v>-236112.88</v>
      </c>
      <c r="AT238" s="2">
        <v>-6872</v>
      </c>
      <c r="AU238" s="2">
        <v>-112629</v>
      </c>
      <c r="AV238" s="2">
        <v>-228473</v>
      </c>
      <c r="AW238" s="2">
        <v>-237052.766</v>
      </c>
      <c r="AX238" s="2">
        <v>-8876</v>
      </c>
      <c r="AY238" s="2">
        <v>-132004</v>
      </c>
      <c r="AZ238" s="5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</row>
    <row r="239" spans="1:68" ht="16.5" customHeight="1" x14ac:dyDescent="0.3">
      <c r="A239" s="2" t="s">
        <v>908</v>
      </c>
      <c r="B239" s="2">
        <v>-66627</v>
      </c>
      <c r="C239" s="2">
        <v>-132408</v>
      </c>
      <c r="D239" s="2">
        <v>-535512</v>
      </c>
      <c r="E239" s="2">
        <v>-812909.61</v>
      </c>
      <c r="F239" s="2">
        <v>-16508</v>
      </c>
      <c r="G239" s="2">
        <v>210858</v>
      </c>
      <c r="H239" s="2">
        <v>34124</v>
      </c>
      <c r="I239" s="2">
        <v>-276821.31</v>
      </c>
      <c r="J239" s="2">
        <v>-449194</v>
      </c>
      <c r="K239" s="2">
        <v>-1058360</v>
      </c>
      <c r="L239" s="2">
        <v>-2011117</v>
      </c>
      <c r="M239" s="2">
        <v>-2576243.25</v>
      </c>
      <c r="N239" s="2">
        <v>-962290</v>
      </c>
      <c r="O239" s="2">
        <v>-1622804</v>
      </c>
      <c r="P239" s="2">
        <v>-2409652</v>
      </c>
      <c r="Q239" s="2">
        <v>-2105311.13</v>
      </c>
      <c r="R239" s="2">
        <v>-1171128</v>
      </c>
      <c r="S239" s="2">
        <v>-2522360</v>
      </c>
      <c r="T239" s="2">
        <v>-3748775</v>
      </c>
      <c r="U239" s="2">
        <v>-4605486.3739999998</v>
      </c>
      <c r="V239" s="2">
        <v>-1230394</v>
      </c>
      <c r="W239" s="2">
        <v>-2586869</v>
      </c>
      <c r="X239" s="2">
        <v>-3803235</v>
      </c>
      <c r="Y239" s="2">
        <v>-4455273.5319999997</v>
      </c>
      <c r="Z239" s="2">
        <v>-398064</v>
      </c>
      <c r="AA239" s="2">
        <v>-528267</v>
      </c>
      <c r="AB239" s="2">
        <v>-316926</v>
      </c>
      <c r="AC239" s="2">
        <v>-303524.69</v>
      </c>
      <c r="AD239" s="2">
        <v>-7360</v>
      </c>
      <c r="AE239" s="2">
        <v>5127</v>
      </c>
      <c r="AF239" s="2">
        <v>406532</v>
      </c>
      <c r="AG239" s="2">
        <v>-41618.93</v>
      </c>
      <c r="AH239" s="2">
        <v>4738</v>
      </c>
      <c r="AI239" s="2">
        <v>-304142</v>
      </c>
      <c r="AJ239" s="2">
        <v>-594777</v>
      </c>
      <c r="AK239" s="2">
        <v>-663185.18000000005</v>
      </c>
      <c r="AL239" s="2">
        <v>-255084</v>
      </c>
      <c r="AM239" s="2">
        <v>-533122</v>
      </c>
      <c r="AN239" s="2">
        <v>-925614</v>
      </c>
      <c r="AO239" s="2">
        <v>-1255350.23</v>
      </c>
      <c r="AP239" s="2">
        <v>-198671</v>
      </c>
      <c r="AQ239" s="2">
        <v>-394727</v>
      </c>
      <c r="AR239" s="2">
        <v>-841434</v>
      </c>
      <c r="AS239" s="2">
        <v>-1402623.64</v>
      </c>
      <c r="AT239" s="2">
        <v>-680555</v>
      </c>
      <c r="AU239" s="2">
        <v>-1773104</v>
      </c>
      <c r="AV239" s="2">
        <v>-2969407</v>
      </c>
      <c r="AW239" s="2">
        <v>-4209169.2719999999</v>
      </c>
      <c r="AX239" s="2">
        <v>-1227642</v>
      </c>
      <c r="AY239" s="2">
        <v>-510929</v>
      </c>
      <c r="AZ239" s="5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</row>
    <row r="240" spans="1:68" ht="16.5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5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</row>
    <row r="241" spans="1:68" ht="16.5" customHeight="1" x14ac:dyDescent="0.3">
      <c r="A241" s="2" t="s">
        <v>909</v>
      </c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5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</row>
    <row r="242" spans="1:68" ht="16.5" customHeight="1" x14ac:dyDescent="0.3">
      <c r="A242" s="2" t="s">
        <v>910</v>
      </c>
      <c r="B242" s="2">
        <v>0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  <c r="K242" s="2">
        <v>0</v>
      </c>
      <c r="L242" s="2">
        <v>0</v>
      </c>
      <c r="M242" s="2">
        <v>0</v>
      </c>
      <c r="N242" s="2">
        <v>0</v>
      </c>
      <c r="O242" s="2">
        <v>0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2">
        <v>0</v>
      </c>
      <c r="Z242" s="2">
        <v>0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v>0</v>
      </c>
      <c r="AG242" s="2">
        <v>0</v>
      </c>
      <c r="AH242" s="2">
        <v>0</v>
      </c>
      <c r="AI242" s="2">
        <v>0</v>
      </c>
      <c r="AJ242" s="2">
        <v>0</v>
      </c>
      <c r="AK242" s="2">
        <v>0</v>
      </c>
      <c r="AL242" s="2">
        <v>0</v>
      </c>
      <c r="AM242" s="2">
        <v>0</v>
      </c>
      <c r="AN242" s="2">
        <v>0</v>
      </c>
      <c r="AO242" s="2">
        <v>0</v>
      </c>
      <c r="AP242" s="2">
        <v>0</v>
      </c>
      <c r="AQ242" s="2">
        <v>0</v>
      </c>
      <c r="AR242" s="2">
        <v>0</v>
      </c>
      <c r="AS242" s="2">
        <v>0</v>
      </c>
      <c r="AT242" s="2">
        <v>0</v>
      </c>
      <c r="AU242" s="2">
        <v>0</v>
      </c>
      <c r="AV242" s="2">
        <v>0</v>
      </c>
      <c r="AW242" s="2">
        <v>-1000</v>
      </c>
      <c r="AX242" s="2">
        <v>0</v>
      </c>
      <c r="AY242" s="2">
        <v>0</v>
      </c>
      <c r="AZ242" s="5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</row>
    <row r="243" spans="1:68" ht="16.5" customHeight="1" x14ac:dyDescent="0.3">
      <c r="A243" s="2" t="s">
        <v>911</v>
      </c>
      <c r="B243" s="2">
        <v>0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  <c r="K243" s="2">
        <v>0</v>
      </c>
      <c r="L243" s="2">
        <v>0</v>
      </c>
      <c r="M243" s="2">
        <v>0</v>
      </c>
      <c r="N243" s="2">
        <v>0</v>
      </c>
      <c r="O243" s="2">
        <v>0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Z243" s="2">
        <v>0</v>
      </c>
      <c r="AA243" s="2">
        <v>-2375</v>
      </c>
      <c r="AB243" s="2">
        <v>-3800</v>
      </c>
      <c r="AC243" s="2">
        <v>-3800</v>
      </c>
      <c r="AD243" s="2">
        <v>0</v>
      </c>
      <c r="AE243" s="2">
        <v>-3800</v>
      </c>
      <c r="AF243" s="2">
        <v>-3800</v>
      </c>
      <c r="AG243" s="2">
        <v>-5700</v>
      </c>
      <c r="AH243" s="2">
        <v>0</v>
      </c>
      <c r="AI243" s="2">
        <v>0</v>
      </c>
      <c r="AJ243" s="2">
        <v>0</v>
      </c>
      <c r="AK243" s="2">
        <v>0</v>
      </c>
      <c r="AL243" s="2">
        <v>0</v>
      </c>
      <c r="AM243" s="2">
        <v>0</v>
      </c>
      <c r="AN243" s="2">
        <v>0</v>
      </c>
      <c r="AO243" s="2">
        <v>0</v>
      </c>
      <c r="AP243" s="2">
        <v>0</v>
      </c>
      <c r="AQ243" s="2">
        <v>0</v>
      </c>
      <c r="AR243" s="2">
        <v>0</v>
      </c>
      <c r="AS243" s="2">
        <v>0</v>
      </c>
      <c r="AT243" s="2">
        <v>0</v>
      </c>
      <c r="AU243" s="2">
        <v>0</v>
      </c>
      <c r="AV243" s="2">
        <v>0</v>
      </c>
      <c r="AW243" s="2">
        <v>0</v>
      </c>
      <c r="AX243" s="2">
        <v>0</v>
      </c>
      <c r="AY243" s="2">
        <v>0</v>
      </c>
      <c r="AZ243" s="5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</row>
    <row r="244" spans="1:68" ht="16.5" customHeight="1" x14ac:dyDescent="0.3">
      <c r="A244" s="2" t="s">
        <v>912</v>
      </c>
      <c r="B244" s="2">
        <v>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0</v>
      </c>
      <c r="N244" s="2">
        <v>0</v>
      </c>
      <c r="O244" s="2">
        <v>0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0</v>
      </c>
      <c r="AA244" s="2">
        <v>-2375</v>
      </c>
      <c r="AB244" s="2">
        <v>-3800</v>
      </c>
      <c r="AC244" s="2">
        <v>-3800</v>
      </c>
      <c r="AD244" s="2">
        <v>0</v>
      </c>
      <c r="AE244" s="2">
        <v>-3800</v>
      </c>
      <c r="AF244" s="2">
        <v>-3800</v>
      </c>
      <c r="AG244" s="2">
        <v>-5700</v>
      </c>
      <c r="AH244" s="2">
        <v>0</v>
      </c>
      <c r="AI244" s="2">
        <v>0</v>
      </c>
      <c r="AJ244" s="2">
        <v>0</v>
      </c>
      <c r="AK244" s="2">
        <v>0</v>
      </c>
      <c r="AL244" s="2">
        <v>0</v>
      </c>
      <c r="AM244" s="2">
        <v>0</v>
      </c>
      <c r="AN244" s="2">
        <v>0</v>
      </c>
      <c r="AO244" s="2">
        <v>0</v>
      </c>
      <c r="AP244" s="2">
        <v>0</v>
      </c>
      <c r="AQ244" s="2">
        <v>0</v>
      </c>
      <c r="AR244" s="2">
        <v>0</v>
      </c>
      <c r="AS244" s="2">
        <v>0</v>
      </c>
      <c r="AT244" s="2">
        <v>0</v>
      </c>
      <c r="AU244" s="2">
        <v>0</v>
      </c>
      <c r="AV244" s="2">
        <v>0</v>
      </c>
      <c r="AW244" s="2">
        <v>0</v>
      </c>
      <c r="AX244" s="2">
        <v>0</v>
      </c>
      <c r="AY244" s="2">
        <v>0</v>
      </c>
      <c r="AZ244" s="5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</row>
    <row r="245" spans="1:68" ht="16.5" customHeight="1" x14ac:dyDescent="0.3">
      <c r="A245" s="2" t="s">
        <v>913</v>
      </c>
      <c r="B245" s="2">
        <v>-4445</v>
      </c>
      <c r="C245" s="2">
        <v>-4403</v>
      </c>
      <c r="D245" s="2">
        <v>-5753</v>
      </c>
      <c r="E245" s="2">
        <v>-4655.29</v>
      </c>
      <c r="F245" s="2">
        <v>-1880</v>
      </c>
      <c r="G245" s="2">
        <v>-4624</v>
      </c>
      <c r="H245" s="2">
        <v>-10172</v>
      </c>
      <c r="I245" s="2">
        <v>-16267.86</v>
      </c>
      <c r="J245" s="2">
        <v>-98</v>
      </c>
      <c r="K245" s="2">
        <v>-630</v>
      </c>
      <c r="L245" s="2">
        <v>-6905</v>
      </c>
      <c r="M245" s="2">
        <v>-16012.68</v>
      </c>
      <c r="N245" s="2">
        <v>-4456</v>
      </c>
      <c r="O245" s="2">
        <v>-6890</v>
      </c>
      <c r="P245" s="2">
        <v>-18360</v>
      </c>
      <c r="Q245" s="2">
        <v>-21792.87</v>
      </c>
      <c r="R245" s="2">
        <v>408</v>
      </c>
      <c r="S245" s="2">
        <v>-2526</v>
      </c>
      <c r="T245" s="2">
        <v>-9698</v>
      </c>
      <c r="U245" s="2">
        <v>-17328.03</v>
      </c>
      <c r="V245" s="2">
        <v>-4025</v>
      </c>
      <c r="W245" s="2">
        <v>-8913</v>
      </c>
      <c r="X245" s="2">
        <v>-10349</v>
      </c>
      <c r="Y245" s="2">
        <v>-15967.773999999999</v>
      </c>
      <c r="Z245" s="2">
        <v>-4980</v>
      </c>
      <c r="AA245" s="2">
        <v>-21574</v>
      </c>
      <c r="AB245" s="2">
        <v>-41705</v>
      </c>
      <c r="AC245" s="2">
        <v>-55702.44</v>
      </c>
      <c r="AD245" s="2">
        <v>-24207</v>
      </c>
      <c r="AE245" s="2">
        <v>-35613</v>
      </c>
      <c r="AF245" s="2">
        <v>-44462</v>
      </c>
      <c r="AG245" s="2">
        <v>-63220.3</v>
      </c>
      <c r="AH245" s="2">
        <v>-2877</v>
      </c>
      <c r="AI245" s="2">
        <v>-8332</v>
      </c>
      <c r="AJ245" s="2">
        <v>-13720</v>
      </c>
      <c r="AK245" s="2">
        <v>-25112.19</v>
      </c>
      <c r="AL245" s="2">
        <v>-3869</v>
      </c>
      <c r="AM245" s="2">
        <v>-7012</v>
      </c>
      <c r="AN245" s="2">
        <v>-8298</v>
      </c>
      <c r="AO245" s="2">
        <v>-12890.14</v>
      </c>
      <c r="AP245" s="2">
        <v>-6301</v>
      </c>
      <c r="AQ245" s="2">
        <v>-17291</v>
      </c>
      <c r="AR245" s="2">
        <v>-49642</v>
      </c>
      <c r="AS245" s="2">
        <v>-51467.33</v>
      </c>
      <c r="AT245" s="2">
        <v>-7197</v>
      </c>
      <c r="AU245" s="2">
        <v>-17078</v>
      </c>
      <c r="AV245" s="2">
        <v>-22625</v>
      </c>
      <c r="AW245" s="2">
        <v>-30025.823</v>
      </c>
      <c r="AX245" s="2">
        <v>-3437</v>
      </c>
      <c r="AY245" s="2">
        <v>-6515</v>
      </c>
      <c r="AZ245" s="5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</row>
    <row r="246" spans="1:68" ht="16.5" customHeight="1" x14ac:dyDescent="0.3">
      <c r="A246" s="2" t="s">
        <v>914</v>
      </c>
      <c r="B246" s="2">
        <v>400</v>
      </c>
      <c r="C246" s="2">
        <v>490</v>
      </c>
      <c r="D246" s="2">
        <v>1003</v>
      </c>
      <c r="E246" s="2">
        <v>1236.57</v>
      </c>
      <c r="F246" s="2">
        <v>15</v>
      </c>
      <c r="G246" s="2">
        <v>674</v>
      </c>
      <c r="H246" s="2">
        <v>1394</v>
      </c>
      <c r="I246" s="2">
        <v>1937.62</v>
      </c>
      <c r="J246" s="2">
        <v>356</v>
      </c>
      <c r="K246" s="2">
        <v>356</v>
      </c>
      <c r="L246" s="2">
        <v>361</v>
      </c>
      <c r="M246" s="2">
        <v>1162.1500000000001</v>
      </c>
      <c r="N246" s="2">
        <v>10</v>
      </c>
      <c r="O246" s="2">
        <v>16</v>
      </c>
      <c r="P246" s="2">
        <v>837</v>
      </c>
      <c r="Q246" s="2">
        <v>994.6</v>
      </c>
      <c r="R246" s="2">
        <v>2286</v>
      </c>
      <c r="S246" s="2">
        <v>2569</v>
      </c>
      <c r="T246" s="2">
        <v>2575</v>
      </c>
      <c r="U246" s="2">
        <v>2575.0790000000002</v>
      </c>
      <c r="V246" s="2">
        <v>1214</v>
      </c>
      <c r="W246" s="2">
        <v>2089</v>
      </c>
      <c r="X246" s="2">
        <v>2806</v>
      </c>
      <c r="Y246" s="2">
        <v>2805.7310000000002</v>
      </c>
      <c r="Z246" s="2">
        <v>343</v>
      </c>
      <c r="AA246" s="2">
        <v>657</v>
      </c>
      <c r="AB246" s="2">
        <v>657</v>
      </c>
      <c r="AC246" s="2">
        <v>657.07</v>
      </c>
      <c r="AD246" s="2">
        <v>292</v>
      </c>
      <c r="AE246" s="2">
        <v>1539</v>
      </c>
      <c r="AF246" s="2">
        <v>1539</v>
      </c>
      <c r="AG246" s="2">
        <v>1539.23</v>
      </c>
      <c r="AH246" s="2">
        <v>590</v>
      </c>
      <c r="AI246" s="2">
        <v>1282</v>
      </c>
      <c r="AJ246" s="2">
        <v>1415</v>
      </c>
      <c r="AK246" s="2">
        <v>2039.3</v>
      </c>
      <c r="AL246" s="2">
        <v>492</v>
      </c>
      <c r="AM246" s="2">
        <v>640</v>
      </c>
      <c r="AN246" s="2">
        <v>1319</v>
      </c>
      <c r="AO246" s="2">
        <v>2830.87</v>
      </c>
      <c r="AP246" s="2">
        <v>985</v>
      </c>
      <c r="AQ246" s="2">
        <v>1586</v>
      </c>
      <c r="AR246" s="2">
        <v>1587</v>
      </c>
      <c r="AS246" s="2">
        <v>2577.2199999999998</v>
      </c>
      <c r="AT246" s="2">
        <v>0</v>
      </c>
      <c r="AU246" s="2">
        <v>450</v>
      </c>
      <c r="AV246" s="2">
        <v>450</v>
      </c>
      <c r="AW246" s="2">
        <v>1029.1590000000001</v>
      </c>
      <c r="AX246" s="2">
        <v>735</v>
      </c>
      <c r="AY246" s="2">
        <v>854</v>
      </c>
      <c r="AZ246" s="5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</row>
    <row r="247" spans="1:68" ht="16.5" customHeight="1" x14ac:dyDescent="0.3">
      <c r="A247" s="2" t="s">
        <v>915</v>
      </c>
      <c r="B247" s="2">
        <v>-4845</v>
      </c>
      <c r="C247" s="2">
        <v>-4893</v>
      </c>
      <c r="D247" s="2">
        <v>-6756</v>
      </c>
      <c r="E247" s="2">
        <v>-5891.86</v>
      </c>
      <c r="F247" s="2">
        <v>-1895</v>
      </c>
      <c r="G247" s="2">
        <v>-5298</v>
      </c>
      <c r="H247" s="2">
        <v>-11566</v>
      </c>
      <c r="I247" s="2">
        <v>-18205.47</v>
      </c>
      <c r="J247" s="2">
        <v>-454</v>
      </c>
      <c r="K247" s="2">
        <v>-986</v>
      </c>
      <c r="L247" s="2">
        <v>-7266</v>
      </c>
      <c r="M247" s="2">
        <v>-17174.830000000002</v>
      </c>
      <c r="N247" s="2">
        <v>-4466</v>
      </c>
      <c r="O247" s="2">
        <v>-6906</v>
      </c>
      <c r="P247" s="2">
        <v>-19197</v>
      </c>
      <c r="Q247" s="2">
        <v>-22787.47</v>
      </c>
      <c r="R247" s="2">
        <v>-1878</v>
      </c>
      <c r="S247" s="2">
        <v>-5095</v>
      </c>
      <c r="T247" s="2">
        <v>-12273</v>
      </c>
      <c r="U247" s="2">
        <v>-19903.109</v>
      </c>
      <c r="V247" s="2">
        <v>-5239</v>
      </c>
      <c r="W247" s="2">
        <v>-11002</v>
      </c>
      <c r="X247" s="2">
        <v>-13155</v>
      </c>
      <c r="Y247" s="2">
        <v>-18773.505000000001</v>
      </c>
      <c r="Z247" s="2">
        <v>-5323</v>
      </c>
      <c r="AA247" s="2">
        <v>-22231</v>
      </c>
      <c r="AB247" s="2">
        <v>-42362</v>
      </c>
      <c r="AC247" s="2">
        <v>-56359.51</v>
      </c>
      <c r="AD247" s="2">
        <v>-24499</v>
      </c>
      <c r="AE247" s="2">
        <v>-37152</v>
      </c>
      <c r="AF247" s="2">
        <v>-46001</v>
      </c>
      <c r="AG247" s="2">
        <v>-64759.54</v>
      </c>
      <c r="AH247" s="2">
        <v>-3467</v>
      </c>
      <c r="AI247" s="2">
        <v>-9614</v>
      </c>
      <c r="AJ247" s="2">
        <v>-15135</v>
      </c>
      <c r="AK247" s="2">
        <v>-27151.49</v>
      </c>
      <c r="AL247" s="2">
        <v>-4361</v>
      </c>
      <c r="AM247" s="2">
        <v>-7652</v>
      </c>
      <c r="AN247" s="2">
        <v>-9617</v>
      </c>
      <c r="AO247" s="2">
        <v>-15721.01</v>
      </c>
      <c r="AP247" s="2">
        <v>-7286</v>
      </c>
      <c r="AQ247" s="2">
        <v>-18877</v>
      </c>
      <c r="AR247" s="2">
        <v>-51229</v>
      </c>
      <c r="AS247" s="2">
        <v>-54044.54</v>
      </c>
      <c r="AT247" s="2">
        <v>-7197</v>
      </c>
      <c r="AU247" s="2">
        <v>-17528</v>
      </c>
      <c r="AV247" s="2">
        <v>-23075</v>
      </c>
      <c r="AW247" s="2">
        <v>-31054.982</v>
      </c>
      <c r="AX247" s="2">
        <v>-4172</v>
      </c>
      <c r="AY247" s="2">
        <v>-7369</v>
      </c>
      <c r="AZ247" s="5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</row>
    <row r="248" spans="1:68" ht="16.5" customHeight="1" x14ac:dyDescent="0.3">
      <c r="A248" s="2" t="s">
        <v>916</v>
      </c>
      <c r="B248" s="2">
        <v>0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-4229</v>
      </c>
      <c r="I248" s="2">
        <v>-5577.22</v>
      </c>
      <c r="J248" s="2">
        <v>-522</v>
      </c>
      <c r="K248" s="2">
        <v>-522</v>
      </c>
      <c r="L248" s="2">
        <v>-2413</v>
      </c>
      <c r="M248" s="2">
        <v>-3311.01</v>
      </c>
      <c r="N248" s="2">
        <v>0</v>
      </c>
      <c r="O248" s="2">
        <v>-73</v>
      </c>
      <c r="P248" s="2">
        <v>-73</v>
      </c>
      <c r="Q248" s="2">
        <v>-2637.78</v>
      </c>
      <c r="R248" s="2">
        <v>0</v>
      </c>
      <c r="S248" s="2">
        <v>0</v>
      </c>
      <c r="T248" s="2">
        <v>-685</v>
      </c>
      <c r="U248" s="2">
        <v>-1321.4659999999999</v>
      </c>
      <c r="V248" s="2">
        <v>-291</v>
      </c>
      <c r="W248" s="2">
        <v>-291</v>
      </c>
      <c r="X248" s="2">
        <v>-291</v>
      </c>
      <c r="Y248" s="2">
        <v>-2481.2629999999999</v>
      </c>
      <c r="Z248" s="2">
        <v>-12</v>
      </c>
      <c r="AA248" s="2">
        <v>-12</v>
      </c>
      <c r="AB248" s="2">
        <v>-488</v>
      </c>
      <c r="AC248" s="2">
        <v>-1366</v>
      </c>
      <c r="AD248" s="2">
        <v>-809</v>
      </c>
      <c r="AE248" s="2">
        <v>-809</v>
      </c>
      <c r="AF248" s="2">
        <v>-1205</v>
      </c>
      <c r="AG248" s="2">
        <v>-4184.59</v>
      </c>
      <c r="AH248" s="2">
        <v>-538</v>
      </c>
      <c r="AI248" s="2">
        <v>-608</v>
      </c>
      <c r="AJ248" s="2">
        <v>-1038</v>
      </c>
      <c r="AK248" s="2">
        <v>-1038.08</v>
      </c>
      <c r="AL248" s="2">
        <v>0</v>
      </c>
      <c r="AM248" s="2">
        <v>-710</v>
      </c>
      <c r="AN248" s="2">
        <v>-878</v>
      </c>
      <c r="AO248" s="2">
        <v>-1181.3800000000001</v>
      </c>
      <c r="AP248" s="2">
        <v>0</v>
      </c>
      <c r="AQ248" s="2">
        <v>-163</v>
      </c>
      <c r="AR248" s="2">
        <v>-230</v>
      </c>
      <c r="AS248" s="2">
        <v>-1230.68</v>
      </c>
      <c r="AT248" s="2">
        <v>-595</v>
      </c>
      <c r="AU248" s="2">
        <v>-595</v>
      </c>
      <c r="AV248" s="2">
        <v>-595</v>
      </c>
      <c r="AW248" s="2">
        <v>-595</v>
      </c>
      <c r="AX248" s="2">
        <v>0</v>
      </c>
      <c r="AY248" s="2">
        <v>-546</v>
      </c>
      <c r="AZ248" s="5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</row>
    <row r="249" spans="1:68" ht="16.5" customHeight="1" x14ac:dyDescent="0.3">
      <c r="A249" s="2" t="s">
        <v>917</v>
      </c>
      <c r="B249" s="2">
        <v>0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H249" s="2">
        <v>-4229</v>
      </c>
      <c r="I249" s="2">
        <v>-5577.22</v>
      </c>
      <c r="J249" s="2">
        <v>-522</v>
      </c>
      <c r="K249" s="2">
        <v>-522</v>
      </c>
      <c r="L249" s="2">
        <v>-2413</v>
      </c>
      <c r="M249" s="2">
        <v>-3311.01</v>
      </c>
      <c r="N249" s="2">
        <v>0</v>
      </c>
      <c r="O249" s="2">
        <v>-73</v>
      </c>
      <c r="P249" s="2">
        <v>-73</v>
      </c>
      <c r="Q249" s="2">
        <v>-2637.78</v>
      </c>
      <c r="R249" s="2">
        <v>0</v>
      </c>
      <c r="S249" s="2">
        <v>0</v>
      </c>
      <c r="T249" s="2">
        <v>-685</v>
      </c>
      <c r="U249" s="2">
        <v>-1321.4659999999999</v>
      </c>
      <c r="V249" s="2">
        <v>-291</v>
      </c>
      <c r="W249" s="2">
        <v>-291</v>
      </c>
      <c r="X249" s="2">
        <v>-291</v>
      </c>
      <c r="Y249" s="2">
        <v>-2481.2629999999999</v>
      </c>
      <c r="Z249" s="2">
        <v>-12</v>
      </c>
      <c r="AA249" s="2">
        <v>-12</v>
      </c>
      <c r="AB249" s="2">
        <v>-488</v>
      </c>
      <c r="AC249" s="2">
        <v>-1366</v>
      </c>
      <c r="AD249" s="2">
        <v>-809</v>
      </c>
      <c r="AE249" s="2">
        <v>-809</v>
      </c>
      <c r="AF249" s="2">
        <v>-1205</v>
      </c>
      <c r="AG249" s="2">
        <v>-4184.59</v>
      </c>
      <c r="AH249" s="2">
        <v>-538</v>
      </c>
      <c r="AI249" s="2">
        <v>-608</v>
      </c>
      <c r="AJ249" s="2">
        <v>-1038</v>
      </c>
      <c r="AK249" s="2">
        <v>-1038.08</v>
      </c>
      <c r="AL249" s="2">
        <v>0</v>
      </c>
      <c r="AM249" s="2">
        <v>-710</v>
      </c>
      <c r="AN249" s="2">
        <v>-878</v>
      </c>
      <c r="AO249" s="2">
        <v>-1181.3800000000001</v>
      </c>
      <c r="AP249" s="2">
        <v>0</v>
      </c>
      <c r="AQ249" s="2">
        <v>-163</v>
      </c>
      <c r="AR249" s="2">
        <v>-230</v>
      </c>
      <c r="AS249" s="2">
        <v>-1230.68</v>
      </c>
      <c r="AT249" s="2">
        <v>-595</v>
      </c>
      <c r="AU249" s="2">
        <v>-595</v>
      </c>
      <c r="AV249" s="2">
        <v>-595</v>
      </c>
      <c r="AW249" s="2">
        <v>-595</v>
      </c>
      <c r="AX249" s="2">
        <v>0</v>
      </c>
      <c r="AY249" s="2">
        <v>-546</v>
      </c>
      <c r="AZ249" s="5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</row>
    <row r="250" spans="1:68" ht="16.5" customHeight="1" x14ac:dyDescent="0.3">
      <c r="A250" s="2" t="s">
        <v>918</v>
      </c>
      <c r="B250" s="2">
        <v>0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2">
        <v>0</v>
      </c>
      <c r="M250" s="2">
        <v>0</v>
      </c>
      <c r="N250" s="2">
        <v>0</v>
      </c>
      <c r="O250" s="2">
        <v>0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v>0</v>
      </c>
      <c r="Y250" s="2">
        <v>0</v>
      </c>
      <c r="Z250" s="2">
        <v>0</v>
      </c>
      <c r="AA250" s="2">
        <v>0</v>
      </c>
      <c r="AB250" s="2">
        <v>0</v>
      </c>
      <c r="AC250" s="2">
        <v>0</v>
      </c>
      <c r="AD250" s="2">
        <v>0</v>
      </c>
      <c r="AE250" s="2">
        <v>0</v>
      </c>
      <c r="AF250" s="2">
        <v>0</v>
      </c>
      <c r="AG250" s="2">
        <v>0</v>
      </c>
      <c r="AH250" s="2">
        <v>0</v>
      </c>
      <c r="AI250" s="2">
        <v>0</v>
      </c>
      <c r="AJ250" s="2">
        <v>0</v>
      </c>
      <c r="AK250" s="2">
        <v>0</v>
      </c>
      <c r="AL250" s="2">
        <v>0</v>
      </c>
      <c r="AM250" s="2">
        <v>0</v>
      </c>
      <c r="AN250" s="2">
        <v>0</v>
      </c>
      <c r="AO250" s="2">
        <v>-1000</v>
      </c>
      <c r="AP250" s="2">
        <v>0</v>
      </c>
      <c r="AQ250" s="2">
        <v>0</v>
      </c>
      <c r="AR250" s="2">
        <v>0</v>
      </c>
      <c r="AS250" s="2">
        <v>0</v>
      </c>
      <c r="AT250" s="2">
        <v>0</v>
      </c>
      <c r="AU250" s="2">
        <v>0</v>
      </c>
      <c r="AV250" s="2">
        <v>0</v>
      </c>
      <c r="AW250" s="2">
        <v>0</v>
      </c>
      <c r="AX250" s="2">
        <v>0</v>
      </c>
      <c r="AY250" s="2">
        <v>0</v>
      </c>
      <c r="AZ250" s="5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</row>
    <row r="251" spans="1:68" ht="16.5" customHeight="1" x14ac:dyDescent="0.3">
      <c r="A251" s="2" t="s">
        <v>919</v>
      </c>
      <c r="B251" s="2">
        <v>0</v>
      </c>
      <c r="C251" s="2">
        <v>23</v>
      </c>
      <c r="D251" s="2">
        <v>23</v>
      </c>
      <c r="E251" s="2">
        <v>46.8</v>
      </c>
      <c r="F251" s="2">
        <v>0</v>
      </c>
      <c r="G251" s="2">
        <v>23</v>
      </c>
      <c r="H251" s="2">
        <v>47</v>
      </c>
      <c r="I251" s="2">
        <v>46.8</v>
      </c>
      <c r="J251" s="2">
        <v>0</v>
      </c>
      <c r="K251" s="2">
        <v>26</v>
      </c>
      <c r="L251" s="2">
        <v>26</v>
      </c>
      <c r="M251" s="2">
        <v>49.73</v>
      </c>
      <c r="N251" s="2">
        <v>0</v>
      </c>
      <c r="O251" s="2">
        <v>29</v>
      </c>
      <c r="P251" s="2">
        <v>55</v>
      </c>
      <c r="Q251" s="2">
        <v>55.58</v>
      </c>
      <c r="R251" s="2">
        <v>0</v>
      </c>
      <c r="S251" s="2">
        <v>38</v>
      </c>
      <c r="T251" s="2">
        <v>73</v>
      </c>
      <c r="U251" s="2">
        <v>73.125</v>
      </c>
      <c r="V251" s="2">
        <v>0</v>
      </c>
      <c r="W251" s="2">
        <v>70</v>
      </c>
      <c r="X251" s="2">
        <v>70</v>
      </c>
      <c r="Y251" s="2">
        <v>111.15</v>
      </c>
      <c r="Z251" s="2">
        <v>0</v>
      </c>
      <c r="AA251" s="2">
        <v>70</v>
      </c>
      <c r="AB251" s="2">
        <v>70</v>
      </c>
      <c r="AC251" s="2">
        <v>111.15</v>
      </c>
      <c r="AD251" s="2">
        <v>0</v>
      </c>
      <c r="AE251" s="2">
        <v>73</v>
      </c>
      <c r="AF251" s="2">
        <v>126</v>
      </c>
      <c r="AG251" s="2">
        <v>125.78</v>
      </c>
      <c r="AH251" s="2">
        <v>0</v>
      </c>
      <c r="AI251" s="2">
        <v>85</v>
      </c>
      <c r="AJ251" s="2">
        <v>140</v>
      </c>
      <c r="AK251" s="2">
        <v>140.4</v>
      </c>
      <c r="AL251" s="2">
        <v>0</v>
      </c>
      <c r="AM251" s="2">
        <v>91</v>
      </c>
      <c r="AN251" s="2">
        <v>91</v>
      </c>
      <c r="AO251" s="2">
        <v>149.18</v>
      </c>
      <c r="AP251" s="2">
        <v>0</v>
      </c>
      <c r="AQ251" s="2">
        <v>99</v>
      </c>
      <c r="AR251" s="2">
        <v>164</v>
      </c>
      <c r="AS251" s="2">
        <v>163.80000000000001</v>
      </c>
      <c r="AT251" s="2">
        <v>0</v>
      </c>
      <c r="AU251" s="2">
        <v>105</v>
      </c>
      <c r="AV251" s="2">
        <v>173</v>
      </c>
      <c r="AW251" s="2">
        <v>172.57499999999999</v>
      </c>
      <c r="AX251" s="2">
        <v>0</v>
      </c>
      <c r="AY251" s="2">
        <v>120</v>
      </c>
      <c r="AZ251" s="5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</row>
    <row r="252" spans="1:68" ht="16.5" customHeight="1" x14ac:dyDescent="0.3">
      <c r="A252" s="2" t="s">
        <v>920</v>
      </c>
      <c r="B252" s="2">
        <v>-411</v>
      </c>
      <c r="C252" s="2">
        <v>-411</v>
      </c>
      <c r="D252" s="2">
        <v>-411</v>
      </c>
      <c r="E252" s="2">
        <v>-775.68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2">
        <v>0</v>
      </c>
      <c r="M252" s="2">
        <v>0</v>
      </c>
      <c r="N252" s="2">
        <v>0</v>
      </c>
      <c r="O252" s="2">
        <v>0</v>
      </c>
      <c r="P252" s="2">
        <v>0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  <c r="X252" s="2">
        <v>0</v>
      </c>
      <c r="Y252" s="2">
        <v>0</v>
      </c>
      <c r="Z252" s="2">
        <v>0</v>
      </c>
      <c r="AA252" s="2">
        <v>0</v>
      </c>
      <c r="AB252" s="2">
        <v>0</v>
      </c>
      <c r="AC252" s="2">
        <v>0</v>
      </c>
      <c r="AD252" s="2">
        <v>0</v>
      </c>
      <c r="AE252" s="2">
        <v>0</v>
      </c>
      <c r="AF252" s="2">
        <v>0</v>
      </c>
      <c r="AG252" s="2">
        <v>0</v>
      </c>
      <c r="AH252" s="2">
        <v>0</v>
      </c>
      <c r="AI252" s="2">
        <v>0</v>
      </c>
      <c r="AJ252" s="2">
        <v>0</v>
      </c>
      <c r="AK252" s="2">
        <v>0</v>
      </c>
      <c r="AL252" s="2">
        <v>0</v>
      </c>
      <c r="AM252" s="2">
        <v>0</v>
      </c>
      <c r="AN252" s="2">
        <v>0</v>
      </c>
      <c r="AO252" s="2">
        <v>0</v>
      </c>
      <c r="AP252" s="2">
        <v>0</v>
      </c>
      <c r="AQ252" s="2">
        <v>0</v>
      </c>
      <c r="AR252" s="2">
        <v>0</v>
      </c>
      <c r="AS252" s="2">
        <v>0</v>
      </c>
      <c r="AT252" s="2">
        <v>0</v>
      </c>
      <c r="AU252" s="2">
        <v>0</v>
      </c>
      <c r="AV252" s="2">
        <v>0</v>
      </c>
      <c r="AW252" s="2">
        <v>0</v>
      </c>
      <c r="AX252" s="2">
        <v>0</v>
      </c>
      <c r="AY252" s="2">
        <v>0</v>
      </c>
      <c r="AZ252" s="5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</row>
    <row r="253" spans="1:68" ht="16.5" customHeight="1" x14ac:dyDescent="0.3">
      <c r="A253" s="2" t="s">
        <v>921</v>
      </c>
      <c r="B253" s="2">
        <v>-4856</v>
      </c>
      <c r="C253" s="2">
        <v>-4791</v>
      </c>
      <c r="D253" s="2">
        <v>-6141</v>
      </c>
      <c r="E253" s="2">
        <v>-5384.17</v>
      </c>
      <c r="F253" s="2">
        <v>-1880</v>
      </c>
      <c r="G253" s="2">
        <v>-4601</v>
      </c>
      <c r="H253" s="2">
        <v>-14354</v>
      </c>
      <c r="I253" s="2">
        <v>-21798.27</v>
      </c>
      <c r="J253" s="2">
        <v>-620</v>
      </c>
      <c r="K253" s="2">
        <v>-1126</v>
      </c>
      <c r="L253" s="2">
        <v>-9292</v>
      </c>
      <c r="M253" s="2">
        <v>-19273.97</v>
      </c>
      <c r="N253" s="2">
        <v>-4456</v>
      </c>
      <c r="O253" s="2">
        <v>-6934</v>
      </c>
      <c r="P253" s="2">
        <v>-18378</v>
      </c>
      <c r="Q253" s="2">
        <v>-24375.08</v>
      </c>
      <c r="R253" s="2">
        <v>408</v>
      </c>
      <c r="S253" s="2">
        <v>-2488</v>
      </c>
      <c r="T253" s="2">
        <v>-10310</v>
      </c>
      <c r="U253" s="2">
        <v>-18576.370999999999</v>
      </c>
      <c r="V253" s="2">
        <v>-4316</v>
      </c>
      <c r="W253" s="2">
        <v>-9134</v>
      </c>
      <c r="X253" s="2">
        <v>-10570</v>
      </c>
      <c r="Y253" s="2">
        <v>-18337.886999999999</v>
      </c>
      <c r="Z253" s="2">
        <v>-4992</v>
      </c>
      <c r="AA253" s="2">
        <v>-23891</v>
      </c>
      <c r="AB253" s="2">
        <v>-45923</v>
      </c>
      <c r="AC253" s="2">
        <v>-60757.3</v>
      </c>
      <c r="AD253" s="2">
        <v>-25016</v>
      </c>
      <c r="AE253" s="2">
        <v>-40149</v>
      </c>
      <c r="AF253" s="2">
        <v>-49341</v>
      </c>
      <c r="AG253" s="2">
        <v>-72979.12</v>
      </c>
      <c r="AH253" s="2">
        <v>-3415</v>
      </c>
      <c r="AI253" s="2">
        <v>-8855</v>
      </c>
      <c r="AJ253" s="2">
        <v>-14618</v>
      </c>
      <c r="AK253" s="2">
        <v>-26009.87</v>
      </c>
      <c r="AL253" s="2">
        <v>-3869</v>
      </c>
      <c r="AM253" s="2">
        <v>-7631</v>
      </c>
      <c r="AN253" s="2">
        <v>-9085</v>
      </c>
      <c r="AO253" s="2">
        <v>-14922.34</v>
      </c>
      <c r="AP253" s="2">
        <v>-6301</v>
      </c>
      <c r="AQ253" s="2">
        <v>-17355</v>
      </c>
      <c r="AR253" s="2">
        <v>-49708</v>
      </c>
      <c r="AS253" s="2">
        <v>-52534.21</v>
      </c>
      <c r="AT253" s="2">
        <v>-7792</v>
      </c>
      <c r="AU253" s="2">
        <v>-17568</v>
      </c>
      <c r="AV253" s="2">
        <v>-23047</v>
      </c>
      <c r="AW253" s="2">
        <v>-31448.248</v>
      </c>
      <c r="AX253" s="2">
        <v>-3437</v>
      </c>
      <c r="AY253" s="2">
        <v>-6941</v>
      </c>
      <c r="AZ253" s="5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</row>
    <row r="254" spans="1:68" ht="16.5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5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</row>
    <row r="255" spans="1:68" ht="16.5" customHeight="1" x14ac:dyDescent="0.3">
      <c r="A255" s="2" t="s">
        <v>922</v>
      </c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5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</row>
    <row r="256" spans="1:68" ht="16.5" customHeight="1" x14ac:dyDescent="0.3">
      <c r="A256" s="2" t="s">
        <v>923</v>
      </c>
      <c r="B256" s="2">
        <v>0</v>
      </c>
      <c r="C256" s="2">
        <v>0</v>
      </c>
      <c r="D256" s="2">
        <v>0</v>
      </c>
      <c r="E256" s="2">
        <v>0</v>
      </c>
      <c r="F256" s="2">
        <v>0</v>
      </c>
      <c r="G256" s="2">
        <v>-215469</v>
      </c>
      <c r="H256" s="2">
        <v>-1432303</v>
      </c>
      <c r="I256" s="2">
        <v>-2429972.02</v>
      </c>
      <c r="J256" s="2">
        <v>-227736</v>
      </c>
      <c r="K256" s="2">
        <v>-65272</v>
      </c>
      <c r="L256" s="2">
        <v>-451137</v>
      </c>
      <c r="M256" s="2">
        <v>-397471.8</v>
      </c>
      <c r="N256" s="2">
        <v>75925</v>
      </c>
      <c r="O256" s="2">
        <v>0</v>
      </c>
      <c r="P256" s="2">
        <v>1422401</v>
      </c>
      <c r="Q256" s="2">
        <v>176500.93</v>
      </c>
      <c r="R256" s="2">
        <v>358894</v>
      </c>
      <c r="S256" s="2">
        <v>630700</v>
      </c>
      <c r="T256" s="2">
        <v>260000</v>
      </c>
      <c r="U256" s="2">
        <v>-171252.13</v>
      </c>
      <c r="V256" s="2">
        <v>668907</v>
      </c>
      <c r="W256" s="2">
        <v>380932</v>
      </c>
      <c r="X256" s="2">
        <v>423363</v>
      </c>
      <c r="Y256" s="2">
        <v>1170972.236</v>
      </c>
      <c r="Z256" s="2">
        <v>649736</v>
      </c>
      <c r="AA256" s="2">
        <v>58280</v>
      </c>
      <c r="AB256" s="2">
        <v>-790720</v>
      </c>
      <c r="AC256" s="2">
        <v>-898720.11</v>
      </c>
      <c r="AD256" s="2">
        <v>591000</v>
      </c>
      <c r="AE256" s="2">
        <v>-59000</v>
      </c>
      <c r="AF256" s="2">
        <v>1280000</v>
      </c>
      <c r="AG256" s="2">
        <v>1533000</v>
      </c>
      <c r="AH256" s="2">
        <v>-91000</v>
      </c>
      <c r="AI256" s="2">
        <v>1322400</v>
      </c>
      <c r="AJ256" s="2">
        <v>561000</v>
      </c>
      <c r="AK256" s="2">
        <v>710000</v>
      </c>
      <c r="AL256" s="2">
        <v>-638500</v>
      </c>
      <c r="AM256" s="2">
        <v>5000</v>
      </c>
      <c r="AN256" s="2">
        <v>-121000</v>
      </c>
      <c r="AO256" s="2">
        <v>-186000</v>
      </c>
      <c r="AP256" s="2">
        <v>-693000</v>
      </c>
      <c r="AQ256" s="2">
        <v>-863000</v>
      </c>
      <c r="AR256" s="2">
        <v>223000</v>
      </c>
      <c r="AS256" s="2">
        <v>-573000</v>
      </c>
      <c r="AT256" s="2">
        <v>-520000</v>
      </c>
      <c r="AU256" s="2">
        <v>-1850000</v>
      </c>
      <c r="AV256" s="2">
        <v>-1915000</v>
      </c>
      <c r="AW256" s="2">
        <v>355000</v>
      </c>
      <c r="AX256" s="2">
        <v>7070000</v>
      </c>
      <c r="AY256" s="2">
        <v>10290000</v>
      </c>
      <c r="AZ256" s="5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</row>
    <row r="257" spans="1:68" ht="16.5" customHeight="1" x14ac:dyDescent="0.3">
      <c r="A257" s="2" t="s">
        <v>924</v>
      </c>
      <c r="B257" s="2">
        <v>-5945</v>
      </c>
      <c r="C257" s="2">
        <v>266701</v>
      </c>
      <c r="D257" s="2">
        <v>88655</v>
      </c>
      <c r="E257" s="2">
        <v>434944.2</v>
      </c>
      <c r="F257" s="2">
        <v>-38353</v>
      </c>
      <c r="G257" s="2">
        <v>0</v>
      </c>
      <c r="H257" s="2">
        <v>1000000</v>
      </c>
      <c r="I257" s="2">
        <v>1500000</v>
      </c>
      <c r="J257" s="2">
        <v>0</v>
      </c>
      <c r="K257" s="2">
        <v>0</v>
      </c>
      <c r="L257" s="2">
        <v>580000</v>
      </c>
      <c r="M257" s="2">
        <v>580000</v>
      </c>
      <c r="N257" s="2">
        <v>420000</v>
      </c>
      <c r="O257" s="2">
        <v>520000</v>
      </c>
      <c r="P257" s="2">
        <v>1220000</v>
      </c>
      <c r="Q257" s="2">
        <v>1220000</v>
      </c>
      <c r="R257" s="2">
        <v>0</v>
      </c>
      <c r="S257" s="2">
        <v>-800000</v>
      </c>
      <c r="T257" s="2">
        <v>-800000</v>
      </c>
      <c r="U257" s="2">
        <v>-600000</v>
      </c>
      <c r="V257" s="2">
        <v>-500000</v>
      </c>
      <c r="W257" s="2">
        <v>-500000</v>
      </c>
      <c r="X257" s="2">
        <v>1000000</v>
      </c>
      <c r="Y257" s="2">
        <v>1000000</v>
      </c>
      <c r="Z257" s="2">
        <v>0</v>
      </c>
      <c r="AA257" s="2">
        <v>1050000</v>
      </c>
      <c r="AB257" s="2">
        <v>1050000</v>
      </c>
      <c r="AC257" s="2">
        <v>1350000</v>
      </c>
      <c r="AD257" s="2">
        <v>0</v>
      </c>
      <c r="AE257" s="2">
        <v>300000</v>
      </c>
      <c r="AF257" s="2">
        <v>-200000</v>
      </c>
      <c r="AG257" s="2">
        <v>-550000</v>
      </c>
      <c r="AH257" s="2">
        <v>400000</v>
      </c>
      <c r="AI257" s="2">
        <v>-200000</v>
      </c>
      <c r="AJ257" s="2">
        <v>100000</v>
      </c>
      <c r="AK257" s="2">
        <v>100000</v>
      </c>
      <c r="AL257" s="2">
        <v>1000000</v>
      </c>
      <c r="AM257" s="2">
        <v>500000</v>
      </c>
      <c r="AN257" s="2">
        <v>1050000</v>
      </c>
      <c r="AO257" s="2">
        <v>1050000</v>
      </c>
      <c r="AP257" s="2">
        <v>-350000</v>
      </c>
      <c r="AQ257" s="2">
        <v>-650000</v>
      </c>
      <c r="AR257" s="2">
        <v>-950000</v>
      </c>
      <c r="AS257" s="2">
        <v>-380000</v>
      </c>
      <c r="AT257" s="2">
        <v>-100000</v>
      </c>
      <c r="AU257" s="2">
        <v>-100000</v>
      </c>
      <c r="AV257" s="2">
        <v>-100000</v>
      </c>
      <c r="AW257" s="2">
        <v>-100000</v>
      </c>
      <c r="AX257" s="2">
        <v>-500000</v>
      </c>
      <c r="AY257" s="2">
        <v>2960000</v>
      </c>
      <c r="AZ257" s="5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</row>
    <row r="258" spans="1:68" ht="16.5" customHeight="1" x14ac:dyDescent="0.3">
      <c r="A258" s="2" t="s">
        <v>925</v>
      </c>
      <c r="B258" s="2">
        <v>0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1000000</v>
      </c>
      <c r="I258" s="2">
        <v>2300000</v>
      </c>
      <c r="J258" s="2">
        <v>0</v>
      </c>
      <c r="K258" s="2">
        <v>0</v>
      </c>
      <c r="L258" s="2">
        <v>1580000</v>
      </c>
      <c r="M258" s="2">
        <v>1580000</v>
      </c>
      <c r="N258" s="2">
        <v>420000</v>
      </c>
      <c r="O258" s="2">
        <v>1020000</v>
      </c>
      <c r="P258" s="2">
        <v>2720000</v>
      </c>
      <c r="Q258" s="2">
        <v>2720000</v>
      </c>
      <c r="R258" s="2">
        <v>0</v>
      </c>
      <c r="S258" s="2">
        <v>0</v>
      </c>
      <c r="T258" s="2">
        <v>0</v>
      </c>
      <c r="U258" s="2">
        <v>700000</v>
      </c>
      <c r="V258" s="2">
        <v>0</v>
      </c>
      <c r="W258" s="2">
        <v>2500000</v>
      </c>
      <c r="X258" s="2">
        <v>5300000</v>
      </c>
      <c r="Y258" s="2">
        <v>5300000</v>
      </c>
      <c r="Z258" s="2">
        <v>0</v>
      </c>
      <c r="AA258" s="2">
        <v>1050000</v>
      </c>
      <c r="AB258" s="2">
        <v>1050000</v>
      </c>
      <c r="AC258" s="2">
        <v>1350000</v>
      </c>
      <c r="AD258" s="2">
        <v>350000</v>
      </c>
      <c r="AE258" s="2">
        <v>1650000</v>
      </c>
      <c r="AF258" s="2">
        <v>2150000</v>
      </c>
      <c r="AG258" s="2">
        <v>2150000</v>
      </c>
      <c r="AH258" s="2">
        <v>400000</v>
      </c>
      <c r="AI258" s="2">
        <v>1900000</v>
      </c>
      <c r="AJ258" s="2">
        <v>3200000</v>
      </c>
      <c r="AK258" s="2">
        <v>3200000</v>
      </c>
      <c r="AL258" s="2">
        <v>1000000</v>
      </c>
      <c r="AM258" s="2">
        <v>1950000</v>
      </c>
      <c r="AN258" s="2">
        <v>3500000</v>
      </c>
      <c r="AO258" s="2">
        <v>4100000</v>
      </c>
      <c r="AP258" s="2">
        <v>0</v>
      </c>
      <c r="AQ258" s="2">
        <v>1500000</v>
      </c>
      <c r="AR258" s="2">
        <v>1500000</v>
      </c>
      <c r="AS258" s="2">
        <v>2070000</v>
      </c>
      <c r="AT258" s="2">
        <v>300000</v>
      </c>
      <c r="AU258" s="2">
        <v>300000</v>
      </c>
      <c r="AV258" s="2">
        <v>1300000</v>
      </c>
      <c r="AW258" s="2">
        <v>1300000</v>
      </c>
      <c r="AX258" s="2">
        <v>500000</v>
      </c>
      <c r="AY258" s="2">
        <v>4910000</v>
      </c>
      <c r="AZ258" s="5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</row>
    <row r="259" spans="1:68" ht="16.5" customHeight="1" x14ac:dyDescent="0.3">
      <c r="A259" s="2" t="s">
        <v>926</v>
      </c>
      <c r="B259" s="2">
        <v>0</v>
      </c>
      <c r="C259" s="2">
        <v>0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  <c r="I259" s="2">
        <v>-800000</v>
      </c>
      <c r="J259" s="2">
        <v>0</v>
      </c>
      <c r="K259" s="2">
        <v>0</v>
      </c>
      <c r="L259" s="2">
        <v>-1000000</v>
      </c>
      <c r="M259" s="2">
        <v>-1000000</v>
      </c>
      <c r="N259" s="2">
        <v>0</v>
      </c>
      <c r="O259" s="2">
        <v>-500000</v>
      </c>
      <c r="P259" s="2">
        <v>-1500000</v>
      </c>
      <c r="Q259" s="2">
        <v>-1500000</v>
      </c>
      <c r="R259" s="2">
        <v>0</v>
      </c>
      <c r="S259" s="2">
        <v>-800000</v>
      </c>
      <c r="T259" s="2">
        <v>-800000</v>
      </c>
      <c r="U259" s="2">
        <v>-1300000</v>
      </c>
      <c r="V259" s="2">
        <v>-500000</v>
      </c>
      <c r="W259" s="2">
        <v>-3000000</v>
      </c>
      <c r="X259" s="2">
        <v>-4300000</v>
      </c>
      <c r="Y259" s="2">
        <v>-4300000</v>
      </c>
      <c r="Z259" s="2">
        <v>0</v>
      </c>
      <c r="AA259" s="2">
        <v>0</v>
      </c>
      <c r="AB259" s="2">
        <v>0</v>
      </c>
      <c r="AC259" s="2">
        <v>0</v>
      </c>
      <c r="AD259" s="2">
        <v>-350000</v>
      </c>
      <c r="AE259" s="2">
        <v>-1350000</v>
      </c>
      <c r="AF259" s="2">
        <v>-2350000</v>
      </c>
      <c r="AG259" s="2">
        <v>-2700000</v>
      </c>
      <c r="AH259" s="2">
        <v>0</v>
      </c>
      <c r="AI259" s="2">
        <v>-2100000</v>
      </c>
      <c r="AJ259" s="2">
        <v>-3100000</v>
      </c>
      <c r="AK259" s="2">
        <v>-3100000</v>
      </c>
      <c r="AL259" s="2">
        <v>0</v>
      </c>
      <c r="AM259" s="2">
        <v>-1450000</v>
      </c>
      <c r="AN259" s="2">
        <v>-2450000</v>
      </c>
      <c r="AO259" s="2">
        <v>-3050000</v>
      </c>
      <c r="AP259" s="2">
        <v>-350000</v>
      </c>
      <c r="AQ259" s="2">
        <v>-2150000</v>
      </c>
      <c r="AR259" s="2">
        <v>-2450000</v>
      </c>
      <c r="AS259" s="2">
        <v>-2450000</v>
      </c>
      <c r="AT259" s="2">
        <v>-400000</v>
      </c>
      <c r="AU259" s="2">
        <v>-400000</v>
      </c>
      <c r="AV259" s="2">
        <v>-1400000</v>
      </c>
      <c r="AW259" s="2">
        <v>-1400000</v>
      </c>
      <c r="AX259" s="2">
        <v>-1000000</v>
      </c>
      <c r="AY259" s="2">
        <v>-1950000</v>
      </c>
      <c r="AZ259" s="5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</row>
    <row r="260" spans="1:68" ht="16.5" customHeight="1" x14ac:dyDescent="0.3">
      <c r="A260" s="2" t="s">
        <v>927</v>
      </c>
      <c r="B260" s="2">
        <v>0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0</v>
      </c>
      <c r="L260" s="2">
        <v>0</v>
      </c>
      <c r="M260" s="2">
        <v>0</v>
      </c>
      <c r="N260" s="2">
        <v>0</v>
      </c>
      <c r="O260" s="2">
        <v>1285601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0</v>
      </c>
      <c r="Y260" s="2">
        <v>0</v>
      </c>
      <c r="Z260" s="2">
        <v>0</v>
      </c>
      <c r="AA260" s="2">
        <v>0</v>
      </c>
      <c r="AB260" s="2">
        <v>0</v>
      </c>
      <c r="AC260" s="2">
        <v>0</v>
      </c>
      <c r="AD260" s="2">
        <v>0</v>
      </c>
      <c r="AE260" s="2">
        <v>0</v>
      </c>
      <c r="AF260" s="2">
        <v>0</v>
      </c>
      <c r="AG260" s="2">
        <v>0</v>
      </c>
      <c r="AH260" s="2">
        <v>0</v>
      </c>
      <c r="AI260" s="2">
        <v>0</v>
      </c>
      <c r="AJ260" s="2">
        <v>0</v>
      </c>
      <c r="AK260" s="2">
        <v>0</v>
      </c>
      <c r="AL260" s="2">
        <v>0</v>
      </c>
      <c r="AM260" s="2">
        <v>0</v>
      </c>
      <c r="AN260" s="2">
        <v>0</v>
      </c>
      <c r="AO260" s="2">
        <v>0</v>
      </c>
      <c r="AP260" s="2">
        <v>0</v>
      </c>
      <c r="AQ260" s="2">
        <v>0</v>
      </c>
      <c r="AR260" s="2">
        <v>0</v>
      </c>
      <c r="AS260" s="2">
        <v>0</v>
      </c>
      <c r="AT260" s="2">
        <v>0</v>
      </c>
      <c r="AU260" s="2">
        <v>0</v>
      </c>
      <c r="AV260" s="2">
        <v>0</v>
      </c>
      <c r="AW260" s="2">
        <v>0</v>
      </c>
      <c r="AX260" s="2">
        <v>0</v>
      </c>
      <c r="AY260" s="2">
        <v>0</v>
      </c>
      <c r="AZ260" s="5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</row>
    <row r="261" spans="1:68" ht="16.5" customHeight="1" x14ac:dyDescent="0.3">
      <c r="A261" s="2" t="s">
        <v>928</v>
      </c>
      <c r="B261" s="2">
        <v>0</v>
      </c>
      <c r="C261" s="2">
        <v>0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0</v>
      </c>
      <c r="L261" s="2">
        <v>0</v>
      </c>
      <c r="M261" s="2">
        <v>0</v>
      </c>
      <c r="N261" s="2">
        <v>0</v>
      </c>
      <c r="O261" s="2">
        <v>2029100</v>
      </c>
      <c r="P261" s="2">
        <v>0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2">
        <v>0</v>
      </c>
      <c r="W261" s="2">
        <v>0</v>
      </c>
      <c r="X261" s="2">
        <v>0</v>
      </c>
      <c r="Y261" s="2">
        <v>0</v>
      </c>
      <c r="Z261" s="2">
        <v>0</v>
      </c>
      <c r="AA261" s="2">
        <v>0</v>
      </c>
      <c r="AB261" s="2">
        <v>0</v>
      </c>
      <c r="AC261" s="2">
        <v>0</v>
      </c>
      <c r="AD261" s="2">
        <v>0</v>
      </c>
      <c r="AE261" s="2">
        <v>0</v>
      </c>
      <c r="AF261" s="2">
        <v>0</v>
      </c>
      <c r="AG261" s="2">
        <v>0</v>
      </c>
      <c r="AH261" s="2">
        <v>0</v>
      </c>
      <c r="AI261" s="2">
        <v>0</v>
      </c>
      <c r="AJ261" s="2">
        <v>0</v>
      </c>
      <c r="AK261" s="2">
        <v>0</v>
      </c>
      <c r="AL261" s="2">
        <v>0</v>
      </c>
      <c r="AM261" s="2">
        <v>0</v>
      </c>
      <c r="AN261" s="2">
        <v>0</v>
      </c>
      <c r="AO261" s="2">
        <v>0</v>
      </c>
      <c r="AP261" s="2">
        <v>0</v>
      </c>
      <c r="AQ261" s="2">
        <v>0</v>
      </c>
      <c r="AR261" s="2">
        <v>0</v>
      </c>
      <c r="AS261" s="2">
        <v>0</v>
      </c>
      <c r="AT261" s="2">
        <v>0</v>
      </c>
      <c r="AU261" s="2">
        <v>0</v>
      </c>
      <c r="AV261" s="2">
        <v>0</v>
      </c>
      <c r="AW261" s="2">
        <v>0</v>
      </c>
      <c r="AX261" s="2">
        <v>0</v>
      </c>
      <c r="AY261" s="2">
        <v>0</v>
      </c>
      <c r="AZ261" s="5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</row>
    <row r="262" spans="1:68" ht="16.5" customHeight="1" x14ac:dyDescent="0.3">
      <c r="A262" s="2" t="s">
        <v>929</v>
      </c>
      <c r="B262" s="2">
        <v>0</v>
      </c>
      <c r="C262" s="2">
        <v>0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2">
        <v>0</v>
      </c>
      <c r="M262" s="2">
        <v>0</v>
      </c>
      <c r="N262" s="2">
        <v>0</v>
      </c>
      <c r="O262" s="2">
        <v>-743499</v>
      </c>
      <c r="P262" s="2">
        <v>0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0</v>
      </c>
      <c r="Y262" s="2">
        <v>0</v>
      </c>
      <c r="Z262" s="2">
        <v>0</v>
      </c>
      <c r="AA262" s="2">
        <v>0</v>
      </c>
      <c r="AB262" s="2">
        <v>0</v>
      </c>
      <c r="AC262" s="2">
        <v>0</v>
      </c>
      <c r="AD262" s="2">
        <v>0</v>
      </c>
      <c r="AE262" s="2">
        <v>0</v>
      </c>
      <c r="AF262" s="2">
        <v>0</v>
      </c>
      <c r="AG262" s="2">
        <v>0</v>
      </c>
      <c r="AH262" s="2">
        <v>0</v>
      </c>
      <c r="AI262" s="2">
        <v>0</v>
      </c>
      <c r="AJ262" s="2">
        <v>0</v>
      </c>
      <c r="AK262" s="2">
        <v>0</v>
      </c>
      <c r="AL262" s="2">
        <v>0</v>
      </c>
      <c r="AM262" s="2">
        <v>0</v>
      </c>
      <c r="AN262" s="2">
        <v>0</v>
      </c>
      <c r="AO262" s="2">
        <v>0</v>
      </c>
      <c r="AP262" s="2">
        <v>0</v>
      </c>
      <c r="AQ262" s="2">
        <v>0</v>
      </c>
      <c r="AR262" s="2">
        <v>0</v>
      </c>
      <c r="AS262" s="2">
        <v>0</v>
      </c>
      <c r="AT262" s="2">
        <v>0</v>
      </c>
      <c r="AU262" s="2">
        <v>0</v>
      </c>
      <c r="AV262" s="2">
        <v>0</v>
      </c>
      <c r="AW262" s="2">
        <v>0</v>
      </c>
      <c r="AX262" s="2">
        <v>0</v>
      </c>
      <c r="AY262" s="2">
        <v>0</v>
      </c>
      <c r="AZ262" s="5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</row>
    <row r="263" spans="1:68" ht="16.5" customHeight="1" x14ac:dyDescent="0.3">
      <c r="A263" s="2" t="s">
        <v>930</v>
      </c>
      <c r="B263" s="2">
        <v>0</v>
      </c>
      <c r="C263" s="2">
        <v>0</v>
      </c>
      <c r="D263" s="2">
        <v>0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0</v>
      </c>
      <c r="K263" s="2">
        <v>0</v>
      </c>
      <c r="L263" s="2">
        <v>0</v>
      </c>
      <c r="M263" s="2">
        <v>0</v>
      </c>
      <c r="N263" s="2">
        <v>440000</v>
      </c>
      <c r="O263" s="2">
        <v>0</v>
      </c>
      <c r="P263" s="2">
        <v>-30000</v>
      </c>
      <c r="Q263" s="2">
        <v>-60000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0</v>
      </c>
      <c r="Y263" s="2">
        <v>0</v>
      </c>
      <c r="Z263" s="2">
        <v>0</v>
      </c>
      <c r="AA263" s="2">
        <v>0</v>
      </c>
      <c r="AB263" s="2">
        <v>0</v>
      </c>
      <c r="AC263" s="2">
        <v>0</v>
      </c>
      <c r="AD263" s="2">
        <v>0</v>
      </c>
      <c r="AE263" s="2">
        <v>0</v>
      </c>
      <c r="AF263" s="2">
        <v>0</v>
      </c>
      <c r="AG263" s="2">
        <v>0</v>
      </c>
      <c r="AH263" s="2">
        <v>0</v>
      </c>
      <c r="AI263" s="2">
        <v>0</v>
      </c>
      <c r="AJ263" s="2">
        <v>0</v>
      </c>
      <c r="AK263" s="2">
        <v>0</v>
      </c>
      <c r="AL263" s="2">
        <v>0</v>
      </c>
      <c r="AM263" s="2">
        <v>0</v>
      </c>
      <c r="AN263" s="2">
        <v>0</v>
      </c>
      <c r="AO263" s="2">
        <v>0</v>
      </c>
      <c r="AP263" s="2">
        <v>0</v>
      </c>
      <c r="AQ263" s="2">
        <v>0</v>
      </c>
      <c r="AR263" s="2">
        <v>0</v>
      </c>
      <c r="AS263" s="2">
        <v>0</v>
      </c>
      <c r="AT263" s="2">
        <v>0</v>
      </c>
      <c r="AU263" s="2">
        <v>0</v>
      </c>
      <c r="AV263" s="2">
        <v>0</v>
      </c>
      <c r="AW263" s="2">
        <v>0</v>
      </c>
      <c r="AX263" s="2">
        <v>-30000</v>
      </c>
      <c r="AY263" s="2">
        <v>440000</v>
      </c>
      <c r="AZ263" s="5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</row>
    <row r="264" spans="1:68" ht="16.5" customHeight="1" x14ac:dyDescent="0.3">
      <c r="A264" s="2" t="s">
        <v>931</v>
      </c>
      <c r="B264" s="2">
        <v>0</v>
      </c>
      <c r="C264" s="2">
        <v>0</v>
      </c>
      <c r="D264" s="2">
        <v>600000</v>
      </c>
      <c r="E264" s="2">
        <v>600000</v>
      </c>
      <c r="F264" s="2">
        <v>0</v>
      </c>
      <c r="G264" s="2">
        <v>0</v>
      </c>
      <c r="H264" s="2">
        <v>300000</v>
      </c>
      <c r="I264" s="2">
        <v>300000</v>
      </c>
      <c r="J264" s="2">
        <v>0</v>
      </c>
      <c r="K264" s="2">
        <v>0</v>
      </c>
      <c r="L264" s="2">
        <v>0</v>
      </c>
      <c r="M264" s="2">
        <v>0</v>
      </c>
      <c r="N264" s="2">
        <v>0</v>
      </c>
      <c r="O264" s="2">
        <v>0</v>
      </c>
      <c r="P264" s="2">
        <v>0</v>
      </c>
      <c r="Q264" s="2">
        <v>0</v>
      </c>
      <c r="R264" s="2">
        <v>0</v>
      </c>
      <c r="S264" s="2">
        <v>0</v>
      </c>
      <c r="T264" s="2">
        <v>-300000</v>
      </c>
      <c r="U264" s="2">
        <v>-300000</v>
      </c>
      <c r="V264" s="2">
        <v>300000</v>
      </c>
      <c r="W264" s="2">
        <v>300000</v>
      </c>
      <c r="X264" s="2">
        <v>300000</v>
      </c>
      <c r="Y264" s="2">
        <v>300000</v>
      </c>
      <c r="Z264" s="2">
        <v>0</v>
      </c>
      <c r="AA264" s="2">
        <v>0</v>
      </c>
      <c r="AB264" s="2">
        <v>0</v>
      </c>
      <c r="AC264" s="2">
        <v>0</v>
      </c>
      <c r="AD264" s="2">
        <v>0</v>
      </c>
      <c r="AE264" s="2">
        <v>0</v>
      </c>
      <c r="AF264" s="2">
        <v>0</v>
      </c>
      <c r="AG264" s="2">
        <v>500000</v>
      </c>
      <c r="AH264" s="2">
        <v>0</v>
      </c>
      <c r="AI264" s="2">
        <v>0</v>
      </c>
      <c r="AJ264" s="2">
        <v>0</v>
      </c>
      <c r="AK264" s="2">
        <v>0</v>
      </c>
      <c r="AL264" s="2">
        <v>0</v>
      </c>
      <c r="AM264" s="2">
        <v>0</v>
      </c>
      <c r="AN264" s="2">
        <v>0</v>
      </c>
      <c r="AO264" s="2">
        <v>0</v>
      </c>
      <c r="AP264" s="2">
        <v>0</v>
      </c>
      <c r="AQ264" s="2">
        <v>0</v>
      </c>
      <c r="AR264" s="2">
        <v>0</v>
      </c>
      <c r="AS264" s="2">
        <v>1000000</v>
      </c>
      <c r="AT264" s="2">
        <v>0</v>
      </c>
      <c r="AU264" s="2">
        <v>0</v>
      </c>
      <c r="AV264" s="2">
        <v>500000</v>
      </c>
      <c r="AW264" s="2">
        <v>500000</v>
      </c>
      <c r="AX264" s="2">
        <v>0</v>
      </c>
      <c r="AY264" s="2">
        <v>500000</v>
      </c>
      <c r="AZ264" s="5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</row>
    <row r="265" spans="1:68" ht="16.5" customHeight="1" x14ac:dyDescent="0.3">
      <c r="A265" s="2" t="s">
        <v>932</v>
      </c>
      <c r="B265" s="2">
        <v>0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300000</v>
      </c>
      <c r="I265" s="2">
        <v>300000</v>
      </c>
      <c r="J265" s="2">
        <v>0</v>
      </c>
      <c r="K265" s="2">
        <v>0</v>
      </c>
      <c r="L265" s="2">
        <v>2000000</v>
      </c>
      <c r="M265" s="2">
        <v>2000000</v>
      </c>
      <c r="N265" s="2">
        <v>0</v>
      </c>
      <c r="O265" s="2">
        <v>0</v>
      </c>
      <c r="P265" s="2">
        <v>0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300000</v>
      </c>
      <c r="W265" s="2">
        <v>300000</v>
      </c>
      <c r="X265" s="2">
        <v>2300000</v>
      </c>
      <c r="Y265" s="2">
        <v>2300000</v>
      </c>
      <c r="Z265" s="2">
        <v>0</v>
      </c>
      <c r="AA265" s="2">
        <v>0</v>
      </c>
      <c r="AB265" s="2">
        <v>0</v>
      </c>
      <c r="AC265" s="2">
        <v>0</v>
      </c>
      <c r="AD265" s="2">
        <v>0</v>
      </c>
      <c r="AE265" s="2">
        <v>0</v>
      </c>
      <c r="AF265" s="2">
        <v>300000</v>
      </c>
      <c r="AG265" s="2">
        <v>800000</v>
      </c>
      <c r="AH265" s="2">
        <v>0</v>
      </c>
      <c r="AI265" s="2">
        <v>0</v>
      </c>
      <c r="AJ265" s="2">
        <v>2000000</v>
      </c>
      <c r="AK265" s="2">
        <v>2000000</v>
      </c>
      <c r="AL265" s="2">
        <v>0</v>
      </c>
      <c r="AM265" s="2">
        <v>0</v>
      </c>
      <c r="AN265" s="2">
        <v>0</v>
      </c>
      <c r="AO265" s="2">
        <v>0</v>
      </c>
      <c r="AP265" s="2">
        <v>0</v>
      </c>
      <c r="AQ265" s="2">
        <v>0</v>
      </c>
      <c r="AR265" s="2">
        <v>0</v>
      </c>
      <c r="AS265" s="2">
        <v>1800000</v>
      </c>
      <c r="AT265" s="2">
        <v>0</v>
      </c>
      <c r="AU265" s="2">
        <v>0</v>
      </c>
      <c r="AV265" s="2">
        <v>2500000</v>
      </c>
      <c r="AW265" s="2">
        <v>2500000</v>
      </c>
      <c r="AX265" s="2">
        <v>0</v>
      </c>
      <c r="AY265" s="2">
        <v>500000</v>
      </c>
      <c r="AZ265" s="5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</row>
    <row r="266" spans="1:68" ht="16.5" customHeight="1" x14ac:dyDescent="0.3">
      <c r="A266" s="2" t="s">
        <v>933</v>
      </c>
      <c r="B266" s="2">
        <v>0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0</v>
      </c>
      <c r="L266" s="2">
        <v>-2000000</v>
      </c>
      <c r="M266" s="2">
        <v>-2000000</v>
      </c>
      <c r="N266" s="2">
        <v>0</v>
      </c>
      <c r="O266" s="2">
        <v>0</v>
      </c>
      <c r="P266" s="2">
        <v>0</v>
      </c>
      <c r="Q266" s="2">
        <v>0</v>
      </c>
      <c r="R266" s="2">
        <v>0</v>
      </c>
      <c r="S266" s="2">
        <v>0</v>
      </c>
      <c r="T266" s="2">
        <v>-300000</v>
      </c>
      <c r="U266" s="2">
        <v>-300000</v>
      </c>
      <c r="V266" s="2">
        <v>0</v>
      </c>
      <c r="W266" s="2">
        <v>0</v>
      </c>
      <c r="X266" s="2">
        <v>-2000000</v>
      </c>
      <c r="Y266" s="2">
        <v>-2000000</v>
      </c>
      <c r="Z266" s="2">
        <v>0</v>
      </c>
      <c r="AA266" s="2">
        <v>0</v>
      </c>
      <c r="AB266" s="2">
        <v>0</v>
      </c>
      <c r="AC266" s="2">
        <v>0</v>
      </c>
      <c r="AD266" s="2">
        <v>0</v>
      </c>
      <c r="AE266" s="2">
        <v>0</v>
      </c>
      <c r="AF266" s="2">
        <v>-300000</v>
      </c>
      <c r="AG266" s="2">
        <v>-300000</v>
      </c>
      <c r="AH266" s="2">
        <v>0</v>
      </c>
      <c r="AI266" s="2">
        <v>0</v>
      </c>
      <c r="AJ266" s="2">
        <v>-2000000</v>
      </c>
      <c r="AK266" s="2">
        <v>-2000000</v>
      </c>
      <c r="AL266" s="2">
        <v>0</v>
      </c>
      <c r="AM266" s="2">
        <v>0</v>
      </c>
      <c r="AN266" s="2">
        <v>0</v>
      </c>
      <c r="AO266" s="2">
        <v>0</v>
      </c>
      <c r="AP266" s="2">
        <v>0</v>
      </c>
      <c r="AQ266" s="2">
        <v>0</v>
      </c>
      <c r="AR266" s="2">
        <v>0</v>
      </c>
      <c r="AS266" s="2">
        <v>-800000</v>
      </c>
      <c r="AT266" s="2">
        <v>0</v>
      </c>
      <c r="AU266" s="2">
        <v>0</v>
      </c>
      <c r="AV266" s="2">
        <v>-2000000</v>
      </c>
      <c r="AW266" s="2">
        <v>-2000000</v>
      </c>
      <c r="AX266" s="2">
        <v>0</v>
      </c>
      <c r="AY266" s="2">
        <v>0</v>
      </c>
      <c r="AZ266" s="5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</row>
    <row r="267" spans="1:68" ht="16.5" customHeight="1" x14ac:dyDescent="0.3">
      <c r="A267" s="2" t="s">
        <v>934</v>
      </c>
      <c r="B267" s="2">
        <v>0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v>223000</v>
      </c>
      <c r="I267" s="2">
        <v>1200000</v>
      </c>
      <c r="J267" s="2">
        <v>467500</v>
      </c>
      <c r="K267" s="2">
        <v>618500</v>
      </c>
      <c r="L267" s="2">
        <v>1190400</v>
      </c>
      <c r="M267" s="2">
        <v>1752900</v>
      </c>
      <c r="N267" s="2">
        <v>46900</v>
      </c>
      <c r="O267" s="2">
        <v>0</v>
      </c>
      <c r="P267" s="2">
        <v>0</v>
      </c>
      <c r="Q267" s="2">
        <v>1334900</v>
      </c>
      <c r="R267" s="2">
        <v>513700</v>
      </c>
      <c r="S267" s="2">
        <v>1308200</v>
      </c>
      <c r="T267" s="2">
        <v>3296200</v>
      </c>
      <c r="U267" s="2">
        <v>3440200</v>
      </c>
      <c r="V267" s="2">
        <v>288000</v>
      </c>
      <c r="W267" s="2">
        <v>1723000</v>
      </c>
      <c r="X267" s="2">
        <v>1444000</v>
      </c>
      <c r="Y267" s="2">
        <v>1331000</v>
      </c>
      <c r="Z267" s="2">
        <v>-5157000</v>
      </c>
      <c r="AA267" s="2">
        <v>-7689000</v>
      </c>
      <c r="AB267" s="2">
        <v>-7200000</v>
      </c>
      <c r="AC267" s="2">
        <v>-6405000</v>
      </c>
      <c r="AD267" s="2">
        <v>-200000</v>
      </c>
      <c r="AE267" s="2">
        <v>-54000</v>
      </c>
      <c r="AF267" s="2">
        <v>-573000</v>
      </c>
      <c r="AG267" s="2">
        <v>-1002000</v>
      </c>
      <c r="AH267" s="2">
        <v>-578000</v>
      </c>
      <c r="AI267" s="2">
        <v>-632000</v>
      </c>
      <c r="AJ267" s="2">
        <v>-1231000</v>
      </c>
      <c r="AK267" s="2">
        <v>-1611000</v>
      </c>
      <c r="AL267" s="2">
        <v>-61000</v>
      </c>
      <c r="AM267" s="2">
        <v>-61000</v>
      </c>
      <c r="AN267" s="2">
        <v>-61000</v>
      </c>
      <c r="AO267" s="2">
        <v>-61000</v>
      </c>
      <c r="AP267" s="2">
        <v>0</v>
      </c>
      <c r="AQ267" s="2">
        <v>0</v>
      </c>
      <c r="AR267" s="2">
        <v>0</v>
      </c>
      <c r="AS267" s="2">
        <v>0</v>
      </c>
      <c r="AT267" s="2">
        <v>0</v>
      </c>
      <c r="AU267" s="2">
        <v>0</v>
      </c>
      <c r="AV267" s="2">
        <v>0</v>
      </c>
      <c r="AW267" s="2">
        <v>0</v>
      </c>
      <c r="AX267" s="2">
        <v>0</v>
      </c>
      <c r="AY267" s="2">
        <v>0</v>
      </c>
      <c r="AZ267" s="5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</row>
    <row r="268" spans="1:68" ht="16.5" customHeight="1" x14ac:dyDescent="0.3">
      <c r="A268" s="2" t="s">
        <v>935</v>
      </c>
      <c r="B268" s="2">
        <v>0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0</v>
      </c>
      <c r="L268" s="2">
        <v>0</v>
      </c>
      <c r="M268" s="2">
        <v>0</v>
      </c>
      <c r="N268" s="2">
        <v>0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Z268" s="2">
        <v>0</v>
      </c>
      <c r="AA268" s="2">
        <v>0</v>
      </c>
      <c r="AB268" s="2">
        <v>0</v>
      </c>
      <c r="AC268" s="2">
        <v>0</v>
      </c>
      <c r="AD268" s="2">
        <v>0</v>
      </c>
      <c r="AE268" s="2">
        <v>0</v>
      </c>
      <c r="AF268" s="2">
        <v>0</v>
      </c>
      <c r="AG268" s="2">
        <v>0</v>
      </c>
      <c r="AH268" s="2">
        <v>0</v>
      </c>
      <c r="AI268" s="2">
        <v>0</v>
      </c>
      <c r="AJ268" s="2">
        <v>0</v>
      </c>
      <c r="AK268" s="2">
        <v>0</v>
      </c>
      <c r="AL268" s="2">
        <v>0</v>
      </c>
      <c r="AM268" s="2">
        <v>0</v>
      </c>
      <c r="AN268" s="2">
        <v>0</v>
      </c>
      <c r="AO268" s="2">
        <v>0</v>
      </c>
      <c r="AP268" s="2">
        <v>0</v>
      </c>
      <c r="AQ268" s="2">
        <v>0</v>
      </c>
      <c r="AR268" s="2">
        <v>0</v>
      </c>
      <c r="AS268" s="2">
        <v>0</v>
      </c>
      <c r="AT268" s="2">
        <v>0</v>
      </c>
      <c r="AU268" s="2">
        <v>0</v>
      </c>
      <c r="AV268" s="2">
        <v>0</v>
      </c>
      <c r="AW268" s="2">
        <v>0</v>
      </c>
      <c r="AX268" s="2">
        <v>-7984</v>
      </c>
      <c r="AY268" s="2">
        <v>-16470</v>
      </c>
      <c r="AZ268" s="5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</row>
    <row r="269" spans="1:68" ht="16.5" customHeight="1" x14ac:dyDescent="0.3">
      <c r="A269" s="2" t="s">
        <v>936</v>
      </c>
      <c r="B269" s="2">
        <v>0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  <c r="K269" s="2">
        <v>0</v>
      </c>
      <c r="L269" s="2">
        <v>0</v>
      </c>
      <c r="M269" s="2">
        <v>0</v>
      </c>
      <c r="N269" s="2">
        <v>0</v>
      </c>
      <c r="O269" s="2">
        <v>0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2">
        <v>0</v>
      </c>
      <c r="Z269" s="2">
        <v>0</v>
      </c>
      <c r="AA269" s="2">
        <v>0</v>
      </c>
      <c r="AB269" s="2">
        <v>0</v>
      </c>
      <c r="AC269" s="2">
        <v>0</v>
      </c>
      <c r="AD269" s="2">
        <v>0</v>
      </c>
      <c r="AE269" s="2">
        <v>0</v>
      </c>
      <c r="AF269" s="2">
        <v>0</v>
      </c>
      <c r="AG269" s="2">
        <v>0</v>
      </c>
      <c r="AH269" s="2">
        <v>0</v>
      </c>
      <c r="AI269" s="2">
        <v>0</v>
      </c>
      <c r="AJ269" s="2">
        <v>0</v>
      </c>
      <c r="AK269" s="2">
        <v>0</v>
      </c>
      <c r="AL269" s="2">
        <v>0</v>
      </c>
      <c r="AM269" s="2">
        <v>0</v>
      </c>
      <c r="AN269" s="2">
        <v>0</v>
      </c>
      <c r="AO269" s="2">
        <v>0</v>
      </c>
      <c r="AP269" s="2">
        <v>0</v>
      </c>
      <c r="AQ269" s="2">
        <v>0</v>
      </c>
      <c r="AR269" s="2">
        <v>0</v>
      </c>
      <c r="AS269" s="2">
        <v>0</v>
      </c>
      <c r="AT269" s="2">
        <v>0</v>
      </c>
      <c r="AU269" s="2">
        <v>0</v>
      </c>
      <c r="AV269" s="2">
        <v>0</v>
      </c>
      <c r="AW269" s="2">
        <v>0</v>
      </c>
      <c r="AX269" s="2">
        <v>-7984</v>
      </c>
      <c r="AY269" s="2">
        <v>-16470</v>
      </c>
      <c r="AZ269" s="5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</row>
    <row r="270" spans="1:68" ht="16.5" customHeight="1" x14ac:dyDescent="0.3">
      <c r="A270" s="2" t="s">
        <v>937</v>
      </c>
      <c r="B270" s="2">
        <v>0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  <c r="K270" s="2">
        <v>499000</v>
      </c>
      <c r="L270" s="2">
        <v>698600</v>
      </c>
      <c r="M270" s="2">
        <v>698600</v>
      </c>
      <c r="N270" s="2">
        <v>0</v>
      </c>
      <c r="O270" s="2">
        <v>0</v>
      </c>
      <c r="P270" s="2">
        <v>0</v>
      </c>
      <c r="Q270" s="2">
        <v>0</v>
      </c>
      <c r="R270" s="2">
        <v>0</v>
      </c>
      <c r="S270" s="2">
        <v>0</v>
      </c>
      <c r="T270" s="2">
        <v>0</v>
      </c>
      <c r="U270" s="2">
        <v>1000000</v>
      </c>
      <c r="V270" s="2">
        <v>350000</v>
      </c>
      <c r="W270" s="2">
        <v>1150000</v>
      </c>
      <c r="X270" s="2">
        <v>950000</v>
      </c>
      <c r="Y270" s="2">
        <v>1050000</v>
      </c>
      <c r="Z270" s="2">
        <v>4761000</v>
      </c>
      <c r="AA270" s="2">
        <v>7413000</v>
      </c>
      <c r="AB270" s="2">
        <v>7518000</v>
      </c>
      <c r="AC270" s="2">
        <v>6603000</v>
      </c>
      <c r="AD270" s="2">
        <v>-303000</v>
      </c>
      <c r="AE270" s="2">
        <v>287000</v>
      </c>
      <c r="AF270" s="2">
        <v>-363000</v>
      </c>
      <c r="AG270" s="2">
        <v>66000</v>
      </c>
      <c r="AH270" s="2">
        <v>351000</v>
      </c>
      <c r="AI270" s="2">
        <v>261000</v>
      </c>
      <c r="AJ270" s="2">
        <v>1671000</v>
      </c>
      <c r="AK270" s="2">
        <v>1946000</v>
      </c>
      <c r="AL270" s="2">
        <v>38000</v>
      </c>
      <c r="AM270" s="2">
        <v>580000</v>
      </c>
      <c r="AN270" s="2">
        <v>667000</v>
      </c>
      <c r="AO270" s="2">
        <v>1170000</v>
      </c>
      <c r="AP270" s="2">
        <v>1133000</v>
      </c>
      <c r="AQ270" s="2">
        <v>2400000</v>
      </c>
      <c r="AR270" s="2">
        <v>2150000</v>
      </c>
      <c r="AS270" s="2">
        <v>1845000</v>
      </c>
      <c r="AT270" s="2">
        <v>1425000</v>
      </c>
      <c r="AU270" s="2">
        <v>4265000</v>
      </c>
      <c r="AV270" s="2">
        <v>5285000</v>
      </c>
      <c r="AW270" s="2">
        <v>4290000</v>
      </c>
      <c r="AX270" s="2">
        <v>-5500000</v>
      </c>
      <c r="AY270" s="2">
        <v>-9220000</v>
      </c>
      <c r="AZ270" s="5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</row>
    <row r="271" spans="1:68" ht="16.5" customHeight="1" x14ac:dyDescent="0.3">
      <c r="A271" s="2" t="s">
        <v>938</v>
      </c>
      <c r="B271" s="2">
        <v>0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2">
        <v>0</v>
      </c>
      <c r="M271" s="2">
        <v>0</v>
      </c>
      <c r="N271" s="2">
        <v>0</v>
      </c>
      <c r="O271" s="2">
        <v>0</v>
      </c>
      <c r="P271" s="2">
        <v>0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0</v>
      </c>
      <c r="W271" s="2">
        <v>-500000</v>
      </c>
      <c r="X271" s="2">
        <v>-700000</v>
      </c>
      <c r="Y271" s="2">
        <v>-700000</v>
      </c>
      <c r="Z271" s="2">
        <v>-100000</v>
      </c>
      <c r="AA271" s="2">
        <v>-2889000</v>
      </c>
      <c r="AB271" s="2">
        <v>-7526000</v>
      </c>
      <c r="AC271" s="2">
        <v>-1000000</v>
      </c>
      <c r="AD271" s="2">
        <v>-703000</v>
      </c>
      <c r="AE271" s="2">
        <v>-533000</v>
      </c>
      <c r="AF271" s="2">
        <v>-1483000</v>
      </c>
      <c r="AG271" s="2">
        <v>0</v>
      </c>
      <c r="AH271" s="2">
        <v>-204000</v>
      </c>
      <c r="AI271" s="2">
        <v>0</v>
      </c>
      <c r="AJ271" s="2">
        <v>0</v>
      </c>
      <c r="AK271" s="2">
        <v>0</v>
      </c>
      <c r="AL271" s="2">
        <v>0</v>
      </c>
      <c r="AM271" s="2">
        <v>-880000</v>
      </c>
      <c r="AN271" s="2">
        <v>-2270000</v>
      </c>
      <c r="AO271" s="2">
        <v>-2900000</v>
      </c>
      <c r="AP271" s="2">
        <v>0</v>
      </c>
      <c r="AQ271" s="2">
        <v>-900000</v>
      </c>
      <c r="AR271" s="2">
        <v>-1340000</v>
      </c>
      <c r="AS271" s="2">
        <v>-1340000</v>
      </c>
      <c r="AT271" s="2">
        <v>-890000</v>
      </c>
      <c r="AU271" s="2">
        <v>-1145000</v>
      </c>
      <c r="AV271" s="2">
        <v>-1585000</v>
      </c>
      <c r="AW271" s="2">
        <v>-1585000</v>
      </c>
      <c r="AX271" s="2">
        <v>-6600000</v>
      </c>
      <c r="AY271" s="2">
        <v>-10320000</v>
      </c>
      <c r="AZ271" s="5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</row>
    <row r="272" spans="1:68" ht="16.5" customHeight="1" x14ac:dyDescent="0.3">
      <c r="A272" s="2" t="s">
        <v>939</v>
      </c>
      <c r="B272" s="2">
        <v>0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499000</v>
      </c>
      <c r="L272" s="2">
        <v>698600</v>
      </c>
      <c r="M272" s="2">
        <v>698600</v>
      </c>
      <c r="N272" s="2">
        <v>0</v>
      </c>
      <c r="O272" s="2">
        <v>0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>
        <v>1000000</v>
      </c>
      <c r="V272" s="2">
        <v>350000</v>
      </c>
      <c r="W272" s="2">
        <v>1650000</v>
      </c>
      <c r="X272" s="2">
        <v>1650000</v>
      </c>
      <c r="Y272" s="2">
        <v>1750000</v>
      </c>
      <c r="Z272" s="2">
        <v>4861000</v>
      </c>
      <c r="AA272" s="2">
        <v>10302000</v>
      </c>
      <c r="AB272" s="2">
        <v>15044000</v>
      </c>
      <c r="AC272" s="2">
        <v>7603000</v>
      </c>
      <c r="AD272" s="2">
        <v>400000</v>
      </c>
      <c r="AE272" s="2">
        <v>820000</v>
      </c>
      <c r="AF272" s="2">
        <v>1120000</v>
      </c>
      <c r="AG272" s="2">
        <v>0</v>
      </c>
      <c r="AH272" s="2">
        <v>555000</v>
      </c>
      <c r="AI272" s="2">
        <v>0</v>
      </c>
      <c r="AJ272" s="2">
        <v>0</v>
      </c>
      <c r="AK272" s="2">
        <v>0</v>
      </c>
      <c r="AL272" s="2">
        <v>0</v>
      </c>
      <c r="AM272" s="2">
        <v>1460000</v>
      </c>
      <c r="AN272" s="2">
        <v>2937000</v>
      </c>
      <c r="AO272" s="2">
        <v>4070000</v>
      </c>
      <c r="AP272" s="2">
        <v>0</v>
      </c>
      <c r="AQ272" s="2">
        <v>3300000</v>
      </c>
      <c r="AR272" s="2">
        <v>3490000</v>
      </c>
      <c r="AS272" s="2">
        <v>3185000</v>
      </c>
      <c r="AT272" s="2">
        <v>2315000</v>
      </c>
      <c r="AU272" s="2">
        <v>5410000</v>
      </c>
      <c r="AV272" s="2">
        <v>6870000</v>
      </c>
      <c r="AW272" s="2">
        <v>5875000</v>
      </c>
      <c r="AX272" s="2">
        <v>1100000</v>
      </c>
      <c r="AY272" s="2">
        <v>1100000</v>
      </c>
      <c r="AZ272" s="5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</row>
    <row r="273" spans="1:68" ht="16.5" customHeight="1" x14ac:dyDescent="0.3">
      <c r="A273" s="2" t="s">
        <v>940</v>
      </c>
      <c r="B273" s="2">
        <v>0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2">
        <v>0</v>
      </c>
      <c r="M273" s="2">
        <v>0</v>
      </c>
      <c r="N273" s="2">
        <v>0</v>
      </c>
      <c r="O273" s="2">
        <v>0</v>
      </c>
      <c r="P273" s="2">
        <v>0</v>
      </c>
      <c r="Q273" s="2">
        <v>0</v>
      </c>
      <c r="R273" s="2">
        <v>0</v>
      </c>
      <c r="S273" s="2">
        <v>1150000</v>
      </c>
      <c r="T273" s="2">
        <v>1150000</v>
      </c>
      <c r="U273" s="2">
        <v>1150000</v>
      </c>
      <c r="V273" s="2">
        <v>0</v>
      </c>
      <c r="W273" s="2">
        <v>0</v>
      </c>
      <c r="X273" s="2">
        <v>0</v>
      </c>
      <c r="Y273" s="2">
        <v>0</v>
      </c>
      <c r="Z273" s="2">
        <v>0</v>
      </c>
      <c r="AA273" s="2">
        <v>0</v>
      </c>
      <c r="AB273" s="2">
        <v>0</v>
      </c>
      <c r="AC273" s="2">
        <v>0</v>
      </c>
      <c r="AD273" s="2">
        <v>0</v>
      </c>
      <c r="AE273" s="2">
        <v>0</v>
      </c>
      <c r="AF273" s="2">
        <v>0</v>
      </c>
      <c r="AG273" s="2">
        <v>0</v>
      </c>
      <c r="AH273" s="2">
        <v>0</v>
      </c>
      <c r="AI273" s="2">
        <v>0</v>
      </c>
      <c r="AJ273" s="2">
        <v>0</v>
      </c>
      <c r="AK273" s="2">
        <v>0</v>
      </c>
      <c r="AL273" s="2">
        <v>0</v>
      </c>
      <c r="AM273" s="2">
        <v>0</v>
      </c>
      <c r="AN273" s="2">
        <v>0</v>
      </c>
      <c r="AO273" s="2">
        <v>0</v>
      </c>
      <c r="AP273" s="2">
        <v>0</v>
      </c>
      <c r="AQ273" s="2">
        <v>0</v>
      </c>
      <c r="AR273" s="2">
        <v>0</v>
      </c>
      <c r="AS273" s="2">
        <v>0</v>
      </c>
      <c r="AT273" s="2">
        <v>0</v>
      </c>
      <c r="AU273" s="2">
        <v>0</v>
      </c>
      <c r="AV273" s="2">
        <v>0</v>
      </c>
      <c r="AW273" s="2">
        <v>0</v>
      </c>
      <c r="AX273" s="2">
        <v>0</v>
      </c>
      <c r="AY273" s="2">
        <v>0</v>
      </c>
      <c r="AZ273" s="5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</row>
    <row r="274" spans="1:68" ht="16.5" customHeight="1" x14ac:dyDescent="0.3">
      <c r="A274" s="2" t="s">
        <v>941</v>
      </c>
      <c r="B274" s="2">
        <v>0</v>
      </c>
      <c r="C274" s="2">
        <v>-115000</v>
      </c>
      <c r="D274" s="2">
        <v>-115000</v>
      </c>
      <c r="E274" s="2">
        <v>-115000</v>
      </c>
      <c r="F274" s="2">
        <v>0</v>
      </c>
      <c r="G274" s="2">
        <v>-124200</v>
      </c>
      <c r="H274" s="2">
        <v>-124200</v>
      </c>
      <c r="I274" s="2">
        <v>-124200</v>
      </c>
      <c r="J274" s="2">
        <v>0</v>
      </c>
      <c r="K274" s="2">
        <v>-133400</v>
      </c>
      <c r="L274" s="2">
        <v>-133400</v>
      </c>
      <c r="M274" s="2">
        <v>-133400</v>
      </c>
      <c r="N274" s="2">
        <v>0</v>
      </c>
      <c r="O274" s="2">
        <v>-202400</v>
      </c>
      <c r="P274" s="2">
        <v>-202400</v>
      </c>
      <c r="Q274" s="2">
        <v>-202400</v>
      </c>
      <c r="R274" s="2">
        <v>0</v>
      </c>
      <c r="S274" s="2">
        <v>-230000</v>
      </c>
      <c r="T274" s="2">
        <v>-230000</v>
      </c>
      <c r="U274" s="2">
        <v>-230000</v>
      </c>
      <c r="V274" s="2">
        <v>0</v>
      </c>
      <c r="W274" s="2">
        <v>-343586</v>
      </c>
      <c r="X274" s="2">
        <v>-343586</v>
      </c>
      <c r="Y274" s="2">
        <v>-343586.04100000003</v>
      </c>
      <c r="Z274" s="2">
        <v>0</v>
      </c>
      <c r="AA274" s="2">
        <v>-344784</v>
      </c>
      <c r="AB274" s="2">
        <v>-344784</v>
      </c>
      <c r="AC274" s="2">
        <v>-344783.81</v>
      </c>
      <c r="AD274" s="2">
        <v>0</v>
      </c>
      <c r="AE274" s="2">
        <v>-456251</v>
      </c>
      <c r="AF274" s="2">
        <v>-456251</v>
      </c>
      <c r="AG274" s="2">
        <v>-456251.44</v>
      </c>
      <c r="AH274" s="2">
        <v>0</v>
      </c>
      <c r="AI274" s="2">
        <v>-474795</v>
      </c>
      <c r="AJ274" s="2">
        <v>-474795</v>
      </c>
      <c r="AK274" s="2">
        <v>-474795.11</v>
      </c>
      <c r="AL274" s="2">
        <v>0</v>
      </c>
      <c r="AM274" s="2">
        <v>-492477</v>
      </c>
      <c r="AN274" s="2">
        <v>-492477</v>
      </c>
      <c r="AO274" s="2">
        <v>-492477.52</v>
      </c>
      <c r="AP274" s="2">
        <v>0</v>
      </c>
      <c r="AQ274" s="2">
        <v>-520725</v>
      </c>
      <c r="AR274" s="2">
        <v>-520725</v>
      </c>
      <c r="AS274" s="2">
        <v>-520724.76</v>
      </c>
      <c r="AT274" s="2">
        <v>0</v>
      </c>
      <c r="AU274" s="2">
        <v>-566472</v>
      </c>
      <c r="AV274" s="2">
        <v>-566472</v>
      </c>
      <c r="AW274" s="2">
        <v>-566472.147</v>
      </c>
      <c r="AX274" s="2">
        <v>0</v>
      </c>
      <c r="AY274" s="2">
        <v>-605261</v>
      </c>
      <c r="AZ274" s="5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</row>
    <row r="275" spans="1:68" ht="16.5" customHeight="1" x14ac:dyDescent="0.3">
      <c r="A275" s="2" t="s">
        <v>920</v>
      </c>
      <c r="B275" s="2">
        <v>30000</v>
      </c>
      <c r="C275" s="2">
        <v>-40000</v>
      </c>
      <c r="D275" s="2">
        <v>-40000</v>
      </c>
      <c r="E275" s="2">
        <v>-40000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0</v>
      </c>
      <c r="L275" s="2">
        <v>0</v>
      </c>
      <c r="M275" s="2">
        <v>0</v>
      </c>
      <c r="N275" s="2">
        <v>0</v>
      </c>
      <c r="O275" s="2">
        <v>0</v>
      </c>
      <c r="P275" s="2">
        <v>0</v>
      </c>
      <c r="Q275" s="2">
        <v>0</v>
      </c>
      <c r="R275" s="2">
        <v>0</v>
      </c>
      <c r="S275" s="2">
        <v>-769</v>
      </c>
      <c r="T275" s="2">
        <v>-769</v>
      </c>
      <c r="U275" s="2">
        <v>-769.76</v>
      </c>
      <c r="V275" s="2">
        <v>0</v>
      </c>
      <c r="W275" s="2">
        <v>0</v>
      </c>
      <c r="X275" s="2">
        <v>0</v>
      </c>
      <c r="Y275" s="2">
        <v>0</v>
      </c>
      <c r="Z275" s="2">
        <v>0</v>
      </c>
      <c r="AA275" s="2">
        <v>0</v>
      </c>
      <c r="AB275" s="2">
        <v>0</v>
      </c>
      <c r="AC275" s="2">
        <v>0</v>
      </c>
      <c r="AD275" s="2">
        <v>0</v>
      </c>
      <c r="AE275" s="2">
        <v>0</v>
      </c>
      <c r="AF275" s="2">
        <v>0</v>
      </c>
      <c r="AG275" s="2">
        <v>0</v>
      </c>
      <c r="AH275" s="2">
        <v>0</v>
      </c>
      <c r="AI275" s="2">
        <v>0</v>
      </c>
      <c r="AJ275" s="2">
        <v>0</v>
      </c>
      <c r="AK275" s="2">
        <v>0</v>
      </c>
      <c r="AL275" s="2">
        <v>0</v>
      </c>
      <c r="AM275" s="2">
        <v>0</v>
      </c>
      <c r="AN275" s="2">
        <v>0</v>
      </c>
      <c r="AO275" s="2">
        <v>0</v>
      </c>
      <c r="AP275" s="2">
        <v>0</v>
      </c>
      <c r="AQ275" s="2">
        <v>0</v>
      </c>
      <c r="AR275" s="2">
        <v>0</v>
      </c>
      <c r="AS275" s="2">
        <v>0</v>
      </c>
      <c r="AT275" s="2">
        <v>0</v>
      </c>
      <c r="AU275" s="2">
        <v>0</v>
      </c>
      <c r="AV275" s="2">
        <v>0</v>
      </c>
      <c r="AW275" s="2">
        <v>0</v>
      </c>
      <c r="AX275" s="2">
        <v>0</v>
      </c>
      <c r="AY275" s="2">
        <v>0</v>
      </c>
      <c r="AZ275" s="5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</row>
    <row r="276" spans="1:68" ht="16.5" customHeight="1" x14ac:dyDescent="0.3">
      <c r="A276" s="2" t="s">
        <v>942</v>
      </c>
      <c r="B276" s="2">
        <v>24055</v>
      </c>
      <c r="C276" s="2">
        <v>111701</v>
      </c>
      <c r="D276" s="2">
        <v>533655</v>
      </c>
      <c r="E276" s="2">
        <v>879944.2</v>
      </c>
      <c r="F276" s="2">
        <v>-38353</v>
      </c>
      <c r="G276" s="2">
        <v>-339669</v>
      </c>
      <c r="H276" s="2">
        <v>-33503</v>
      </c>
      <c r="I276" s="2">
        <v>445827.98</v>
      </c>
      <c r="J276" s="2">
        <v>239764</v>
      </c>
      <c r="K276" s="2">
        <v>918828</v>
      </c>
      <c r="L276" s="2">
        <v>1884463</v>
      </c>
      <c r="M276" s="2">
        <v>2500628.2000000002</v>
      </c>
      <c r="N276" s="2">
        <v>982825</v>
      </c>
      <c r="O276" s="2">
        <v>1603201</v>
      </c>
      <c r="P276" s="2">
        <v>2410001</v>
      </c>
      <c r="Q276" s="2">
        <v>2469000.9300000002</v>
      </c>
      <c r="R276" s="2">
        <v>872594</v>
      </c>
      <c r="S276" s="2">
        <v>2058131</v>
      </c>
      <c r="T276" s="2">
        <v>3375431</v>
      </c>
      <c r="U276" s="2">
        <v>4288178.1100000003</v>
      </c>
      <c r="V276" s="2">
        <v>1106907</v>
      </c>
      <c r="W276" s="2">
        <v>2710346</v>
      </c>
      <c r="X276" s="2">
        <v>3773777</v>
      </c>
      <c r="Y276" s="2">
        <v>4508386.1950000003</v>
      </c>
      <c r="Z276" s="2">
        <v>253736</v>
      </c>
      <c r="AA276" s="2">
        <v>487496</v>
      </c>
      <c r="AB276" s="2">
        <v>232496</v>
      </c>
      <c r="AC276" s="2">
        <v>304496.09000000003</v>
      </c>
      <c r="AD276" s="2">
        <v>88000</v>
      </c>
      <c r="AE276" s="2">
        <v>17749</v>
      </c>
      <c r="AF276" s="2">
        <v>-312251</v>
      </c>
      <c r="AG276" s="2">
        <v>90748.56</v>
      </c>
      <c r="AH276" s="2">
        <v>82000</v>
      </c>
      <c r="AI276" s="2">
        <v>276605</v>
      </c>
      <c r="AJ276" s="2">
        <v>626205</v>
      </c>
      <c r="AK276" s="2">
        <v>670204.89</v>
      </c>
      <c r="AL276" s="2">
        <v>338500</v>
      </c>
      <c r="AM276" s="2">
        <v>531523</v>
      </c>
      <c r="AN276" s="2">
        <v>1042523</v>
      </c>
      <c r="AO276" s="2">
        <v>1480522.48</v>
      </c>
      <c r="AP276" s="2">
        <v>90000</v>
      </c>
      <c r="AQ276" s="2">
        <v>366275</v>
      </c>
      <c r="AR276" s="2">
        <v>902275</v>
      </c>
      <c r="AS276" s="2">
        <v>1371275.24</v>
      </c>
      <c r="AT276" s="2">
        <v>805000</v>
      </c>
      <c r="AU276" s="2">
        <v>1748528</v>
      </c>
      <c r="AV276" s="2">
        <v>3203528</v>
      </c>
      <c r="AW276" s="2">
        <v>4478527.8530000001</v>
      </c>
      <c r="AX276" s="2">
        <v>1032016</v>
      </c>
      <c r="AY276" s="2">
        <v>4348269</v>
      </c>
      <c r="AZ276" s="5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</row>
    <row r="277" spans="1:68" ht="16.5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5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</row>
    <row r="278" spans="1:68" ht="16.5" customHeight="1" x14ac:dyDescent="0.3">
      <c r="A278" s="2" t="s">
        <v>943</v>
      </c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</row>
    <row r="279" spans="1:68" ht="16.5" customHeight="1" x14ac:dyDescent="0.3">
      <c r="A279" s="2" t="s">
        <v>944</v>
      </c>
      <c r="B279" s="2">
        <v>-47428</v>
      </c>
      <c r="C279" s="2">
        <v>-25498</v>
      </c>
      <c r="D279" s="2">
        <v>-7998</v>
      </c>
      <c r="E279" s="2">
        <v>61650.41</v>
      </c>
      <c r="F279" s="2">
        <v>-56741</v>
      </c>
      <c r="G279" s="2">
        <v>-133412</v>
      </c>
      <c r="H279" s="2">
        <v>-13733</v>
      </c>
      <c r="I279" s="2">
        <v>147208.4</v>
      </c>
      <c r="J279" s="2">
        <v>-210050</v>
      </c>
      <c r="K279" s="2">
        <v>-140658</v>
      </c>
      <c r="L279" s="2">
        <v>-135946</v>
      </c>
      <c r="M279" s="2">
        <v>-94889.01</v>
      </c>
      <c r="N279" s="2">
        <v>16079</v>
      </c>
      <c r="O279" s="2">
        <v>-26537</v>
      </c>
      <c r="P279" s="2">
        <v>-18029</v>
      </c>
      <c r="Q279" s="2">
        <v>339314.72</v>
      </c>
      <c r="R279" s="2">
        <v>-298126</v>
      </c>
      <c r="S279" s="2">
        <v>-466717</v>
      </c>
      <c r="T279" s="2">
        <v>-383654</v>
      </c>
      <c r="U279" s="2">
        <v>-335884.63500000001</v>
      </c>
      <c r="V279" s="2">
        <v>-127803</v>
      </c>
      <c r="W279" s="2">
        <v>114343</v>
      </c>
      <c r="X279" s="2">
        <v>-40028</v>
      </c>
      <c r="Y279" s="2">
        <v>34774.775999999998</v>
      </c>
      <c r="Z279" s="2">
        <v>-149320</v>
      </c>
      <c r="AA279" s="2">
        <v>-64662</v>
      </c>
      <c r="AB279" s="2">
        <v>-130353</v>
      </c>
      <c r="AC279" s="2">
        <v>-59785.9</v>
      </c>
      <c r="AD279" s="2">
        <v>55624</v>
      </c>
      <c r="AE279" s="2">
        <v>-17273</v>
      </c>
      <c r="AF279" s="2">
        <v>44940</v>
      </c>
      <c r="AG279" s="2">
        <v>-23849.49</v>
      </c>
      <c r="AH279" s="2">
        <v>83323</v>
      </c>
      <c r="AI279" s="2">
        <v>-36392</v>
      </c>
      <c r="AJ279" s="2">
        <v>16810</v>
      </c>
      <c r="AK279" s="2">
        <v>-18990.16</v>
      </c>
      <c r="AL279" s="2">
        <v>79547</v>
      </c>
      <c r="AM279" s="2">
        <v>-9230</v>
      </c>
      <c r="AN279" s="2">
        <v>107824</v>
      </c>
      <c r="AO279" s="2">
        <v>210249.91</v>
      </c>
      <c r="AP279" s="2">
        <v>-114972</v>
      </c>
      <c r="AQ279" s="2">
        <v>-45807</v>
      </c>
      <c r="AR279" s="2">
        <v>11133</v>
      </c>
      <c r="AS279" s="2">
        <v>-83882.61</v>
      </c>
      <c r="AT279" s="2">
        <v>116653</v>
      </c>
      <c r="AU279" s="2">
        <v>-42144</v>
      </c>
      <c r="AV279" s="2">
        <v>211074</v>
      </c>
      <c r="AW279" s="2">
        <v>237910.33300000001</v>
      </c>
      <c r="AX279" s="2">
        <v>-199063</v>
      </c>
      <c r="AY279" s="2">
        <v>3830399</v>
      </c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</row>
    <row r="280" spans="1:68" ht="16.5" customHeight="1" x14ac:dyDescent="0.3">
      <c r="A280" s="2" t="s">
        <v>945</v>
      </c>
      <c r="B280" s="2">
        <v>-32206</v>
      </c>
      <c r="C280" s="2">
        <v>-32206</v>
      </c>
      <c r="D280" s="2">
        <v>-32206</v>
      </c>
      <c r="E280" s="2">
        <v>-32206.18</v>
      </c>
      <c r="F280" s="2">
        <v>29444</v>
      </c>
      <c r="G280" s="2">
        <v>29444</v>
      </c>
      <c r="H280" s="2">
        <v>29444</v>
      </c>
      <c r="I280" s="2">
        <v>29444.23</v>
      </c>
      <c r="J280" s="2">
        <v>176653</v>
      </c>
      <c r="K280" s="2">
        <v>176653</v>
      </c>
      <c r="L280" s="2">
        <v>176653</v>
      </c>
      <c r="M280" s="2">
        <v>176652.62</v>
      </c>
      <c r="N280" s="2">
        <v>81764</v>
      </c>
      <c r="O280" s="2">
        <v>81764</v>
      </c>
      <c r="P280" s="2">
        <v>81763</v>
      </c>
      <c r="Q280" s="2">
        <v>81763.61</v>
      </c>
      <c r="R280" s="2">
        <v>421078</v>
      </c>
      <c r="S280" s="2">
        <v>421078</v>
      </c>
      <c r="T280" s="2">
        <v>421078</v>
      </c>
      <c r="U280" s="2">
        <v>421078.33100000001</v>
      </c>
      <c r="V280" s="2">
        <v>85194</v>
      </c>
      <c r="W280" s="2">
        <v>85194</v>
      </c>
      <c r="X280" s="2">
        <v>85194</v>
      </c>
      <c r="Y280" s="2">
        <v>85193.695999999996</v>
      </c>
      <c r="Z280" s="2">
        <v>119968</v>
      </c>
      <c r="AA280" s="2">
        <v>119969</v>
      </c>
      <c r="AB280" s="2">
        <v>119969</v>
      </c>
      <c r="AC280" s="2">
        <v>195943.63</v>
      </c>
      <c r="AD280" s="2">
        <v>136157</v>
      </c>
      <c r="AE280" s="2">
        <v>136158</v>
      </c>
      <c r="AF280" s="2">
        <v>136158</v>
      </c>
      <c r="AG280" s="2">
        <v>136157.73000000001</v>
      </c>
      <c r="AH280" s="2">
        <v>112308</v>
      </c>
      <c r="AI280" s="2">
        <v>112308</v>
      </c>
      <c r="AJ280" s="2">
        <v>112308</v>
      </c>
      <c r="AK280" s="2">
        <v>112308.24</v>
      </c>
      <c r="AL280" s="2">
        <v>93318</v>
      </c>
      <c r="AM280" s="2">
        <v>93318</v>
      </c>
      <c r="AN280" s="2">
        <v>93318</v>
      </c>
      <c r="AO280" s="2">
        <v>93318.080000000002</v>
      </c>
      <c r="AP280" s="2">
        <v>303568</v>
      </c>
      <c r="AQ280" s="2">
        <v>303568</v>
      </c>
      <c r="AR280" s="2">
        <v>303568</v>
      </c>
      <c r="AS280" s="2">
        <v>303567.99</v>
      </c>
      <c r="AT280" s="2">
        <v>219686</v>
      </c>
      <c r="AU280" s="2">
        <v>219686</v>
      </c>
      <c r="AV280" s="2">
        <v>219685</v>
      </c>
      <c r="AW280" s="2">
        <v>219685.38200000001</v>
      </c>
      <c r="AX280" s="2">
        <v>457596</v>
      </c>
      <c r="AY280" s="2">
        <v>457596</v>
      </c>
      <c r="AZ280" s="5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</row>
    <row r="281" spans="1:68" ht="16.5" customHeight="1" x14ac:dyDescent="0.3">
      <c r="A281" s="2" t="s">
        <v>946</v>
      </c>
      <c r="B281" s="2">
        <v>-79634</v>
      </c>
      <c r="C281" s="2">
        <v>-57704</v>
      </c>
      <c r="D281" s="2">
        <v>-40204</v>
      </c>
      <c r="E281" s="2">
        <v>29444.23</v>
      </c>
      <c r="F281" s="2">
        <v>-27297</v>
      </c>
      <c r="G281" s="2">
        <v>-103968</v>
      </c>
      <c r="H281" s="2">
        <v>15711</v>
      </c>
      <c r="I281" s="2">
        <v>176652.62</v>
      </c>
      <c r="J281" s="2">
        <v>-33397</v>
      </c>
      <c r="K281" s="2">
        <v>35995</v>
      </c>
      <c r="L281" s="2">
        <v>40707</v>
      </c>
      <c r="M281" s="2">
        <v>81763.61</v>
      </c>
      <c r="N281" s="2">
        <v>97843</v>
      </c>
      <c r="O281" s="2">
        <v>55227</v>
      </c>
      <c r="P281" s="2">
        <v>63734</v>
      </c>
      <c r="Q281" s="2">
        <v>421078.33</v>
      </c>
      <c r="R281" s="2">
        <v>122952</v>
      </c>
      <c r="S281" s="2">
        <v>-45639</v>
      </c>
      <c r="T281" s="2">
        <v>37424</v>
      </c>
      <c r="U281" s="2">
        <v>85193.695999999996</v>
      </c>
      <c r="V281" s="2">
        <v>-42609</v>
      </c>
      <c r="W281" s="2">
        <v>199537</v>
      </c>
      <c r="X281" s="2">
        <v>45166</v>
      </c>
      <c r="Y281" s="2">
        <v>119968.47199999999</v>
      </c>
      <c r="Z281" s="2">
        <v>-29352</v>
      </c>
      <c r="AA281" s="2">
        <v>55307</v>
      </c>
      <c r="AB281" s="2">
        <v>-10384</v>
      </c>
      <c r="AC281" s="2">
        <v>136157.73000000001</v>
      </c>
      <c r="AD281" s="2">
        <v>191781</v>
      </c>
      <c r="AE281" s="2">
        <v>118885</v>
      </c>
      <c r="AF281" s="2">
        <v>181098</v>
      </c>
      <c r="AG281" s="2">
        <v>112308.24</v>
      </c>
      <c r="AH281" s="2">
        <v>195631</v>
      </c>
      <c r="AI281" s="2">
        <v>75916</v>
      </c>
      <c r="AJ281" s="2">
        <v>129118</v>
      </c>
      <c r="AK281" s="2">
        <v>93318.080000000002</v>
      </c>
      <c r="AL281" s="2">
        <v>172865</v>
      </c>
      <c r="AM281" s="2">
        <v>84088</v>
      </c>
      <c r="AN281" s="2">
        <v>201142</v>
      </c>
      <c r="AO281" s="2">
        <v>303567.99</v>
      </c>
      <c r="AP281" s="2">
        <v>188596</v>
      </c>
      <c r="AQ281" s="2">
        <v>257761</v>
      </c>
      <c r="AR281" s="2">
        <v>314701</v>
      </c>
      <c r="AS281" s="2">
        <v>219685.38</v>
      </c>
      <c r="AT281" s="2">
        <v>336339</v>
      </c>
      <c r="AU281" s="2">
        <v>177542</v>
      </c>
      <c r="AV281" s="2">
        <v>430759</v>
      </c>
      <c r="AW281" s="2">
        <v>457595.71500000003</v>
      </c>
      <c r="AX281" s="2">
        <v>258533</v>
      </c>
      <c r="AY281" s="2">
        <v>4287995</v>
      </c>
      <c r="AZ281" s="5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</row>
    <row r="282" spans="1:68" ht="16.5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5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</row>
    <row r="283" spans="1:68" ht="16.5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5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</row>
    <row r="284" spans="1:68" ht="16.5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5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</row>
    <row r="285" spans="1:68" ht="16.5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5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</row>
    <row r="286" spans="1:68" ht="16.5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5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</row>
    <row r="287" spans="1:68" ht="16.5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5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</row>
    <row r="288" spans="1:68" ht="16.5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5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</row>
    <row r="289" spans="1:68" ht="16.5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5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</row>
    <row r="290" spans="1:68" ht="16.5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5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</row>
    <row r="291" spans="1:68" ht="16.5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5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</row>
    <row r="292" spans="1:68" ht="16.5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5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</row>
    <row r="293" spans="1:68" ht="16.5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5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</row>
    <row r="294" spans="1:68" ht="16.5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5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</row>
    <row r="295" spans="1:68" ht="16.5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5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</row>
    <row r="296" spans="1:68" ht="16.5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5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</row>
    <row r="297" spans="1:68" ht="16.5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5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</row>
    <row r="298" spans="1:68" ht="16.5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5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</row>
    <row r="299" spans="1:68" ht="16.5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5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</row>
    <row r="300" spans="1:68" ht="16.5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5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</row>
    <row r="301" spans="1:68" ht="16.5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5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</row>
    <row r="302" spans="1:68" ht="16.5" customHeight="1" x14ac:dyDescent="0.3">
      <c r="A302" s="2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</row>
    <row r="303" spans="1:68" ht="16.5" customHeight="1" x14ac:dyDescent="0.3">
      <c r="A303" s="2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</row>
    <row r="304" spans="1:68" ht="16.5" customHeight="1" x14ac:dyDescent="0.3">
      <c r="A304" s="2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</row>
    <row r="305" spans="1:68" ht="16.5" customHeight="1" x14ac:dyDescent="0.3">
      <c r="A305" s="2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</row>
    <row r="306" spans="1:68" ht="16.5" customHeight="1" x14ac:dyDescent="0.3">
      <c r="A306" s="2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</row>
    <row r="307" spans="1:68" ht="16.5" customHeight="1" x14ac:dyDescent="0.3">
      <c r="A307" s="2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</row>
    <row r="308" spans="1:68" ht="16.5" customHeight="1" x14ac:dyDescent="0.3">
      <c r="A308" s="2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</row>
    <row r="309" spans="1:68" ht="16.5" customHeight="1" x14ac:dyDescent="0.3">
      <c r="A309" s="2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</row>
    <row r="310" spans="1:68" ht="16.5" customHeight="1" x14ac:dyDescent="0.3">
      <c r="A310" s="2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</row>
    <row r="311" spans="1:68" ht="16.5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</row>
    <row r="312" spans="1:68" ht="16.5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</row>
    <row r="313" spans="1:68" ht="16.5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</row>
    <row r="314" spans="1:68" ht="16.5" customHeight="1" x14ac:dyDescent="0.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</row>
    <row r="315" spans="1:68" ht="16.5" customHeight="1" x14ac:dyDescent="0.3">
      <c r="A315" s="7"/>
      <c r="B315" s="8">
        <v>2008</v>
      </c>
      <c r="C315" s="8">
        <v>2009</v>
      </c>
      <c r="D315" s="8">
        <v>2010</v>
      </c>
      <c r="E315" s="8">
        <v>2011</v>
      </c>
      <c r="F315" s="8">
        <v>2012</v>
      </c>
      <c r="G315" s="8">
        <v>2013</v>
      </c>
      <c r="H315" s="8">
        <v>2014</v>
      </c>
      <c r="I315" s="8">
        <v>2015</v>
      </c>
      <c r="J315" s="8">
        <v>2016</v>
      </c>
      <c r="K315" s="8">
        <v>2017</v>
      </c>
      <c r="L315" s="8">
        <v>2018</v>
      </c>
      <c r="M315" s="8">
        <v>2019</v>
      </c>
      <c r="N315" s="8">
        <v>2020</v>
      </c>
      <c r="O315" s="9"/>
      <c r="P315" s="8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</row>
    <row r="316" spans="1:68" ht="16.5" customHeight="1" x14ac:dyDescent="0.3">
      <c r="A316" s="10"/>
      <c r="B316" s="264" t="s">
        <v>947</v>
      </c>
      <c r="C316" s="255"/>
      <c r="D316" s="255"/>
      <c r="E316" s="255"/>
      <c r="F316" s="255"/>
      <c r="G316" s="255"/>
      <c r="H316" s="255"/>
      <c r="I316" s="255"/>
      <c r="J316" s="255"/>
      <c r="K316" s="255"/>
      <c r="L316" s="255"/>
      <c r="M316" s="255"/>
      <c r="N316" s="256"/>
      <c r="O316" s="11"/>
      <c r="P316" s="4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</row>
    <row r="317" spans="1:68" ht="16.5" customHeight="1" x14ac:dyDescent="0.3">
      <c r="A317" s="2"/>
      <c r="B317" s="265" t="s">
        <v>776</v>
      </c>
      <c r="C317" s="255"/>
      <c r="D317" s="255"/>
      <c r="E317" s="255"/>
      <c r="F317" s="255"/>
      <c r="G317" s="255"/>
      <c r="H317" s="255"/>
      <c r="I317" s="255"/>
      <c r="J317" s="255"/>
      <c r="K317" s="255"/>
      <c r="L317" s="255"/>
      <c r="M317" s="255"/>
      <c r="N317" s="256"/>
      <c r="O317" s="11"/>
      <c r="P317" s="4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</row>
    <row r="318" spans="1:68" ht="16.5" customHeight="1" x14ac:dyDescent="0.3">
      <c r="A318" s="2"/>
      <c r="B318" s="12">
        <f t="shared" ref="B318:N318" si="0">IFERROR(VLOOKUP($B$317,$4:$127,MATCH($P318&amp;"/"&amp;B$315,$2:$2,0),FALSE),"")</f>
        <v>23037</v>
      </c>
      <c r="C318" s="12">
        <f t="shared" si="0"/>
        <v>18173</v>
      </c>
      <c r="D318" s="12">
        <f t="shared" si="0"/>
        <v>40591</v>
      </c>
      <c r="E318" s="12">
        <f t="shared" si="0"/>
        <v>161798</v>
      </c>
      <c r="F318" s="12">
        <f t="shared" si="0"/>
        <v>191721</v>
      </c>
      <c r="G318" s="12">
        <f t="shared" si="0"/>
        <v>110898</v>
      </c>
      <c r="H318" s="12">
        <f t="shared" si="0"/>
        <v>148315</v>
      </c>
      <c r="I318" s="12">
        <f t="shared" si="0"/>
        <v>197590</v>
      </c>
      <c r="J318" s="12">
        <f t="shared" si="0"/>
        <v>213829</v>
      </c>
      <c r="K318" s="12">
        <f t="shared" si="0"/>
        <v>176011</v>
      </c>
      <c r="L318" s="12">
        <f t="shared" si="0"/>
        <v>188596</v>
      </c>
      <c r="M318" s="12">
        <f t="shared" si="0"/>
        <v>336339</v>
      </c>
      <c r="N318" s="13">
        <f t="shared" si="0"/>
        <v>258533</v>
      </c>
      <c r="O318" s="11"/>
      <c r="P318" s="14" t="s">
        <v>948</v>
      </c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</row>
    <row r="319" spans="1:68" ht="16.5" customHeight="1" x14ac:dyDescent="0.3">
      <c r="A319" s="2"/>
      <c r="B319" s="12">
        <f t="shared" ref="B319:N319" si="1">IFERROR(VLOOKUP($B$317,$4:$127,MATCH($P319&amp;"/"&amp;B$315,$2:$2,0),FALSE),"")</f>
        <v>23163</v>
      </c>
      <c r="C319" s="12">
        <f t="shared" si="1"/>
        <v>18881</v>
      </c>
      <c r="D319" s="12">
        <f t="shared" si="1"/>
        <v>117539</v>
      </c>
      <c r="E319" s="12">
        <f t="shared" si="1"/>
        <v>114212</v>
      </c>
      <c r="F319" s="12">
        <f t="shared" si="1"/>
        <v>106296</v>
      </c>
      <c r="G319" s="12">
        <f t="shared" si="1"/>
        <v>368752</v>
      </c>
      <c r="H319" s="12">
        <f t="shared" si="1"/>
        <v>160670</v>
      </c>
      <c r="I319" s="12">
        <f t="shared" si="1"/>
        <v>141458</v>
      </c>
      <c r="J319" s="12">
        <f t="shared" si="1"/>
        <v>75916</v>
      </c>
      <c r="K319" s="12">
        <f t="shared" si="1"/>
        <v>124826</v>
      </c>
      <c r="L319" s="12">
        <f t="shared" si="1"/>
        <v>257761</v>
      </c>
      <c r="M319" s="12">
        <f t="shared" si="1"/>
        <v>194505</v>
      </c>
      <c r="N319" s="13">
        <f t="shared" si="1"/>
        <v>4287995</v>
      </c>
      <c r="O319" s="11"/>
      <c r="P319" s="14" t="s">
        <v>949</v>
      </c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</row>
    <row r="320" spans="1:68" ht="16.5" customHeight="1" x14ac:dyDescent="0.3">
      <c r="A320" s="2"/>
      <c r="B320" s="12">
        <f t="shared" ref="B320:N320" si="2">IFERROR(VLOOKUP($B$317,$4:$127,MATCH($P320&amp;"/"&amp;B$315,$2:$2,0),FALSE),"")</f>
        <v>53342</v>
      </c>
      <c r="C320" s="12">
        <f t="shared" si="2"/>
        <v>79890</v>
      </c>
      <c r="D320" s="12">
        <f t="shared" si="2"/>
        <v>114242</v>
      </c>
      <c r="E320" s="12">
        <f t="shared" si="2"/>
        <v>154817</v>
      </c>
      <c r="F320" s="12">
        <f t="shared" si="2"/>
        <v>173049</v>
      </c>
      <c r="G320" s="12">
        <f t="shared" si="2"/>
        <v>236565</v>
      </c>
      <c r="H320" s="12">
        <f t="shared" si="2"/>
        <v>109415</v>
      </c>
      <c r="I320" s="12">
        <f t="shared" si="2"/>
        <v>181098</v>
      </c>
      <c r="J320" s="12">
        <f t="shared" si="2"/>
        <v>148537</v>
      </c>
      <c r="K320" s="12">
        <f t="shared" si="2"/>
        <v>225099</v>
      </c>
      <c r="L320" s="12">
        <f t="shared" si="2"/>
        <v>314701</v>
      </c>
      <c r="M320" s="12">
        <f t="shared" si="2"/>
        <v>430759</v>
      </c>
      <c r="N320" s="13" t="str">
        <f t="shared" si="2"/>
        <v/>
      </c>
      <c r="O320" s="11"/>
      <c r="P320" s="14" t="s">
        <v>950</v>
      </c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</row>
    <row r="321" spans="1:68" ht="16.5" customHeight="1" x14ac:dyDescent="0.3">
      <c r="A321" s="2"/>
      <c r="B321" s="12">
        <f t="shared" ref="B321:M321" si="3">IFERROR(VLOOKUP($B$317,$4:$127,MATCH($P321&amp;"/"&amp;B$315,$2:$2,0),FALSE),"")</f>
        <v>61100.22</v>
      </c>
      <c r="C321" s="12">
        <f t="shared" si="3"/>
        <v>237170.87</v>
      </c>
      <c r="D321" s="12">
        <f t="shared" si="3"/>
        <v>128063.93</v>
      </c>
      <c r="E321" s="12">
        <f t="shared" si="3"/>
        <v>439988.7</v>
      </c>
      <c r="F321" s="12">
        <f t="shared" si="3"/>
        <v>155157.49299999999</v>
      </c>
      <c r="G321" s="12">
        <f t="shared" si="3"/>
        <v>212013.95499999999</v>
      </c>
      <c r="H321" s="12">
        <f t="shared" si="3"/>
        <v>144341.32999999999</v>
      </c>
      <c r="I321" s="12">
        <f t="shared" si="3"/>
        <v>117280.96000000001</v>
      </c>
      <c r="J321" s="12">
        <f t="shared" si="3"/>
        <v>94724.76</v>
      </c>
      <c r="K321" s="12">
        <f t="shared" si="3"/>
        <v>303567.99</v>
      </c>
      <c r="L321" s="12">
        <f t="shared" si="3"/>
        <v>234829.72</v>
      </c>
      <c r="M321" s="12">
        <f t="shared" si="3"/>
        <v>457595.71500000003</v>
      </c>
      <c r="N321" s="13">
        <f>IFERROR(VLOOKUP($B$317,$4:$127,MATCH($P321&amp;"/"&amp;N$315,$2:$2,0),FALSE),IFERROR(VLOOKUP($B$317,$4:$127,MATCH($P320&amp;"/"&amp;N$315,$2:$2,0),FALSE),IFERROR(VLOOKUP($B$317,$4:$127,MATCH($P319&amp;"/"&amp;N$315,$2:$2,0),FALSE),IFERROR(VLOOKUP($B$317,$4:$127,MATCH($P318&amp;"/"&amp;N$315,$2:$2,0),FALSE),""))))</f>
        <v>4287995</v>
      </c>
      <c r="O321" s="11"/>
      <c r="P321" s="14" t="s">
        <v>951</v>
      </c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</row>
    <row r="322" spans="1:68" ht="16.5" customHeight="1" x14ac:dyDescent="0.3">
      <c r="A322" s="2"/>
      <c r="B322" s="15">
        <f t="shared" ref="B322:N322" si="4">+B321/B$351</f>
        <v>5.1182555879028518E-3</v>
      </c>
      <c r="C322" s="15">
        <f t="shared" si="4"/>
        <v>1.8869215720302923E-2</v>
      </c>
      <c r="D322" s="15">
        <f t="shared" si="4"/>
        <v>8.3186205684592594E-3</v>
      </c>
      <c r="E322" s="15">
        <f t="shared" si="4"/>
        <v>2.4155450601684988E-2</v>
      </c>
      <c r="F322" s="15">
        <f t="shared" si="4"/>
        <v>6.7180545840468606E-3</v>
      </c>
      <c r="G322" s="15">
        <f t="shared" si="4"/>
        <v>7.4703791739203721E-3</v>
      </c>
      <c r="H322" s="15">
        <f t="shared" si="4"/>
        <v>4.8986714265069151E-3</v>
      </c>
      <c r="I322" s="15">
        <f t="shared" si="4"/>
        <v>3.8771232628684064E-3</v>
      </c>
      <c r="J322" s="15">
        <f t="shared" si="4"/>
        <v>2.987546497959554E-3</v>
      </c>
      <c r="K322" s="15">
        <f t="shared" si="4"/>
        <v>8.9286834244170724E-3</v>
      </c>
      <c r="L322" s="15">
        <f t="shared" si="4"/>
        <v>6.4776710443450363E-3</v>
      </c>
      <c r="M322" s="15">
        <f t="shared" si="4"/>
        <v>1.0943336789364244E-2</v>
      </c>
      <c r="N322" s="15">
        <f t="shared" si="4"/>
        <v>9.2319897083863386E-2</v>
      </c>
      <c r="O322" s="11">
        <f>RATE(M$315-I$315,,-I322,M322)</f>
        <v>0.29616425099348032</v>
      </c>
      <c r="P322" s="16" t="s">
        <v>952</v>
      </c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</row>
    <row r="323" spans="1:68" ht="16.5" customHeight="1" x14ac:dyDescent="0.3">
      <c r="A323" s="2"/>
      <c r="B323" s="265" t="s">
        <v>777</v>
      </c>
      <c r="C323" s="255"/>
      <c r="D323" s="255"/>
      <c r="E323" s="255"/>
      <c r="F323" s="255"/>
      <c r="G323" s="255"/>
      <c r="H323" s="255"/>
      <c r="I323" s="255"/>
      <c r="J323" s="255"/>
      <c r="K323" s="255"/>
      <c r="L323" s="255"/>
      <c r="M323" s="255"/>
      <c r="N323" s="256"/>
      <c r="O323" s="11"/>
      <c r="P323" s="4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</row>
    <row r="324" spans="1:68" ht="16.5" customHeight="1" x14ac:dyDescent="0.3">
      <c r="A324" s="2"/>
      <c r="B324" s="13">
        <f t="shared" ref="B324:N324" si="5">IFERROR(VLOOKUP($B$323,$4:$127,MATCH($P324&amp;"/"&amp;B$315,$2:$2,0),FALSE),"0")</f>
        <v>2317</v>
      </c>
      <c r="C324" s="13">
        <f t="shared" si="5"/>
        <v>1358</v>
      </c>
      <c r="D324" s="13">
        <f t="shared" si="5"/>
        <v>2097</v>
      </c>
      <c r="E324" s="13">
        <f t="shared" si="5"/>
        <v>2507</v>
      </c>
      <c r="F324" s="13">
        <f t="shared" si="5"/>
        <v>3441</v>
      </c>
      <c r="G324" s="13">
        <f t="shared" si="5"/>
        <v>5327</v>
      </c>
      <c r="H324" s="13">
        <f t="shared" si="5"/>
        <v>5942</v>
      </c>
      <c r="I324" s="13">
        <f t="shared" si="5"/>
        <v>13003</v>
      </c>
      <c r="J324" s="13">
        <f t="shared" si="5"/>
        <v>22181</v>
      </c>
      <c r="K324" s="13">
        <f t="shared" si="5"/>
        <v>20463</v>
      </c>
      <c r="L324" s="13">
        <f t="shared" si="5"/>
        <v>22171</v>
      </c>
      <c r="M324" s="13">
        <f t="shared" si="5"/>
        <v>20212</v>
      </c>
      <c r="N324" s="13">
        <f t="shared" si="5"/>
        <v>0</v>
      </c>
      <c r="O324" s="11"/>
      <c r="P324" s="14" t="s">
        <v>948</v>
      </c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</row>
    <row r="325" spans="1:68" ht="16.5" customHeight="1" x14ac:dyDescent="0.3">
      <c r="A325" s="2"/>
      <c r="B325" s="13">
        <f t="shared" ref="B325:N325" si="6">IFERROR(VLOOKUP($B$323,$4:$127,MATCH($P325&amp;"/"&amp;B$315,$2:$2,0),FALSE),"0")</f>
        <v>2390</v>
      </c>
      <c r="C325" s="13">
        <f t="shared" si="6"/>
        <v>1832</v>
      </c>
      <c r="D325" s="13">
        <f t="shared" si="6"/>
        <v>2112</v>
      </c>
      <c r="E325" s="13">
        <f t="shared" si="6"/>
        <v>2419</v>
      </c>
      <c r="F325" s="13">
        <f t="shared" si="6"/>
        <v>4406</v>
      </c>
      <c r="G325" s="13">
        <f t="shared" si="6"/>
        <v>4801</v>
      </c>
      <c r="H325" s="13">
        <f t="shared" si="6"/>
        <v>10956</v>
      </c>
      <c r="I325" s="13">
        <f t="shared" si="6"/>
        <v>18819</v>
      </c>
      <c r="J325" s="13">
        <f t="shared" si="6"/>
        <v>20433</v>
      </c>
      <c r="K325" s="13">
        <f t="shared" si="6"/>
        <v>19744</v>
      </c>
      <c r="L325" s="13">
        <f t="shared" si="6"/>
        <v>19450</v>
      </c>
      <c r="M325" s="13">
        <f t="shared" si="6"/>
        <v>19598</v>
      </c>
      <c r="N325" s="13">
        <f t="shared" si="6"/>
        <v>0</v>
      </c>
      <c r="O325" s="11"/>
      <c r="P325" s="14" t="s">
        <v>949</v>
      </c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</row>
    <row r="326" spans="1:68" ht="16.5" customHeight="1" x14ac:dyDescent="0.3">
      <c r="A326" s="2"/>
      <c r="B326" s="13">
        <f t="shared" ref="B326:N326" si="7">IFERROR(VLOOKUP($B$323,$4:$127,MATCH($P326&amp;"/"&amp;B$315,$2:$2,0),FALSE),"0")</f>
        <v>2200</v>
      </c>
      <c r="C326" s="13">
        <f t="shared" si="7"/>
        <v>2008</v>
      </c>
      <c r="D326" s="13">
        <f t="shared" si="7"/>
        <v>2346</v>
      </c>
      <c r="E326" s="13">
        <f t="shared" si="7"/>
        <v>2551</v>
      </c>
      <c r="F326" s="13">
        <f t="shared" si="7"/>
        <v>5108</v>
      </c>
      <c r="G326" s="13">
        <f t="shared" si="7"/>
        <v>5108</v>
      </c>
      <c r="H326" s="13">
        <f t="shared" si="7"/>
        <v>11833</v>
      </c>
      <c r="I326" s="13">
        <f t="shared" si="7"/>
        <v>20515</v>
      </c>
      <c r="J326" s="13">
        <f t="shared" si="7"/>
        <v>19965</v>
      </c>
      <c r="K326" s="13">
        <f t="shared" si="7"/>
        <v>22290</v>
      </c>
      <c r="L326" s="13">
        <f t="shared" si="7"/>
        <v>20591</v>
      </c>
      <c r="M326" s="13">
        <f t="shared" si="7"/>
        <v>17199</v>
      </c>
      <c r="N326" s="13" t="str">
        <f t="shared" si="7"/>
        <v>0</v>
      </c>
      <c r="O326" s="11"/>
      <c r="P326" s="14" t="s">
        <v>950</v>
      </c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</row>
    <row r="327" spans="1:68" ht="16.5" customHeight="1" x14ac:dyDescent="0.3">
      <c r="A327" s="2"/>
      <c r="B327" s="13">
        <f t="shared" ref="B327:M327" si="8">IFERROR(VLOOKUP($B$323,$4:$127,MATCH($P327&amp;"/"&amp;B$315,$2:$2,0),FALSE),"0")</f>
        <v>1551.24</v>
      </c>
      <c r="C327" s="13">
        <f t="shared" si="8"/>
        <v>2023.99</v>
      </c>
      <c r="D327" s="13">
        <f t="shared" si="8"/>
        <v>2141.54</v>
      </c>
      <c r="E327" s="13">
        <f t="shared" si="8"/>
        <v>3031.29</v>
      </c>
      <c r="F327" s="13">
        <f t="shared" si="8"/>
        <v>4640.04</v>
      </c>
      <c r="G327" s="13">
        <f t="shared" si="8"/>
        <v>5444.415</v>
      </c>
      <c r="H327" s="13">
        <f t="shared" si="8"/>
        <v>12359.54</v>
      </c>
      <c r="I327" s="13">
        <f t="shared" si="8"/>
        <v>22122.54</v>
      </c>
      <c r="J327" s="13">
        <f t="shared" si="8"/>
        <v>20345.14</v>
      </c>
      <c r="K327" s="13">
        <f t="shared" si="8"/>
        <v>20767.060000000001</v>
      </c>
      <c r="L327" s="13">
        <f t="shared" si="8"/>
        <v>20679.310000000001</v>
      </c>
      <c r="M327" s="13">
        <f t="shared" si="8"/>
        <v>19310.060000000001</v>
      </c>
      <c r="N327" s="13">
        <f>IFERROR(VLOOKUP($B$323,$4:$127,MATCH($P327&amp;"/"&amp;N$315,$2:$2,0),FALSE),IFERROR(VLOOKUP($B$323,$4:$127,MATCH($P326&amp;"/"&amp;N$315,$2:$2,0),FALSE),IFERROR(VLOOKUP($B$323,$4:$127,MATCH($P325&amp;"/"&amp;N$315,$2:$2,0),FALSE),IFERROR(VLOOKUP($B$323,$4:$127,MATCH($P324&amp;"/"&amp;N$315,$2:$2,0),FALSE),""))))</f>
        <v>0</v>
      </c>
      <c r="O327" s="11"/>
      <c r="P327" s="14" t="s">
        <v>951</v>
      </c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</row>
    <row r="328" spans="1:68" ht="16.5" customHeight="1" x14ac:dyDescent="0.3">
      <c r="A328" s="2"/>
      <c r="B328" s="15">
        <f t="shared" ref="B328:N328" si="9">+B327/B$351</f>
        <v>1.2994458609442682E-4</v>
      </c>
      <c r="C328" s="15">
        <f t="shared" si="9"/>
        <v>1.610278021315852E-4</v>
      </c>
      <c r="D328" s="15">
        <f t="shared" si="9"/>
        <v>1.3910754333541257E-4</v>
      </c>
      <c r="E328" s="15">
        <f t="shared" si="9"/>
        <v>1.6641830995746409E-4</v>
      </c>
      <c r="F328" s="15">
        <f t="shared" si="9"/>
        <v>2.0090581118219534E-4</v>
      </c>
      <c r="G328" s="15">
        <f t="shared" si="9"/>
        <v>1.9183569510874737E-4</v>
      </c>
      <c r="H328" s="15">
        <f t="shared" si="9"/>
        <v>4.1945938452118519E-4</v>
      </c>
      <c r="I328" s="15">
        <f t="shared" si="9"/>
        <v>7.3133622429196376E-4</v>
      </c>
      <c r="J328" s="15">
        <f t="shared" si="9"/>
        <v>6.4167015844111765E-4</v>
      </c>
      <c r="K328" s="15">
        <f t="shared" si="9"/>
        <v>6.1081046257833321E-4</v>
      </c>
      <c r="L328" s="15">
        <f t="shared" si="9"/>
        <v>5.7042936304669938E-4</v>
      </c>
      <c r="M328" s="15">
        <f t="shared" si="9"/>
        <v>4.6179735315666337E-4</v>
      </c>
      <c r="N328" s="15">
        <f t="shared" si="9"/>
        <v>0</v>
      </c>
      <c r="O328" s="11">
        <f>RATE(M$315-I$315,,-I328,M328)</f>
        <v>-0.10857750656080972</v>
      </c>
      <c r="P328" s="16" t="s">
        <v>952</v>
      </c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</row>
    <row r="329" spans="1:68" ht="16.5" customHeight="1" x14ac:dyDescent="0.3">
      <c r="A329" s="2"/>
      <c r="B329" s="273" t="s">
        <v>781</v>
      </c>
      <c r="C329" s="267"/>
      <c r="D329" s="267"/>
      <c r="E329" s="267"/>
      <c r="F329" s="267"/>
      <c r="G329" s="267"/>
      <c r="H329" s="267"/>
      <c r="I329" s="267"/>
      <c r="J329" s="267"/>
      <c r="K329" s="267"/>
      <c r="L329" s="267"/>
      <c r="M329" s="267"/>
      <c r="N329" s="268"/>
      <c r="O329" s="11"/>
      <c r="P329" s="4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</row>
    <row r="330" spans="1:68" ht="16.5" customHeight="1" x14ac:dyDescent="0.3">
      <c r="A330" s="2"/>
      <c r="B330" s="13">
        <f t="shared" ref="B330:N330" si="10">IFERROR(VLOOKUP($B$329,$4:$127,MATCH($P330&amp;"/"&amp;B$315,$2:$2,0),FALSE),"")</f>
        <v>10766262</v>
      </c>
      <c r="C330" s="13">
        <f t="shared" si="10"/>
        <v>11671928</v>
      </c>
      <c r="D330" s="13">
        <f t="shared" si="10"/>
        <v>11983462</v>
      </c>
      <c r="E330" s="13">
        <f t="shared" si="10"/>
        <v>15993349</v>
      </c>
      <c r="F330" s="13">
        <f t="shared" si="10"/>
        <v>18726000</v>
      </c>
      <c r="G330" s="13">
        <f t="shared" si="10"/>
        <v>23874418</v>
      </c>
      <c r="H330" s="13">
        <f t="shared" si="10"/>
        <v>28290265</v>
      </c>
      <c r="I330" s="13">
        <f t="shared" si="10"/>
        <v>29037409</v>
      </c>
      <c r="J330" s="13">
        <f t="shared" si="10"/>
        <v>29729853</v>
      </c>
      <c r="K330" s="13">
        <f t="shared" si="10"/>
        <v>31387910</v>
      </c>
      <c r="L330" s="13">
        <f t="shared" si="10"/>
        <v>33281365</v>
      </c>
      <c r="M330" s="13">
        <f t="shared" si="10"/>
        <v>36038446</v>
      </c>
      <c r="N330" s="13">
        <f t="shared" si="10"/>
        <v>41510416</v>
      </c>
      <c r="O330" s="11"/>
      <c r="P330" s="14" t="s">
        <v>948</v>
      </c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</row>
    <row r="331" spans="1:68" ht="16.5" customHeight="1" x14ac:dyDescent="0.3">
      <c r="A331" s="2"/>
      <c r="B331" s="13">
        <f t="shared" ref="B331:N331" si="11">IFERROR(VLOOKUP($B$329,$4:$127,MATCH($P331&amp;"/"&amp;B$315,$2:$2,0),FALSE),"")</f>
        <v>10866844</v>
      </c>
      <c r="C331" s="13">
        <f t="shared" si="11"/>
        <v>11495304</v>
      </c>
      <c r="D331" s="13">
        <f t="shared" si="11"/>
        <v>13275083</v>
      </c>
      <c r="E331" s="13">
        <f t="shared" si="11"/>
        <v>16749007</v>
      </c>
      <c r="F331" s="13">
        <f t="shared" si="11"/>
        <v>20118747</v>
      </c>
      <c r="G331" s="13">
        <f t="shared" si="11"/>
        <v>25347466</v>
      </c>
      <c r="H331" s="13">
        <f t="shared" si="11"/>
        <v>28639433</v>
      </c>
      <c r="I331" s="13">
        <f t="shared" si="11"/>
        <v>29207263</v>
      </c>
      <c r="J331" s="13">
        <f t="shared" si="11"/>
        <v>30207971</v>
      </c>
      <c r="K331" s="13">
        <f t="shared" si="11"/>
        <v>31850459</v>
      </c>
      <c r="L331" s="13">
        <f t="shared" si="11"/>
        <v>33700169</v>
      </c>
      <c r="M331" s="13">
        <f t="shared" si="11"/>
        <v>37409635</v>
      </c>
      <c r="N331" s="13">
        <f t="shared" si="11"/>
        <v>41155749</v>
      </c>
      <c r="O331" s="11"/>
      <c r="P331" s="14" t="s">
        <v>949</v>
      </c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</row>
    <row r="332" spans="1:68" ht="16.5" customHeight="1" x14ac:dyDescent="0.3">
      <c r="A332" s="2"/>
      <c r="B332" s="13">
        <f t="shared" ref="B332:N332" si="12">IFERROR(VLOOKUP($B$329,$4:$127,MATCH($P332&amp;"/"&amp;B$315,$2:$2,0),FALSE),"")</f>
        <v>11323056</v>
      </c>
      <c r="C332" s="13">
        <f t="shared" si="12"/>
        <v>11736956</v>
      </c>
      <c r="D332" s="13">
        <f t="shared" si="12"/>
        <v>13598909</v>
      </c>
      <c r="E332" s="13">
        <f t="shared" si="12"/>
        <v>17647589</v>
      </c>
      <c r="F332" s="13">
        <f t="shared" si="12"/>
        <v>21484342</v>
      </c>
      <c r="G332" s="13">
        <f t="shared" si="12"/>
        <v>26774887</v>
      </c>
      <c r="H332" s="13">
        <f t="shared" si="12"/>
        <v>28551331</v>
      </c>
      <c r="I332" s="13">
        <f t="shared" si="12"/>
        <v>28957776</v>
      </c>
      <c r="J332" s="13">
        <f t="shared" si="12"/>
        <v>30726260</v>
      </c>
      <c r="K332" s="13">
        <f t="shared" si="12"/>
        <v>32471410</v>
      </c>
      <c r="L332" s="13">
        <f t="shared" si="12"/>
        <v>34294589</v>
      </c>
      <c r="M332" s="13">
        <f t="shared" si="12"/>
        <v>38870427</v>
      </c>
      <c r="N332" s="13" t="str">
        <f t="shared" si="12"/>
        <v/>
      </c>
      <c r="O332" s="11"/>
      <c r="P332" s="14" t="s">
        <v>950</v>
      </c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</row>
    <row r="333" spans="1:68" ht="16.5" customHeight="1" x14ac:dyDescent="0.3">
      <c r="A333" s="2"/>
      <c r="B333" s="13">
        <f t="shared" ref="B333:M333" si="13">IFERROR(VLOOKUP($B$329,$4:$127,MATCH($P333&amp;"/"&amp;B$315,$2:$2,0),FALSE),"")</f>
        <v>11661371.939999999</v>
      </c>
      <c r="C333" s="13">
        <f t="shared" si="13"/>
        <v>12094869.859999999</v>
      </c>
      <c r="D333" s="13">
        <f t="shared" si="13"/>
        <v>14971561.720000001</v>
      </c>
      <c r="E333" s="13">
        <f t="shared" si="13"/>
        <v>17495928.870000001</v>
      </c>
      <c r="F333" s="13">
        <f t="shared" si="13"/>
        <v>22565691.947999999</v>
      </c>
      <c r="G333" s="13">
        <f t="shared" si="13"/>
        <v>27726223.539999999</v>
      </c>
      <c r="H333" s="13">
        <f t="shared" si="13"/>
        <v>28809992.440000001</v>
      </c>
      <c r="I333" s="13">
        <f t="shared" si="13"/>
        <v>29583990.239999998</v>
      </c>
      <c r="J333" s="13">
        <f t="shared" si="13"/>
        <v>30990781.82</v>
      </c>
      <c r="K333" s="13">
        <f t="shared" si="13"/>
        <v>32887071.460000001</v>
      </c>
      <c r="L333" s="13">
        <f t="shared" si="13"/>
        <v>35065314.869999997</v>
      </c>
      <c r="M333" s="13">
        <f t="shared" si="13"/>
        <v>40336329.814999998</v>
      </c>
      <c r="N333" s="13">
        <f>IFERROR(VLOOKUP($B$329,$4:$127,MATCH($P333&amp;"/"&amp;N$315,$2:$2,0),FALSE),IFERROR(VLOOKUP($B$329,$4:$127,MATCH($P332&amp;"/"&amp;N$315,$2:$2,0),FALSE),IFERROR(VLOOKUP($B$329,$4:$127,MATCH($P331&amp;"/"&amp;N$315,$2:$2,0),FALSE),IFERROR(VLOOKUP($B$329,$4:$127,MATCH($P330&amp;"/"&amp;N$315,$2:$2,0),FALSE),""))))</f>
        <v>41155749</v>
      </c>
      <c r="O333" s="11">
        <f t="shared" ref="O333:O334" si="14">RATE(M$315-I$315,,-I333,M333)</f>
        <v>8.0587419904966012E-2</v>
      </c>
      <c r="P333" s="14" t="s">
        <v>951</v>
      </c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</row>
    <row r="334" spans="1:68" ht="16.5" customHeight="1" x14ac:dyDescent="0.3">
      <c r="A334" s="2"/>
      <c r="B334" s="15">
        <f t="shared" ref="B334:N334" si="15">+B333/B$351</f>
        <v>0.97685216345405157</v>
      </c>
      <c r="C334" s="15">
        <f t="shared" si="15"/>
        <v>0.96226281287128557</v>
      </c>
      <c r="D334" s="15">
        <f t="shared" si="15"/>
        <v>0.97250444575571982</v>
      </c>
      <c r="E334" s="15">
        <f t="shared" si="15"/>
        <v>0.96052931711627887</v>
      </c>
      <c r="F334" s="15">
        <f t="shared" si="15"/>
        <v>0.97705594040147792</v>
      </c>
      <c r="G334" s="15">
        <f t="shared" si="15"/>
        <v>0.97694230978652696</v>
      </c>
      <c r="H334" s="15">
        <f t="shared" si="15"/>
        <v>0.97775659101733547</v>
      </c>
      <c r="I334" s="15">
        <f t="shared" si="15"/>
        <v>0.9779999819917562</v>
      </c>
      <c r="J334" s="15">
        <f t="shared" si="15"/>
        <v>0.97742556112435253</v>
      </c>
      <c r="K334" s="15">
        <f t="shared" si="15"/>
        <v>0.96728989714140079</v>
      </c>
      <c r="L334" s="15">
        <f t="shared" si="15"/>
        <v>0.9672607657763268</v>
      </c>
      <c r="M334" s="15">
        <f t="shared" si="15"/>
        <v>0.96463762125136865</v>
      </c>
      <c r="N334" s="15">
        <f t="shared" si="15"/>
        <v>0.88607717874888225</v>
      </c>
      <c r="O334" s="11">
        <f t="shared" si="14"/>
        <v>-3.4333781384217887E-3</v>
      </c>
      <c r="P334" s="16" t="s">
        <v>952</v>
      </c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</row>
    <row r="335" spans="1:68" ht="16.5" customHeight="1" x14ac:dyDescent="0.3">
      <c r="A335" s="2"/>
      <c r="B335" s="265" t="s">
        <v>786</v>
      </c>
      <c r="C335" s="255"/>
      <c r="D335" s="255"/>
      <c r="E335" s="255"/>
      <c r="F335" s="255"/>
      <c r="G335" s="255"/>
      <c r="H335" s="255"/>
      <c r="I335" s="255"/>
      <c r="J335" s="255"/>
      <c r="K335" s="255"/>
      <c r="L335" s="255"/>
      <c r="M335" s="255"/>
      <c r="N335" s="256"/>
      <c r="O335" s="11"/>
      <c r="P335" s="4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</row>
    <row r="336" spans="1:68" ht="16.5" customHeight="1" x14ac:dyDescent="0.3">
      <c r="A336" s="2"/>
      <c r="B336" s="13">
        <f t="shared" ref="B336:N336" si="16">IFERROR(VLOOKUP($B$335,$4:$127,MATCH($P336&amp;"/"&amp;B$315,$2:$2,0),FALSE),"")</f>
        <v>39171</v>
      </c>
      <c r="C336" s="13">
        <f t="shared" si="16"/>
        <v>30550</v>
      </c>
      <c r="D336" s="13">
        <f t="shared" si="16"/>
        <v>35626</v>
      </c>
      <c r="E336" s="13">
        <f t="shared" si="16"/>
        <v>42738</v>
      </c>
      <c r="F336" s="13">
        <f t="shared" si="16"/>
        <v>47807</v>
      </c>
      <c r="G336" s="13">
        <f t="shared" si="16"/>
        <v>55948</v>
      </c>
      <c r="H336" s="13">
        <f t="shared" si="16"/>
        <v>56671</v>
      </c>
      <c r="I336" s="13">
        <f t="shared" si="16"/>
        <v>111532</v>
      </c>
      <c r="J336" s="13">
        <f t="shared" si="16"/>
        <v>129356</v>
      </c>
      <c r="K336" s="13">
        <f t="shared" si="16"/>
        <v>134241</v>
      </c>
      <c r="L336" s="13">
        <f t="shared" si="16"/>
        <v>128238</v>
      </c>
      <c r="M336" s="13">
        <f t="shared" si="16"/>
        <v>161349</v>
      </c>
      <c r="N336" s="13">
        <f t="shared" si="16"/>
        <v>162486</v>
      </c>
      <c r="O336" s="11"/>
      <c r="P336" s="14" t="s">
        <v>948</v>
      </c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</row>
    <row r="337" spans="1:68" ht="16.5" customHeight="1" x14ac:dyDescent="0.3">
      <c r="A337" s="2"/>
      <c r="B337" s="13">
        <f t="shared" ref="B337:N337" si="17">IFERROR(VLOOKUP($B$335,$4:$127,MATCH($P337&amp;"/"&amp;B$315,$2:$2,0),FALSE),"")</f>
        <v>35796</v>
      </c>
      <c r="C337" s="13">
        <f t="shared" si="17"/>
        <v>31015</v>
      </c>
      <c r="D337" s="13">
        <f t="shared" si="17"/>
        <v>32664</v>
      </c>
      <c r="E337" s="13">
        <f t="shared" si="17"/>
        <v>41761</v>
      </c>
      <c r="F337" s="13">
        <f t="shared" si="17"/>
        <v>48723</v>
      </c>
      <c r="G337" s="13">
        <f t="shared" si="17"/>
        <v>57942</v>
      </c>
      <c r="H337" s="13">
        <f t="shared" si="17"/>
        <v>69185</v>
      </c>
      <c r="I337" s="13">
        <f t="shared" si="17"/>
        <v>117681</v>
      </c>
      <c r="J337" s="13">
        <f t="shared" si="17"/>
        <v>129300</v>
      </c>
      <c r="K337" s="13">
        <f t="shared" si="17"/>
        <v>131488</v>
      </c>
      <c r="L337" s="13">
        <f t="shared" si="17"/>
        <v>134152</v>
      </c>
      <c r="M337" s="13">
        <f t="shared" si="17"/>
        <v>165255</v>
      </c>
      <c r="N337" s="13">
        <f t="shared" si="17"/>
        <v>158911</v>
      </c>
      <c r="O337" s="11"/>
      <c r="P337" s="14" t="s">
        <v>949</v>
      </c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</row>
    <row r="338" spans="1:68" ht="16.5" customHeight="1" x14ac:dyDescent="0.3">
      <c r="A338" s="2"/>
      <c r="B338" s="13">
        <f t="shared" ref="B338:N338" si="18">IFERROR(VLOOKUP($B$335,$4:$127,MATCH($P338&amp;"/"&amp;B$315,$2:$2,0),FALSE),"")</f>
        <v>34089</v>
      </c>
      <c r="C338" s="13">
        <f t="shared" si="18"/>
        <v>34444</v>
      </c>
      <c r="D338" s="13">
        <f t="shared" si="18"/>
        <v>35489</v>
      </c>
      <c r="E338" s="13">
        <f t="shared" si="18"/>
        <v>50204</v>
      </c>
      <c r="F338" s="13">
        <f t="shared" si="18"/>
        <v>51736</v>
      </c>
      <c r="G338" s="13">
        <f t="shared" si="18"/>
        <v>55216</v>
      </c>
      <c r="H338" s="13">
        <f t="shared" si="18"/>
        <v>84326</v>
      </c>
      <c r="I338" s="13">
        <f t="shared" si="18"/>
        <v>120230</v>
      </c>
      <c r="J338" s="13">
        <f t="shared" si="18"/>
        <v>128877</v>
      </c>
      <c r="K338" s="13">
        <f t="shared" si="18"/>
        <v>126879</v>
      </c>
      <c r="L338" s="13">
        <f t="shared" si="18"/>
        <v>160544</v>
      </c>
      <c r="M338" s="13">
        <f t="shared" si="18"/>
        <v>164075</v>
      </c>
      <c r="N338" s="13" t="str">
        <f t="shared" si="18"/>
        <v/>
      </c>
      <c r="O338" s="11"/>
      <c r="P338" s="14" t="s">
        <v>950</v>
      </c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</row>
    <row r="339" spans="1:68" ht="16.5" customHeight="1" x14ac:dyDescent="0.3">
      <c r="A339" s="2"/>
      <c r="B339" s="13">
        <f t="shared" ref="B339:M339" si="19">IFERROR(VLOOKUP($B$335,$4:$127,MATCH($P339&amp;"/"&amp;B$315,$2:$2,0),FALSE),"")</f>
        <v>31604.11</v>
      </c>
      <c r="C339" s="13">
        <f t="shared" si="19"/>
        <v>38674.9</v>
      </c>
      <c r="D339" s="13">
        <f t="shared" si="19"/>
        <v>41868.39</v>
      </c>
      <c r="E339" s="13">
        <f t="shared" si="19"/>
        <v>49786.46</v>
      </c>
      <c r="F339" s="13">
        <f t="shared" si="19"/>
        <v>54981.237999999998</v>
      </c>
      <c r="G339" s="13">
        <f t="shared" si="19"/>
        <v>55851.423999999999</v>
      </c>
      <c r="H339" s="13">
        <f t="shared" si="19"/>
        <v>92616.77</v>
      </c>
      <c r="I339" s="13">
        <f t="shared" si="19"/>
        <v>132668.31</v>
      </c>
      <c r="J339" s="13">
        <f t="shared" si="19"/>
        <v>135548.19</v>
      </c>
      <c r="K339" s="13">
        <f t="shared" si="19"/>
        <v>126611.82</v>
      </c>
      <c r="L339" s="13">
        <f t="shared" si="19"/>
        <v>160371.39000000001</v>
      </c>
      <c r="M339" s="13">
        <f t="shared" si="19"/>
        <v>165186.65299999999</v>
      </c>
      <c r="N339" s="13">
        <f>IFERROR(VLOOKUP($B$335,$4:$127,MATCH($P339&amp;"/"&amp;N$315,$2:$2,0),FALSE),IFERROR(VLOOKUP($B$335,$4:$127,MATCH($P338&amp;"/"&amp;N$315,$2:$2,0),FALSE),IFERROR(VLOOKUP($B$335,$4:$127,MATCH($P337&amp;"/"&amp;N$315,$2:$2,0),FALSE),IFERROR(VLOOKUP($B$335,$4:$127,MATCH($P336&amp;"/"&amp;N$315,$2:$2,0),FALSE),""))))</f>
        <v>158911</v>
      </c>
      <c r="O339" s="11">
        <f t="shared" ref="O339:O340" si="20">RATE(M$315-I$315,,-I339,M339)</f>
        <v>5.633565547550206E-2</v>
      </c>
      <c r="P339" s="14" t="s">
        <v>951</v>
      </c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</row>
    <row r="340" spans="1:68" ht="16.5" customHeight="1" x14ac:dyDescent="0.3">
      <c r="A340" s="10"/>
      <c r="B340" s="15">
        <f t="shared" ref="B340:N340" si="21">+B339/B$351</f>
        <v>2.6474194791474789E-3</v>
      </c>
      <c r="C340" s="15">
        <f t="shared" si="21"/>
        <v>3.0769589497274415E-3</v>
      </c>
      <c r="D340" s="15">
        <f t="shared" si="21"/>
        <v>2.7196358117564717E-3</v>
      </c>
      <c r="E340" s="15">
        <f t="shared" si="21"/>
        <v>2.7332846847265978E-3</v>
      </c>
      <c r="F340" s="15">
        <f t="shared" si="21"/>
        <v>2.3805937492330548E-3</v>
      </c>
      <c r="G340" s="15">
        <f t="shared" si="21"/>
        <v>1.9679426983162333E-3</v>
      </c>
      <c r="H340" s="15">
        <f t="shared" si="21"/>
        <v>3.1432378017741897E-3</v>
      </c>
      <c r="I340" s="15">
        <f t="shared" si="21"/>
        <v>4.3858047456845272E-3</v>
      </c>
      <c r="J340" s="15">
        <f t="shared" si="21"/>
        <v>4.2750862640270216E-3</v>
      </c>
      <c r="K340" s="15">
        <f t="shared" si="21"/>
        <v>3.7239659509860643E-3</v>
      </c>
      <c r="L340" s="15">
        <f t="shared" si="21"/>
        <v>4.4237718690137056E-3</v>
      </c>
      <c r="M340" s="15">
        <f t="shared" si="21"/>
        <v>3.950415437974206E-3</v>
      </c>
      <c r="N340" s="15">
        <f t="shared" si="21"/>
        <v>3.4213302873473063E-3</v>
      </c>
      <c r="O340" s="11">
        <f t="shared" si="20"/>
        <v>-2.5799452836736611E-2</v>
      </c>
      <c r="P340" s="16" t="s">
        <v>952</v>
      </c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</row>
    <row r="341" spans="1:68" ht="16.5" customHeight="1" x14ac:dyDescent="0.3">
      <c r="A341" s="2"/>
      <c r="B341" s="273" t="s">
        <v>790</v>
      </c>
      <c r="C341" s="267"/>
      <c r="D341" s="267"/>
      <c r="E341" s="267"/>
      <c r="F341" s="267"/>
      <c r="G341" s="267"/>
      <c r="H341" s="267"/>
      <c r="I341" s="267"/>
      <c r="J341" s="267"/>
      <c r="K341" s="267"/>
      <c r="L341" s="267"/>
      <c r="M341" s="267"/>
      <c r="N341" s="268"/>
      <c r="O341" s="11"/>
      <c r="P341" s="4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</row>
    <row r="342" spans="1:68" ht="16.5" customHeight="1" x14ac:dyDescent="0.3">
      <c r="A342" s="2"/>
      <c r="B342" s="13">
        <f t="shared" ref="B342:N342" si="22">IFERROR(VLOOKUP($B$341,$4:$127,MATCH($P342&amp;"/"&amp;B$315,$2:$2,0),FALSE),"")</f>
        <v>19999</v>
      </c>
      <c r="C342" s="13">
        <f t="shared" si="22"/>
        <v>19387</v>
      </c>
      <c r="D342" s="13">
        <f t="shared" si="22"/>
        <v>23438</v>
      </c>
      <c r="E342" s="13">
        <f t="shared" si="22"/>
        <v>23866</v>
      </c>
      <c r="F342" s="13">
        <f t="shared" si="22"/>
        <v>23618</v>
      </c>
      <c r="G342" s="13">
        <f t="shared" si="22"/>
        <v>22132</v>
      </c>
      <c r="H342" s="13">
        <f t="shared" si="22"/>
        <v>21069</v>
      </c>
      <c r="I342" s="13">
        <f t="shared" si="22"/>
        <v>19763</v>
      </c>
      <c r="J342" s="13">
        <f t="shared" si="22"/>
        <v>19982</v>
      </c>
      <c r="K342" s="13">
        <f t="shared" si="22"/>
        <v>16571</v>
      </c>
      <c r="L342" s="13">
        <f t="shared" si="22"/>
        <v>13913</v>
      </c>
      <c r="M342" s="13">
        <f t="shared" si="22"/>
        <v>12386</v>
      </c>
      <c r="N342" s="13">
        <f t="shared" si="22"/>
        <v>9888</v>
      </c>
      <c r="O342" s="11"/>
      <c r="P342" s="14" t="s">
        <v>948</v>
      </c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</row>
    <row r="343" spans="1:68" ht="16.5" customHeight="1" x14ac:dyDescent="0.3">
      <c r="A343" s="2"/>
      <c r="B343" s="13">
        <f t="shared" ref="B343:N343" si="23">IFERROR(VLOOKUP($B$341,$4:$127,MATCH($P343&amp;"/"&amp;B$315,$2:$2,0),FALSE),"")</f>
        <v>19935</v>
      </c>
      <c r="C343" s="13">
        <f t="shared" si="23"/>
        <v>18961</v>
      </c>
      <c r="D343" s="13">
        <f t="shared" si="23"/>
        <v>22859</v>
      </c>
      <c r="E343" s="13">
        <f t="shared" si="23"/>
        <v>23247</v>
      </c>
      <c r="F343" s="13">
        <f t="shared" si="23"/>
        <v>22855</v>
      </c>
      <c r="G343" s="13">
        <f t="shared" si="23"/>
        <v>21336</v>
      </c>
      <c r="H343" s="13">
        <f t="shared" si="23"/>
        <v>20218</v>
      </c>
      <c r="I343" s="13">
        <f t="shared" si="23"/>
        <v>18878</v>
      </c>
      <c r="J343" s="13">
        <f t="shared" si="23"/>
        <v>19074</v>
      </c>
      <c r="K343" s="13">
        <f t="shared" si="23"/>
        <v>16339</v>
      </c>
      <c r="L343" s="13">
        <f t="shared" si="23"/>
        <v>13114</v>
      </c>
      <c r="M343" s="13">
        <f t="shared" si="23"/>
        <v>11686</v>
      </c>
      <c r="N343" s="13">
        <f t="shared" si="23"/>
        <v>9873</v>
      </c>
      <c r="O343" s="11"/>
      <c r="P343" s="14" t="s">
        <v>949</v>
      </c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</row>
    <row r="344" spans="1:68" ht="16.5" customHeight="1" x14ac:dyDescent="0.3">
      <c r="A344" s="2"/>
      <c r="B344" s="13">
        <f t="shared" ref="B344:N344" si="24">IFERROR(VLOOKUP($B$341,$4:$127,MATCH($P344&amp;"/"&amp;B$315,$2:$2,0),FALSE),"")</f>
        <v>19871</v>
      </c>
      <c r="C344" s="13">
        <f t="shared" si="24"/>
        <v>22669</v>
      </c>
      <c r="D344" s="13">
        <f t="shared" si="24"/>
        <v>24165</v>
      </c>
      <c r="E344" s="13">
        <f t="shared" si="24"/>
        <v>22548</v>
      </c>
      <c r="F344" s="13">
        <f t="shared" si="24"/>
        <v>22776</v>
      </c>
      <c r="G344" s="13">
        <f t="shared" si="24"/>
        <v>20531</v>
      </c>
      <c r="H344" s="13">
        <f t="shared" si="24"/>
        <v>19831</v>
      </c>
      <c r="I344" s="13">
        <f t="shared" si="24"/>
        <v>18373</v>
      </c>
      <c r="J344" s="13">
        <f t="shared" si="24"/>
        <v>18503</v>
      </c>
      <c r="K344" s="13">
        <f t="shared" si="24"/>
        <v>15537</v>
      </c>
      <c r="L344" s="13">
        <f t="shared" si="24"/>
        <v>12191</v>
      </c>
      <c r="M344" s="13">
        <f t="shared" si="24"/>
        <v>11061</v>
      </c>
      <c r="N344" s="13" t="str">
        <f t="shared" si="24"/>
        <v/>
      </c>
      <c r="O344" s="11"/>
      <c r="P344" s="14" t="s">
        <v>950</v>
      </c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</row>
    <row r="345" spans="1:68" ht="16.5" customHeight="1" x14ac:dyDescent="0.3">
      <c r="A345" s="2"/>
      <c r="B345" s="13">
        <f t="shared" ref="B345:M345" si="25">IFERROR(VLOOKUP($B$341,$4:$127,MATCH($P345&amp;"/"&amp;B$315,$2:$2,0),FALSE),"")</f>
        <v>19809.45</v>
      </c>
      <c r="C345" s="13">
        <f t="shared" si="25"/>
        <v>23484.880000000001</v>
      </c>
      <c r="D345" s="13">
        <f t="shared" si="25"/>
        <v>24461.41</v>
      </c>
      <c r="E345" s="13">
        <f t="shared" si="25"/>
        <v>24373.83</v>
      </c>
      <c r="F345" s="13">
        <f t="shared" si="25"/>
        <v>22626.09</v>
      </c>
      <c r="G345" s="13">
        <f t="shared" si="25"/>
        <v>21898.9</v>
      </c>
      <c r="H345" s="13">
        <f t="shared" si="25"/>
        <v>19829.27</v>
      </c>
      <c r="I345" s="13">
        <f t="shared" si="25"/>
        <v>20426.27</v>
      </c>
      <c r="J345" s="13">
        <f t="shared" si="25"/>
        <v>17508.37</v>
      </c>
      <c r="K345" s="13">
        <f t="shared" si="25"/>
        <v>14863.34</v>
      </c>
      <c r="L345" s="13">
        <f t="shared" si="25"/>
        <v>12486.61</v>
      </c>
      <c r="M345" s="13">
        <f t="shared" si="25"/>
        <v>10446.621999999999</v>
      </c>
      <c r="N345" s="13">
        <f>IFERROR(VLOOKUP($B$341,$4:$127,MATCH($P345&amp;"/"&amp;N$315,$2:$2,0),FALSE),IFERROR(VLOOKUP($B$341,$4:$127,MATCH($P344&amp;"/"&amp;N$315,$2:$2,0),FALSE),IFERROR(VLOOKUP($B$341,$4:$127,MATCH($P343&amp;"/"&amp;N$315,$2:$2,0),FALSE),IFERROR(VLOOKUP($B$341,$4:$127,MATCH($P342&amp;"/"&amp;N$315,$2:$2,0),FALSE),""))))</f>
        <v>9873</v>
      </c>
      <c r="O345" s="11">
        <f t="shared" ref="O345:O346" si="26">RATE(M$315-I$315,,-I345,M345)</f>
        <v>-0.15433821973917836</v>
      </c>
      <c r="P345" s="14" t="s">
        <v>951</v>
      </c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</row>
    <row r="346" spans="1:68" ht="16.5" customHeight="1" x14ac:dyDescent="0.3">
      <c r="A346" s="2"/>
      <c r="B346" s="15">
        <f t="shared" ref="B346:N346" si="27">+B345/B$351</f>
        <v>1.6594020145227323E-3</v>
      </c>
      <c r="C346" s="15">
        <f t="shared" si="27"/>
        <v>1.8684472797415117E-3</v>
      </c>
      <c r="D346" s="15">
        <f t="shared" si="27"/>
        <v>1.588934435789336E-3</v>
      </c>
      <c r="E346" s="15">
        <f t="shared" si="27"/>
        <v>1.3381271985822992E-3</v>
      </c>
      <c r="F346" s="15">
        <f t="shared" si="27"/>
        <v>9.7967107295009485E-4</v>
      </c>
      <c r="G346" s="15">
        <f t="shared" si="27"/>
        <v>7.7161471041736318E-4</v>
      </c>
      <c r="H346" s="15">
        <f t="shared" si="27"/>
        <v>6.7296787661226889E-4</v>
      </c>
      <c r="I346" s="15">
        <f t="shared" si="27"/>
        <v>6.7526021777644934E-4</v>
      </c>
      <c r="J346" s="15">
        <f t="shared" si="27"/>
        <v>5.52200601811819E-4</v>
      </c>
      <c r="K346" s="15">
        <f t="shared" si="27"/>
        <v>4.3716749414019325E-4</v>
      </c>
      <c r="L346" s="15">
        <f t="shared" si="27"/>
        <v>3.4443745893419784E-4</v>
      </c>
      <c r="M346" s="15">
        <f t="shared" si="27"/>
        <v>2.4982948727389601E-4</v>
      </c>
      <c r="N346" s="15">
        <f t="shared" si="27"/>
        <v>2.1256422731579284E-4</v>
      </c>
      <c r="O346" s="11">
        <f t="shared" si="26"/>
        <v>-0.22009243484751734</v>
      </c>
      <c r="P346" s="16" t="s">
        <v>952</v>
      </c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</row>
    <row r="347" spans="1:68" ht="16.5" customHeight="1" x14ac:dyDescent="0.3">
      <c r="A347" s="2"/>
      <c r="B347" s="264" t="s">
        <v>800</v>
      </c>
      <c r="C347" s="255"/>
      <c r="D347" s="255"/>
      <c r="E347" s="255"/>
      <c r="F347" s="255"/>
      <c r="G347" s="255"/>
      <c r="H347" s="255"/>
      <c r="I347" s="255"/>
      <c r="J347" s="255"/>
      <c r="K347" s="255"/>
      <c r="L347" s="255"/>
      <c r="M347" s="255"/>
      <c r="N347" s="256"/>
      <c r="O347" s="11"/>
      <c r="P347" s="4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</row>
    <row r="348" spans="1:68" ht="16.5" customHeight="1" x14ac:dyDescent="0.3">
      <c r="A348" s="2"/>
      <c r="B348" s="13">
        <f t="shared" ref="B348:N348" si="28">IFERROR(VLOOKUP($B$347,$4:$127,MATCH($P348&amp;"/"&amp;B$315,$2:$2,0),FALSE),"")</f>
        <v>10966885</v>
      </c>
      <c r="C348" s="13">
        <f t="shared" si="28"/>
        <v>11879171</v>
      </c>
      <c r="D348" s="13">
        <f t="shared" si="28"/>
        <v>12864803</v>
      </c>
      <c r="E348" s="13">
        <f t="shared" si="28"/>
        <v>16430551</v>
      </c>
      <c r="F348" s="13">
        <f t="shared" si="28"/>
        <v>19183104</v>
      </c>
      <c r="G348" s="13">
        <f t="shared" si="28"/>
        <v>24429644</v>
      </c>
      <c r="H348" s="13">
        <f t="shared" si="28"/>
        <v>28833230</v>
      </c>
      <c r="I348" s="13">
        <f t="shared" si="28"/>
        <v>29758336</v>
      </c>
      <c r="J348" s="13">
        <f t="shared" si="28"/>
        <v>30477196</v>
      </c>
      <c r="K348" s="13">
        <f t="shared" si="28"/>
        <v>32189121</v>
      </c>
      <c r="L348" s="13">
        <f t="shared" si="28"/>
        <v>34334527</v>
      </c>
      <c r="M348" s="13">
        <f t="shared" si="28"/>
        <v>37299742</v>
      </c>
      <c r="N348" s="13">
        <f t="shared" si="28"/>
        <v>42846843</v>
      </c>
      <c r="O348" s="11"/>
      <c r="P348" s="14" t="s">
        <v>948</v>
      </c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</row>
    <row r="349" spans="1:68" ht="16.5" customHeight="1" x14ac:dyDescent="0.3">
      <c r="A349" s="2"/>
      <c r="B349" s="13">
        <f t="shared" ref="B349:N349" si="29">IFERROR(VLOOKUP($B$347,$4:$127,MATCH($P349&amp;"/"&amp;B$315,$2:$2,0),FALSE),"")</f>
        <v>11099408</v>
      </c>
      <c r="C349" s="13">
        <f t="shared" si="29"/>
        <v>11721647</v>
      </c>
      <c r="D349" s="13">
        <f t="shared" si="29"/>
        <v>13617681</v>
      </c>
      <c r="E349" s="13">
        <f t="shared" si="29"/>
        <v>17126966</v>
      </c>
      <c r="F349" s="13">
        <f t="shared" si="29"/>
        <v>20532775</v>
      </c>
      <c r="G349" s="13">
        <f t="shared" si="29"/>
        <v>26175793</v>
      </c>
      <c r="H349" s="13">
        <f t="shared" si="29"/>
        <v>29206769</v>
      </c>
      <c r="I349" s="13">
        <f t="shared" si="29"/>
        <v>29842233</v>
      </c>
      <c r="J349" s="13">
        <f t="shared" si="29"/>
        <v>30811309</v>
      </c>
      <c r="K349" s="13">
        <f t="shared" si="29"/>
        <v>32607711</v>
      </c>
      <c r="L349" s="13">
        <f t="shared" si="29"/>
        <v>34859050</v>
      </c>
      <c r="M349" s="13">
        <f t="shared" si="29"/>
        <v>38539468</v>
      </c>
      <c r="N349" s="13">
        <f t="shared" si="29"/>
        <v>46447138</v>
      </c>
      <c r="O349" s="11"/>
      <c r="P349" s="14" t="s">
        <v>949</v>
      </c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</row>
    <row r="350" spans="1:68" ht="16.5" customHeight="1" x14ac:dyDescent="0.3">
      <c r="A350" s="2"/>
      <c r="B350" s="13">
        <f t="shared" ref="B350:N350" si="30">IFERROR(VLOOKUP($B$347,$4:$127,MATCH($P350&amp;"/"&amp;B$315,$2:$2,0),FALSE),"")</f>
        <v>11595668</v>
      </c>
      <c r="C350" s="13">
        <f t="shared" si="30"/>
        <v>12026134</v>
      </c>
      <c r="D350" s="13">
        <f t="shared" si="30"/>
        <v>14635651</v>
      </c>
      <c r="E350" s="13">
        <f t="shared" si="30"/>
        <v>18039653</v>
      </c>
      <c r="F350" s="13">
        <f t="shared" si="30"/>
        <v>21990464</v>
      </c>
      <c r="G350" s="13">
        <f t="shared" si="30"/>
        <v>27423603</v>
      </c>
      <c r="H350" s="13">
        <f t="shared" si="30"/>
        <v>29126618</v>
      </c>
      <c r="I350" s="13">
        <f t="shared" si="30"/>
        <v>29658149</v>
      </c>
      <c r="J350" s="13">
        <f t="shared" si="30"/>
        <v>31433738</v>
      </c>
      <c r="K350" s="13">
        <f t="shared" si="30"/>
        <v>33344217</v>
      </c>
      <c r="L350" s="13">
        <f t="shared" si="30"/>
        <v>35570635</v>
      </c>
      <c r="M350" s="13">
        <f t="shared" si="30"/>
        <v>40272232</v>
      </c>
      <c r="N350" s="13" t="str">
        <f t="shared" si="30"/>
        <v/>
      </c>
      <c r="O350" s="11"/>
      <c r="P350" s="14" t="s">
        <v>950</v>
      </c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</row>
    <row r="351" spans="1:68" ht="16.5" customHeight="1" x14ac:dyDescent="0.3">
      <c r="A351" s="2"/>
      <c r="B351" s="13">
        <f t="shared" ref="B351:M351" si="31">IFERROR(VLOOKUP($B$347,$4:$127,MATCH($P351&amp;"/"&amp;B$315,$2:$2,0),FALSE),"")</f>
        <v>11937703.960000001</v>
      </c>
      <c r="C351" s="13">
        <f t="shared" si="31"/>
        <v>12569195.960000001</v>
      </c>
      <c r="D351" s="13">
        <f t="shared" si="31"/>
        <v>15394851.699999999</v>
      </c>
      <c r="E351" s="13">
        <f t="shared" si="31"/>
        <v>18214882.73</v>
      </c>
      <c r="F351" s="13">
        <f t="shared" si="31"/>
        <v>23095598.741999999</v>
      </c>
      <c r="G351" s="13">
        <f t="shared" si="31"/>
        <v>28380614.967999998</v>
      </c>
      <c r="H351" s="13">
        <f t="shared" si="31"/>
        <v>29465403.460000001</v>
      </c>
      <c r="I351" s="13">
        <f t="shared" si="31"/>
        <v>30249479.329999998</v>
      </c>
      <c r="J351" s="13">
        <f t="shared" si="31"/>
        <v>31706539.149999999</v>
      </c>
      <c r="K351" s="13">
        <f t="shared" si="31"/>
        <v>33999188.409999996</v>
      </c>
      <c r="L351" s="13">
        <f t="shared" si="31"/>
        <v>36252183.600000001</v>
      </c>
      <c r="M351" s="13">
        <f t="shared" si="31"/>
        <v>41815007.964000002</v>
      </c>
      <c r="N351" s="13">
        <f>IFERROR(VLOOKUP($B$347,$4:$127,MATCH($P351&amp;"/"&amp;N$315,$2:$2,0),FALSE),IFERROR(VLOOKUP($B$347,$4:$127,MATCH($P350&amp;"/"&amp;N$315,$2:$2,0),FALSE),IFERROR(VLOOKUP($B$347,$4:$127,MATCH($P349&amp;"/"&amp;N$315,$2:$2,0),FALSE),IFERROR(VLOOKUP($B$347,$4:$127,MATCH($P348&amp;"/"&amp;N$315,$2:$2,0),FALSE),""))))</f>
        <v>46447138</v>
      </c>
      <c r="O351" s="11">
        <f>RATE(M$315-I$315,,-I351,M351)</f>
        <v>8.4310267071194503E-2</v>
      </c>
      <c r="P351" s="14" t="s">
        <v>951</v>
      </c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</row>
    <row r="352" spans="1:68" ht="16.5" customHeight="1" x14ac:dyDescent="0.3">
      <c r="A352" s="2"/>
      <c r="B352" s="259" t="s">
        <v>801</v>
      </c>
      <c r="C352" s="255"/>
      <c r="D352" s="255"/>
      <c r="E352" s="255"/>
      <c r="F352" s="255"/>
      <c r="G352" s="255"/>
      <c r="H352" s="255"/>
      <c r="I352" s="255"/>
      <c r="J352" s="255"/>
      <c r="K352" s="255"/>
      <c r="L352" s="255"/>
      <c r="M352" s="255"/>
      <c r="N352" s="256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</row>
    <row r="353" spans="1:68" ht="16.5" customHeight="1" x14ac:dyDescent="0.3">
      <c r="A353" s="2"/>
      <c r="B353" s="258" t="s">
        <v>802</v>
      </c>
      <c r="C353" s="255"/>
      <c r="D353" s="255"/>
      <c r="E353" s="255"/>
      <c r="F353" s="255"/>
      <c r="G353" s="255"/>
      <c r="H353" s="255"/>
      <c r="I353" s="255"/>
      <c r="J353" s="255"/>
      <c r="K353" s="255"/>
      <c r="L353" s="255"/>
      <c r="M353" s="255"/>
      <c r="N353" s="256"/>
      <c r="O353" s="11"/>
      <c r="P353" s="4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</row>
    <row r="354" spans="1:68" ht="16.5" customHeight="1" x14ac:dyDescent="0.3">
      <c r="A354" s="2"/>
      <c r="B354" s="13">
        <f t="shared" ref="B354:N354" si="32">IFERROR(VLOOKUP($B$353,$4:$127,MATCH($P354&amp;"/"&amp;B$315,$2:$2,0),FALSE),"")</f>
        <v>9032725</v>
      </c>
      <c r="C354" s="13">
        <f t="shared" si="32"/>
        <v>9908060</v>
      </c>
      <c r="D354" s="13">
        <f t="shared" si="32"/>
        <v>10784722</v>
      </c>
      <c r="E354" s="13">
        <f t="shared" si="32"/>
        <v>13446345</v>
      </c>
      <c r="F354" s="13">
        <f t="shared" si="32"/>
        <v>15998555</v>
      </c>
      <c r="G354" s="13">
        <f t="shared" si="32"/>
        <v>18303890</v>
      </c>
      <c r="H354" s="13">
        <f t="shared" si="32"/>
        <v>16912749</v>
      </c>
      <c r="I354" s="13">
        <f t="shared" si="32"/>
        <v>15689647</v>
      </c>
      <c r="J354" s="13">
        <f t="shared" si="32"/>
        <v>15529349</v>
      </c>
      <c r="K354" s="13">
        <f t="shared" si="32"/>
        <v>15288647</v>
      </c>
      <c r="L354" s="13">
        <f t="shared" si="32"/>
        <v>14741368</v>
      </c>
      <c r="M354" s="13">
        <f t="shared" si="32"/>
        <v>15212422</v>
      </c>
      <c r="N354" s="13">
        <f t="shared" si="32"/>
        <v>23077392</v>
      </c>
      <c r="O354" s="11"/>
      <c r="P354" s="14" t="s">
        <v>948</v>
      </c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</row>
    <row r="355" spans="1:68" ht="16.5" customHeight="1" x14ac:dyDescent="0.3">
      <c r="A355" s="2"/>
      <c r="B355" s="13">
        <f t="shared" ref="B355:N355" si="33">IFERROR(VLOOKUP($B$353,$4:$127,MATCH($P355&amp;"/"&amp;B$315,$2:$2,0),FALSE),"")</f>
        <v>9213567</v>
      </c>
      <c r="C355" s="13">
        <f t="shared" si="33"/>
        <v>9808323</v>
      </c>
      <c r="D355" s="13">
        <f t="shared" si="33"/>
        <v>11105743</v>
      </c>
      <c r="E355" s="13">
        <f t="shared" si="33"/>
        <v>14251522</v>
      </c>
      <c r="F355" s="13">
        <f t="shared" si="33"/>
        <v>16336097</v>
      </c>
      <c r="G355" s="13">
        <f t="shared" si="33"/>
        <v>19470221</v>
      </c>
      <c r="H355" s="13">
        <f t="shared" si="33"/>
        <v>14773557</v>
      </c>
      <c r="I355" s="13">
        <f t="shared" si="33"/>
        <v>15501440</v>
      </c>
      <c r="J355" s="13">
        <f t="shared" si="33"/>
        <v>16271792</v>
      </c>
      <c r="K355" s="13">
        <f t="shared" si="33"/>
        <v>15469738</v>
      </c>
      <c r="L355" s="13">
        <f t="shared" si="33"/>
        <v>14271804</v>
      </c>
      <c r="M355" s="13">
        <f t="shared" si="33"/>
        <v>13899888</v>
      </c>
      <c r="N355" s="13">
        <f t="shared" si="33"/>
        <v>30735631</v>
      </c>
      <c r="O355" s="11"/>
      <c r="P355" s="14" t="s">
        <v>949</v>
      </c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</row>
    <row r="356" spans="1:68" ht="16.5" customHeight="1" x14ac:dyDescent="0.3">
      <c r="A356" s="2"/>
      <c r="B356" s="13">
        <f t="shared" ref="B356:N356" si="34">IFERROR(VLOOKUP($B$353,$4:$127,MATCH($P356&amp;"/"&amp;B$315,$2:$2,0),FALSE),"")</f>
        <v>9648200</v>
      </c>
      <c r="C356" s="13">
        <f t="shared" si="34"/>
        <v>10055818</v>
      </c>
      <c r="D356" s="13">
        <f t="shared" si="34"/>
        <v>11847251</v>
      </c>
      <c r="E356" s="13">
        <f t="shared" si="34"/>
        <v>15079049</v>
      </c>
      <c r="F356" s="13">
        <f t="shared" si="34"/>
        <v>17624982</v>
      </c>
      <c r="G356" s="13">
        <f t="shared" si="34"/>
        <v>20752663</v>
      </c>
      <c r="H356" s="13">
        <f t="shared" si="34"/>
        <v>14424617</v>
      </c>
      <c r="I356" s="13">
        <f t="shared" si="34"/>
        <v>15802644</v>
      </c>
      <c r="J356" s="13">
        <f t="shared" si="34"/>
        <v>15234357</v>
      </c>
      <c r="K356" s="13">
        <f t="shared" si="34"/>
        <v>15872453</v>
      </c>
      <c r="L356" s="13">
        <f t="shared" si="34"/>
        <v>15058244</v>
      </c>
      <c r="M356" s="13">
        <f t="shared" si="34"/>
        <v>14354960</v>
      </c>
      <c r="N356" s="13" t="str">
        <f t="shared" si="34"/>
        <v/>
      </c>
      <c r="O356" s="11"/>
      <c r="P356" s="14" t="s">
        <v>950</v>
      </c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</row>
    <row r="357" spans="1:68" ht="16.5" customHeight="1" x14ac:dyDescent="0.3">
      <c r="A357" s="2"/>
      <c r="B357" s="13">
        <f t="shared" ref="B357:M357" si="35">IFERROR(VLOOKUP($B$353,$4:$127,MATCH($P357&amp;"/"&amp;B$315,$2:$2,0),FALSE),"")</f>
        <v>9932598.8800000008</v>
      </c>
      <c r="C357" s="13">
        <f t="shared" si="35"/>
        <v>10531489.109999999</v>
      </c>
      <c r="D357" s="13">
        <f t="shared" si="35"/>
        <v>12448519.99</v>
      </c>
      <c r="E357" s="13">
        <f t="shared" si="35"/>
        <v>15069256.35</v>
      </c>
      <c r="F357" s="13">
        <f t="shared" si="35"/>
        <v>17480615.758000001</v>
      </c>
      <c r="G357" s="13">
        <f t="shared" si="35"/>
        <v>21296707.219999999</v>
      </c>
      <c r="H357" s="13">
        <f t="shared" si="35"/>
        <v>15297242.32</v>
      </c>
      <c r="I357" s="13">
        <f t="shared" si="35"/>
        <v>15784987.82</v>
      </c>
      <c r="J357" s="13">
        <f t="shared" si="35"/>
        <v>14986332.220000001</v>
      </c>
      <c r="K357" s="13">
        <f t="shared" si="35"/>
        <v>15783936.59</v>
      </c>
      <c r="L357" s="13">
        <f t="shared" si="35"/>
        <v>15847079.93</v>
      </c>
      <c r="M357" s="13">
        <f t="shared" si="35"/>
        <v>16587612.372</v>
      </c>
      <c r="N357" s="13">
        <f>IFERROR(VLOOKUP($B$353,$4:$127,MATCH($P357&amp;"/"&amp;N$315,$2:$2,0),FALSE),IFERROR(VLOOKUP($B$353,$4:$127,MATCH($P356&amp;"/"&amp;N$315,$2:$2,0),FALSE),IFERROR(VLOOKUP($B$353,$4:$127,MATCH($P355&amp;"/"&amp;N$315,$2:$2,0),FALSE),IFERROR(VLOOKUP($B$353,$4:$127,MATCH($P354&amp;"/"&amp;N$315,$2:$2,0),FALSE),""))))</f>
        <v>30735631</v>
      </c>
      <c r="O357" s="11">
        <f t="shared" ref="O357:O358" si="36">RATE(M$315-I$315,,-I357,M357)</f>
        <v>1.2476394786630434E-2</v>
      </c>
      <c r="P357" s="14" t="s">
        <v>951</v>
      </c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</row>
    <row r="358" spans="1:68" ht="16.5" customHeight="1" x14ac:dyDescent="0.3">
      <c r="A358" s="10"/>
      <c r="B358" s="15">
        <f t="shared" ref="B358:N358" si="37">+B357/B$351</f>
        <v>0.83203595207934777</v>
      </c>
      <c r="C358" s="15">
        <f t="shared" si="37"/>
        <v>0.83788089099058005</v>
      </c>
      <c r="D358" s="15">
        <f t="shared" si="37"/>
        <v>0.8086157783514083</v>
      </c>
      <c r="E358" s="15">
        <f t="shared" si="37"/>
        <v>0.82730460433768593</v>
      </c>
      <c r="F358" s="15">
        <f t="shared" si="37"/>
        <v>0.75688082189490968</v>
      </c>
      <c r="G358" s="15">
        <f t="shared" si="37"/>
        <v>0.75039625617741834</v>
      </c>
      <c r="H358" s="15">
        <f t="shared" si="37"/>
        <v>0.51915943865375469</v>
      </c>
      <c r="I358" s="15">
        <f t="shared" si="37"/>
        <v>0.52182676097651703</v>
      </c>
      <c r="J358" s="15">
        <f t="shared" si="37"/>
        <v>0.47265745873749837</v>
      </c>
      <c r="K358" s="15">
        <f t="shared" si="37"/>
        <v>0.4642445107706617</v>
      </c>
      <c r="L358" s="15">
        <f t="shared" si="37"/>
        <v>0.43713449387914938</v>
      </c>
      <c r="M358" s="15">
        <f t="shared" si="37"/>
        <v>0.39669040327053995</v>
      </c>
      <c r="N358" s="15">
        <f t="shared" si="37"/>
        <v>0.6617335819485799</v>
      </c>
      <c r="O358" s="11">
        <f t="shared" si="36"/>
        <v>-6.6248447945220945E-2</v>
      </c>
      <c r="P358" s="16" t="s">
        <v>952</v>
      </c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</row>
    <row r="359" spans="1:68" ht="16.5" customHeight="1" x14ac:dyDescent="0.3">
      <c r="A359" s="2"/>
      <c r="B359" s="258" t="s">
        <v>808</v>
      </c>
      <c r="C359" s="255"/>
      <c r="D359" s="255"/>
      <c r="E359" s="255"/>
      <c r="F359" s="255"/>
      <c r="G359" s="255"/>
      <c r="H359" s="255"/>
      <c r="I359" s="255"/>
      <c r="J359" s="255"/>
      <c r="K359" s="255"/>
      <c r="L359" s="255"/>
      <c r="M359" s="255"/>
      <c r="N359" s="256"/>
      <c r="O359" s="11"/>
      <c r="P359" s="4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</row>
    <row r="360" spans="1:68" ht="16.5" customHeight="1" x14ac:dyDescent="0.3">
      <c r="A360" s="2"/>
      <c r="B360" s="13">
        <f t="shared" ref="B360:N360" si="38">IFERROR(VLOOKUP($B$359,$4:$127,MATCH($P360&amp;"/"&amp;B$315,$2:$2,0),FALSE),"")</f>
        <v>0</v>
      </c>
      <c r="C360" s="13">
        <f t="shared" si="38"/>
        <v>0</v>
      </c>
      <c r="D360" s="13">
        <f t="shared" si="38"/>
        <v>0</v>
      </c>
      <c r="E360" s="13">
        <f t="shared" si="38"/>
        <v>698963</v>
      </c>
      <c r="F360" s="13">
        <f t="shared" si="38"/>
        <v>699431</v>
      </c>
      <c r="G360" s="13">
        <f t="shared" si="38"/>
        <v>2047785</v>
      </c>
      <c r="H360" s="13">
        <f t="shared" si="38"/>
        <v>7507913</v>
      </c>
      <c r="I360" s="13">
        <f t="shared" si="38"/>
        <v>9046019</v>
      </c>
      <c r="J360" s="13">
        <f t="shared" si="38"/>
        <v>9767326</v>
      </c>
      <c r="K360" s="13">
        <f t="shared" si="38"/>
        <v>11401005</v>
      </c>
      <c r="L360" s="13">
        <f t="shared" si="38"/>
        <v>13663913</v>
      </c>
      <c r="M360" s="13">
        <f t="shared" si="38"/>
        <v>15802016</v>
      </c>
      <c r="N360" s="13">
        <f t="shared" si="38"/>
        <v>13077699</v>
      </c>
      <c r="O360" s="11"/>
      <c r="P360" s="14" t="s">
        <v>948</v>
      </c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</row>
    <row r="361" spans="1:68" ht="16.5" customHeight="1" x14ac:dyDescent="0.3">
      <c r="A361" s="2"/>
      <c r="B361" s="13">
        <f t="shared" ref="B361:N361" si="39">IFERROR(VLOOKUP($B$359,$4:$127,MATCH($P361&amp;"/"&amp;B$315,$2:$2,0),FALSE),"")</f>
        <v>0</v>
      </c>
      <c r="C361" s="13">
        <f t="shared" si="39"/>
        <v>0</v>
      </c>
      <c r="D361" s="13">
        <f t="shared" si="39"/>
        <v>499044</v>
      </c>
      <c r="E361" s="13">
        <f t="shared" si="39"/>
        <v>699079</v>
      </c>
      <c r="F361" s="13">
        <f t="shared" si="39"/>
        <v>699547</v>
      </c>
      <c r="G361" s="13">
        <f t="shared" si="39"/>
        <v>2845568</v>
      </c>
      <c r="H361" s="13">
        <f t="shared" si="39"/>
        <v>10159707</v>
      </c>
      <c r="I361" s="13">
        <f t="shared" si="39"/>
        <v>9636281</v>
      </c>
      <c r="J361" s="13">
        <f t="shared" si="39"/>
        <v>9677133</v>
      </c>
      <c r="K361" s="13">
        <f t="shared" si="39"/>
        <v>11943197</v>
      </c>
      <c r="L361" s="13">
        <f t="shared" si="39"/>
        <v>14931407</v>
      </c>
      <c r="M361" s="13">
        <f t="shared" si="39"/>
        <v>18641776</v>
      </c>
      <c r="N361" s="13">
        <f t="shared" si="39"/>
        <v>9361845</v>
      </c>
      <c r="O361" s="11"/>
      <c r="P361" s="14" t="s">
        <v>949</v>
      </c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</row>
    <row r="362" spans="1:68" ht="16.5" customHeight="1" x14ac:dyDescent="0.3">
      <c r="A362" s="2"/>
      <c r="B362" s="13">
        <f t="shared" ref="B362:N362" si="40">IFERROR(VLOOKUP($B$359,$4:$127,MATCH($P362&amp;"/"&amp;B$315,$2:$2,0),FALSE),"")</f>
        <v>0</v>
      </c>
      <c r="C362" s="13">
        <f t="shared" si="40"/>
        <v>0</v>
      </c>
      <c r="D362" s="13">
        <f t="shared" si="40"/>
        <v>698731</v>
      </c>
      <c r="E362" s="13">
        <f t="shared" si="40"/>
        <v>699197</v>
      </c>
      <c r="F362" s="13">
        <f t="shared" si="40"/>
        <v>699664</v>
      </c>
      <c r="G362" s="13">
        <f t="shared" si="40"/>
        <v>2646122</v>
      </c>
      <c r="H362" s="13">
        <f t="shared" si="40"/>
        <v>10263821</v>
      </c>
      <c r="I362" s="13">
        <f t="shared" si="40"/>
        <v>8986684</v>
      </c>
      <c r="J362" s="13">
        <f t="shared" si="40"/>
        <v>11087179</v>
      </c>
      <c r="K362" s="13">
        <f t="shared" si="40"/>
        <v>12028792</v>
      </c>
      <c r="L362" s="13">
        <f t="shared" si="40"/>
        <v>14681395</v>
      </c>
      <c r="M362" s="13">
        <f t="shared" si="40"/>
        <v>19660836</v>
      </c>
      <c r="N362" s="13" t="str">
        <f t="shared" si="40"/>
        <v/>
      </c>
      <c r="O362" s="11"/>
      <c r="P362" s="14" t="s">
        <v>950</v>
      </c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</row>
    <row r="363" spans="1:68" ht="16.5" customHeight="1" x14ac:dyDescent="0.3">
      <c r="A363" s="2"/>
      <c r="B363" s="13">
        <f t="shared" ref="B363:M363" si="41">IFERROR(VLOOKUP($B$359,$4:$127,MATCH($P363&amp;"/"&amp;B$315,$2:$2,0),FALSE),"")</f>
        <v>0</v>
      </c>
      <c r="C363" s="13">
        <f t="shared" si="41"/>
        <v>0</v>
      </c>
      <c r="D363" s="13">
        <f t="shared" si="41"/>
        <v>698848.18</v>
      </c>
      <c r="E363" s="13">
        <f t="shared" si="41"/>
        <v>699314.42</v>
      </c>
      <c r="F363" s="13">
        <f t="shared" si="41"/>
        <v>1697926.9410000001</v>
      </c>
      <c r="G363" s="13">
        <f t="shared" si="41"/>
        <v>2746640.5980000002</v>
      </c>
      <c r="H363" s="13">
        <f t="shared" si="41"/>
        <v>9348761.5299999993</v>
      </c>
      <c r="I363" s="13">
        <f t="shared" si="41"/>
        <v>9416149.6899999995</v>
      </c>
      <c r="J363" s="13">
        <f t="shared" si="41"/>
        <v>11362665.82</v>
      </c>
      <c r="K363" s="13">
        <f t="shared" si="41"/>
        <v>12532196.880000001</v>
      </c>
      <c r="L363" s="13">
        <f t="shared" si="41"/>
        <v>14376999.130000001</v>
      </c>
      <c r="M363" s="13">
        <f t="shared" si="41"/>
        <v>18666550.739</v>
      </c>
      <c r="N363" s="13">
        <f>IFERROR(VLOOKUP($B$359,$4:$127,MATCH($P363&amp;"/"&amp;N$315,$2:$2,0),FALSE),IFERROR(VLOOKUP($B$359,$4:$127,MATCH($P362&amp;"/"&amp;N$315,$2:$2,0),FALSE),IFERROR(VLOOKUP($B$359,$4:$127,MATCH($P361&amp;"/"&amp;N$315,$2:$2,0),FALSE),IFERROR(VLOOKUP($B$359,$4:$127,MATCH($P360&amp;"/"&amp;N$315,$2:$2,0),FALSE),""))))</f>
        <v>9361845</v>
      </c>
      <c r="O363" s="11">
        <f t="shared" ref="O363:O364" si="42">RATE(M$315-I$315,,-I363,M363)</f>
        <v>0.18658179325398067</v>
      </c>
      <c r="P363" s="14" t="s">
        <v>951</v>
      </c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</row>
    <row r="364" spans="1:68" ht="16.5" customHeight="1" x14ac:dyDescent="0.3">
      <c r="A364" s="17"/>
      <c r="B364" s="18">
        <f t="shared" ref="B364:N364" si="43">+B363/B$388</f>
        <v>0</v>
      </c>
      <c r="C364" s="18">
        <f t="shared" si="43"/>
        <v>0</v>
      </c>
      <c r="D364" s="18">
        <f t="shared" si="43"/>
        <v>0.3579547751327215</v>
      </c>
      <c r="E364" s="18">
        <f t="shared" si="43"/>
        <v>0.3418045378585125</v>
      </c>
      <c r="F364" s="18">
        <f t="shared" si="43"/>
        <v>0.49164937050545282</v>
      </c>
      <c r="G364" s="18">
        <f t="shared" si="43"/>
        <v>0.72348310619124623</v>
      </c>
      <c r="H364" s="18">
        <f t="shared" si="43"/>
        <v>2.2676717253498069</v>
      </c>
      <c r="I364" s="18">
        <f t="shared" si="43"/>
        <v>2.1661325005039003</v>
      </c>
      <c r="J364" s="18">
        <f t="shared" si="43"/>
        <v>2.4818306535264676</v>
      </c>
      <c r="K364" s="18">
        <f t="shared" si="43"/>
        <v>2.5941713830201936</v>
      </c>
      <c r="L364" s="18">
        <f t="shared" si="43"/>
        <v>2.8075163601156872</v>
      </c>
      <c r="M364" s="18">
        <f t="shared" si="43"/>
        <v>3.4414997128064173</v>
      </c>
      <c r="N364" s="18">
        <f t="shared" si="43"/>
        <v>1.7878494881570675</v>
      </c>
      <c r="O364" s="11">
        <f t="shared" si="42"/>
        <v>0.12270505942233027</v>
      </c>
      <c r="P364" s="16" t="s">
        <v>953</v>
      </c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7"/>
      <c r="BO364" s="17"/>
      <c r="BP364" s="17"/>
    </row>
    <row r="365" spans="1:68" ht="16.5" customHeight="1" x14ac:dyDescent="0.3">
      <c r="A365" s="10"/>
      <c r="B365" s="258" t="s">
        <v>811</v>
      </c>
      <c r="C365" s="255"/>
      <c r="D365" s="255"/>
      <c r="E365" s="255"/>
      <c r="F365" s="255"/>
      <c r="G365" s="255"/>
      <c r="H365" s="255"/>
      <c r="I365" s="255"/>
      <c r="J365" s="255"/>
      <c r="K365" s="255"/>
      <c r="L365" s="255"/>
      <c r="M365" s="255"/>
      <c r="N365" s="256"/>
      <c r="O365" s="11"/>
      <c r="P365" s="4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</row>
    <row r="366" spans="1:68" ht="16.5" customHeight="1" x14ac:dyDescent="0.3">
      <c r="A366" s="2"/>
      <c r="B366" s="13">
        <f t="shared" ref="B366:N366" si="44">IFERROR(VLOOKUP($B$365,$4:$127,MATCH($P366&amp;"/"&amp;B$315,$2:$2,0),FALSE),"")</f>
        <v>0</v>
      </c>
      <c r="C366" s="13">
        <f t="shared" si="44"/>
        <v>0</v>
      </c>
      <c r="D366" s="13">
        <f t="shared" si="44"/>
        <v>0</v>
      </c>
      <c r="E366" s="13">
        <f t="shared" si="44"/>
        <v>37317</v>
      </c>
      <c r="F366" s="13">
        <f t="shared" si="44"/>
        <v>44059</v>
      </c>
      <c r="G366" s="13">
        <f t="shared" si="44"/>
        <v>73101</v>
      </c>
      <c r="H366" s="13">
        <f t="shared" si="44"/>
        <v>78398</v>
      </c>
      <c r="I366" s="13">
        <f t="shared" si="44"/>
        <v>86600</v>
      </c>
      <c r="J366" s="13">
        <f t="shared" si="44"/>
        <v>90662</v>
      </c>
      <c r="K366" s="13">
        <f t="shared" si="44"/>
        <v>90215</v>
      </c>
      <c r="L366" s="13">
        <f t="shared" si="44"/>
        <v>96010</v>
      </c>
      <c r="M366" s="13">
        <f t="shared" si="44"/>
        <v>107796</v>
      </c>
      <c r="N366" s="13">
        <f t="shared" si="44"/>
        <v>144142</v>
      </c>
      <c r="O366" s="11"/>
      <c r="P366" s="14" t="s">
        <v>948</v>
      </c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</row>
    <row r="367" spans="1:68" ht="16.5" customHeight="1" x14ac:dyDescent="0.3">
      <c r="A367" s="2"/>
      <c r="B367" s="13">
        <f t="shared" ref="B367:N367" si="45">IFERROR(VLOOKUP($B$365,$4:$127,MATCH($P367&amp;"/"&amp;B$315,$2:$2,0),FALSE),"")</f>
        <v>0</v>
      </c>
      <c r="C367" s="13">
        <f t="shared" si="45"/>
        <v>0</v>
      </c>
      <c r="D367" s="13">
        <f t="shared" si="45"/>
        <v>0</v>
      </c>
      <c r="E367" s="13">
        <f t="shared" si="45"/>
        <v>39110</v>
      </c>
      <c r="F367" s="13">
        <f t="shared" si="45"/>
        <v>45892</v>
      </c>
      <c r="G367" s="13">
        <f t="shared" si="45"/>
        <v>75124</v>
      </c>
      <c r="H367" s="13">
        <f t="shared" si="45"/>
        <v>80437</v>
      </c>
      <c r="I367" s="13">
        <f t="shared" si="45"/>
        <v>88685</v>
      </c>
      <c r="J367" s="13">
        <f t="shared" si="45"/>
        <v>93413</v>
      </c>
      <c r="K367" s="13">
        <f t="shared" si="45"/>
        <v>91748</v>
      </c>
      <c r="L367" s="13">
        <f t="shared" si="45"/>
        <v>96515</v>
      </c>
      <c r="M367" s="13">
        <f t="shared" si="45"/>
        <v>135064</v>
      </c>
      <c r="N367" s="13">
        <f t="shared" si="45"/>
        <v>147535</v>
      </c>
      <c r="O367" s="11"/>
      <c r="P367" s="14" t="s">
        <v>949</v>
      </c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</row>
    <row r="368" spans="1:68" ht="16.5" customHeight="1" x14ac:dyDescent="0.3">
      <c r="A368" s="2"/>
      <c r="B368" s="13">
        <f t="shared" ref="B368:N368" si="46">IFERROR(VLOOKUP($B$365,$4:$127,MATCH($P368&amp;"/"&amp;B$315,$2:$2,0),FALSE),"")</f>
        <v>0</v>
      </c>
      <c r="C368" s="13">
        <f t="shared" si="46"/>
        <v>0</v>
      </c>
      <c r="D368" s="13">
        <f t="shared" si="46"/>
        <v>0</v>
      </c>
      <c r="E368" s="13">
        <f t="shared" si="46"/>
        <v>40902</v>
      </c>
      <c r="F368" s="13">
        <f t="shared" si="46"/>
        <v>47725</v>
      </c>
      <c r="G368" s="13">
        <f t="shared" si="46"/>
        <v>77147</v>
      </c>
      <c r="H368" s="13">
        <f t="shared" si="46"/>
        <v>82477</v>
      </c>
      <c r="I368" s="13">
        <f t="shared" si="46"/>
        <v>90769</v>
      </c>
      <c r="J368" s="13">
        <f t="shared" si="46"/>
        <v>96163</v>
      </c>
      <c r="K368" s="13">
        <f t="shared" si="46"/>
        <v>92063</v>
      </c>
      <c r="L368" s="13">
        <f t="shared" si="46"/>
        <v>98873</v>
      </c>
      <c r="M368" s="13">
        <f t="shared" si="46"/>
        <v>138284</v>
      </c>
      <c r="N368" s="13" t="str">
        <f t="shared" si="46"/>
        <v/>
      </c>
      <c r="O368" s="11"/>
      <c r="P368" s="14" t="s">
        <v>950</v>
      </c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</row>
    <row r="369" spans="1:68" ht="16.5" customHeight="1" x14ac:dyDescent="0.3">
      <c r="A369" s="2"/>
      <c r="B369" s="13">
        <f t="shared" ref="B369:M369" si="47">IFERROR(VLOOKUP($B$365,$4:$127,MATCH($P369&amp;"/"&amp;B$315,$2:$2,0),FALSE),"")</f>
        <v>0</v>
      </c>
      <c r="C369" s="13">
        <f t="shared" si="47"/>
        <v>0</v>
      </c>
      <c r="D369" s="13">
        <f t="shared" si="47"/>
        <v>0</v>
      </c>
      <c r="E369" s="13">
        <f t="shared" si="47"/>
        <v>42694.07</v>
      </c>
      <c r="F369" s="13">
        <f t="shared" si="47"/>
        <v>49557.411999999997</v>
      </c>
      <c r="G369" s="13">
        <f t="shared" si="47"/>
        <v>79170.441000000006</v>
      </c>
      <c r="H369" s="13">
        <f t="shared" si="47"/>
        <v>84515.93</v>
      </c>
      <c r="I369" s="13">
        <f t="shared" si="47"/>
        <v>92853.3</v>
      </c>
      <c r="J369" s="13">
        <f t="shared" si="47"/>
        <v>98913.05</v>
      </c>
      <c r="K369" s="13">
        <f t="shared" si="47"/>
        <v>94500.35</v>
      </c>
      <c r="L369" s="13">
        <f t="shared" si="47"/>
        <v>106210.71</v>
      </c>
      <c r="M369" s="13">
        <f t="shared" si="47"/>
        <v>142186.18700000001</v>
      </c>
      <c r="N369" s="13">
        <f>IFERROR(VLOOKUP($B$365,$4:$127,MATCH($P369&amp;"/"&amp;N$315,$2:$2,0),FALSE),IFERROR(VLOOKUP($B$365,$4:$127,MATCH($P368&amp;"/"&amp;N$315,$2:$2,0),FALSE),IFERROR(VLOOKUP($B$365,$4:$127,MATCH($P367&amp;"/"&amp;N$315,$2:$2,0),FALSE),IFERROR(VLOOKUP($B$365,$4:$127,MATCH($P366&amp;"/"&amp;N$315,$2:$2,0),FALSE),""))))</f>
        <v>147535</v>
      </c>
      <c r="O369" s="11">
        <f t="shared" ref="O369:O370" si="48">RATE(M$315-I$315,,-I369,M369)</f>
        <v>0.11241033784366118</v>
      </c>
      <c r="P369" s="14" t="s">
        <v>951</v>
      </c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</row>
    <row r="370" spans="1:68" ht="16.5" customHeight="1" x14ac:dyDescent="0.3">
      <c r="A370" s="2"/>
      <c r="B370" s="15">
        <f t="shared" ref="B370:N370" si="49">+B369/B$351</f>
        <v>0</v>
      </c>
      <c r="C370" s="15">
        <f t="shared" si="49"/>
        <v>0</v>
      </c>
      <c r="D370" s="15">
        <f t="shared" si="49"/>
        <v>0</v>
      </c>
      <c r="E370" s="15">
        <f t="shared" si="49"/>
        <v>2.3439113296997876E-3</v>
      </c>
      <c r="F370" s="15">
        <f t="shared" si="49"/>
        <v>2.145751342219089E-3</v>
      </c>
      <c r="G370" s="15">
        <f t="shared" si="49"/>
        <v>2.7895956831544022E-3</v>
      </c>
      <c r="H370" s="15">
        <f t="shared" si="49"/>
        <v>2.8683106313046897E-3</v>
      </c>
      <c r="I370" s="15">
        <f t="shared" si="49"/>
        <v>3.0695834128924163E-3</v>
      </c>
      <c r="J370" s="15">
        <f t="shared" si="49"/>
        <v>3.1196419619326384E-3</v>
      </c>
      <c r="K370" s="15">
        <f t="shared" si="49"/>
        <v>2.7794884060292784E-3</v>
      </c>
      <c r="L370" s="15">
        <f t="shared" si="49"/>
        <v>2.9297741391776468E-3</v>
      </c>
      <c r="M370" s="15">
        <f t="shared" si="49"/>
        <v>3.4003625473995615E-3</v>
      </c>
      <c r="N370" s="15">
        <f t="shared" si="49"/>
        <v>3.1764066927008508E-3</v>
      </c>
      <c r="O370" s="11">
        <f t="shared" si="48"/>
        <v>2.5915156967447912E-2</v>
      </c>
      <c r="P370" s="16" t="s">
        <v>952</v>
      </c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</row>
    <row r="371" spans="1:68" ht="16.5" customHeight="1" x14ac:dyDescent="0.3">
      <c r="A371" s="2"/>
      <c r="B371" s="266" t="s">
        <v>815</v>
      </c>
      <c r="C371" s="267"/>
      <c r="D371" s="267"/>
      <c r="E371" s="267"/>
      <c r="F371" s="267"/>
      <c r="G371" s="267"/>
      <c r="H371" s="267"/>
      <c r="I371" s="267"/>
      <c r="J371" s="267"/>
      <c r="K371" s="267"/>
      <c r="L371" s="267"/>
      <c r="M371" s="267"/>
      <c r="N371" s="268"/>
      <c r="O371" s="11"/>
      <c r="P371" s="4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</row>
    <row r="372" spans="1:68" ht="16.5" customHeight="1" x14ac:dyDescent="0.3">
      <c r="A372" s="2"/>
      <c r="B372" s="13">
        <f t="shared" ref="B372:N372" si="50">IFERROR(VLOOKUP($B$371,$4:$127,MATCH($P372&amp;"/"&amp;B$315,$2:$2,0),FALSE),"")</f>
        <v>9242229</v>
      </c>
      <c r="C372" s="13">
        <f t="shared" si="50"/>
        <v>10113170</v>
      </c>
      <c r="D372" s="13">
        <f t="shared" si="50"/>
        <v>10994923</v>
      </c>
      <c r="E372" s="13">
        <f t="shared" si="50"/>
        <v>14435930</v>
      </c>
      <c r="F372" s="13">
        <f t="shared" si="50"/>
        <v>17041933</v>
      </c>
      <c r="G372" s="13">
        <f t="shared" si="50"/>
        <v>20777863</v>
      </c>
      <c r="H372" s="13">
        <f t="shared" si="50"/>
        <v>24880641</v>
      </c>
      <c r="I372" s="13">
        <f t="shared" si="50"/>
        <v>25466811</v>
      </c>
      <c r="J372" s="13">
        <f t="shared" si="50"/>
        <v>25958150</v>
      </c>
      <c r="K372" s="13">
        <f t="shared" si="50"/>
        <v>27435215</v>
      </c>
      <c r="L372" s="13">
        <f t="shared" si="50"/>
        <v>29323940</v>
      </c>
      <c r="M372" s="13">
        <f t="shared" si="50"/>
        <v>31983385</v>
      </c>
      <c r="N372" s="13">
        <f t="shared" si="50"/>
        <v>37235564</v>
      </c>
      <c r="O372" s="11"/>
      <c r="P372" s="14" t="s">
        <v>948</v>
      </c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</row>
    <row r="373" spans="1:68" ht="16.5" customHeight="1" x14ac:dyDescent="0.3">
      <c r="A373" s="2"/>
      <c r="B373" s="13">
        <f t="shared" ref="B373:N373" si="51">IFERROR(VLOOKUP($B$371,$4:$127,MATCH($P373&amp;"/"&amp;B$315,$2:$2,0),FALSE),"")</f>
        <v>9443074</v>
      </c>
      <c r="C373" s="13">
        <f t="shared" si="51"/>
        <v>10031048</v>
      </c>
      <c r="D373" s="13">
        <f t="shared" si="51"/>
        <v>11815153</v>
      </c>
      <c r="E373" s="13">
        <f t="shared" si="51"/>
        <v>15252292</v>
      </c>
      <c r="F373" s="13">
        <f t="shared" si="51"/>
        <v>17361612</v>
      </c>
      <c r="G373" s="13">
        <f t="shared" si="51"/>
        <v>22706332</v>
      </c>
      <c r="H373" s="13">
        <f t="shared" si="51"/>
        <v>25430196</v>
      </c>
      <c r="I373" s="13">
        <f t="shared" si="51"/>
        <v>25836801</v>
      </c>
      <c r="J373" s="13">
        <f t="shared" si="51"/>
        <v>26583861</v>
      </c>
      <c r="K373" s="13">
        <f t="shared" si="51"/>
        <v>28161732</v>
      </c>
      <c r="L373" s="13">
        <f t="shared" si="51"/>
        <v>30176589</v>
      </c>
      <c r="M373" s="13">
        <f t="shared" si="51"/>
        <v>33581636</v>
      </c>
      <c r="N373" s="13">
        <f t="shared" si="51"/>
        <v>41210766</v>
      </c>
      <c r="O373" s="11"/>
      <c r="P373" s="14" t="s">
        <v>949</v>
      </c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</row>
    <row r="374" spans="1:68" ht="16.5" customHeight="1" x14ac:dyDescent="0.3">
      <c r="A374" s="2"/>
      <c r="B374" s="13">
        <f t="shared" ref="B374:N374" si="52">IFERROR(VLOOKUP($B$371,$4:$127,MATCH($P374&amp;"/"&amp;B$315,$2:$2,0),FALSE),"")</f>
        <v>9889239</v>
      </c>
      <c r="C374" s="13">
        <f t="shared" si="52"/>
        <v>10284096</v>
      </c>
      <c r="D374" s="13">
        <f t="shared" si="52"/>
        <v>12760420</v>
      </c>
      <c r="E374" s="13">
        <f t="shared" si="52"/>
        <v>16073327</v>
      </c>
      <c r="F374" s="13">
        <f t="shared" si="52"/>
        <v>18682157</v>
      </c>
      <c r="G374" s="13">
        <f t="shared" si="52"/>
        <v>23790823</v>
      </c>
      <c r="H374" s="13">
        <f t="shared" si="52"/>
        <v>25180062</v>
      </c>
      <c r="I374" s="13">
        <f t="shared" si="52"/>
        <v>25476216</v>
      </c>
      <c r="J374" s="13">
        <f t="shared" si="52"/>
        <v>27016704</v>
      </c>
      <c r="K374" s="13">
        <f t="shared" si="52"/>
        <v>28702641</v>
      </c>
      <c r="L374" s="13">
        <f t="shared" si="52"/>
        <v>30666243</v>
      </c>
      <c r="M374" s="13">
        <f t="shared" si="52"/>
        <v>35089033</v>
      </c>
      <c r="N374" s="13" t="str">
        <f t="shared" si="52"/>
        <v/>
      </c>
      <c r="O374" s="11"/>
      <c r="P374" s="14" t="s">
        <v>950</v>
      </c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</row>
    <row r="375" spans="1:68" ht="16.5" customHeight="1" x14ac:dyDescent="0.3">
      <c r="A375" s="2"/>
      <c r="B375" s="13">
        <f t="shared" ref="B375:M375" si="53">IFERROR(VLOOKUP($B$371,$4:$127,MATCH($P375&amp;"/"&amp;B$315,$2:$2,0),FALSE),"")</f>
        <v>10211417.9</v>
      </c>
      <c r="C375" s="13">
        <f t="shared" si="53"/>
        <v>10773478.42</v>
      </c>
      <c r="D375" s="13">
        <f t="shared" si="53"/>
        <v>13442515.17</v>
      </c>
      <c r="E375" s="13">
        <f t="shared" si="53"/>
        <v>16168934.41</v>
      </c>
      <c r="F375" s="13">
        <f t="shared" si="53"/>
        <v>19642066.524</v>
      </c>
      <c r="G375" s="13">
        <f t="shared" si="53"/>
        <v>24584202.067000002</v>
      </c>
      <c r="H375" s="13">
        <f t="shared" si="53"/>
        <v>25342777.850000001</v>
      </c>
      <c r="I375" s="13">
        <f t="shared" si="53"/>
        <v>25902492.390000001</v>
      </c>
      <c r="J375" s="13">
        <f t="shared" si="53"/>
        <v>27128198.640000001</v>
      </c>
      <c r="K375" s="13">
        <f t="shared" si="53"/>
        <v>29168282.879999999</v>
      </c>
      <c r="L375" s="13">
        <f t="shared" si="53"/>
        <v>31131287.66</v>
      </c>
      <c r="M375" s="13">
        <f t="shared" si="53"/>
        <v>36391049.719999999</v>
      </c>
      <c r="N375" s="13">
        <f>IFERROR(VLOOKUP($B$371,$4:$127,MATCH($P375&amp;"/"&amp;N$315,$2:$2,0),FALSE),IFERROR(VLOOKUP($B$371,$4:$127,MATCH($P374&amp;"/"&amp;N$315,$2:$2,0),FALSE),IFERROR(VLOOKUP($B$371,$4:$127,MATCH($P373&amp;"/"&amp;N$315,$2:$2,0),FALSE),IFERROR(VLOOKUP($B$371,$4:$127,MATCH($P372&amp;"/"&amp;N$315,$2:$2,0),FALSE),""))))</f>
        <v>41210766</v>
      </c>
      <c r="O375" s="11">
        <f t="shared" ref="O375:O376" si="54">RATE(M$315-I$315,,-I375,M375)</f>
        <v>8.8712619909222828E-2</v>
      </c>
      <c r="P375" s="14" t="s">
        <v>951</v>
      </c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</row>
    <row r="376" spans="1:68" ht="16.5" customHeight="1" x14ac:dyDescent="0.3">
      <c r="A376" s="2"/>
      <c r="B376" s="15">
        <f t="shared" ref="B376:N376" si="55">+B375/B$351</f>
        <v>0.85539212014434973</v>
      </c>
      <c r="C376" s="15">
        <f t="shared" si="55"/>
        <v>0.85713345979212496</v>
      </c>
      <c r="D376" s="15">
        <f t="shared" si="55"/>
        <v>0.87318250490194727</v>
      </c>
      <c r="E376" s="15">
        <f t="shared" si="55"/>
        <v>0.88767710721352522</v>
      </c>
      <c r="F376" s="15">
        <f t="shared" si="55"/>
        <v>0.85046795034070055</v>
      </c>
      <c r="G376" s="15">
        <f t="shared" si="55"/>
        <v>0.86623218329551466</v>
      </c>
      <c r="H376" s="15">
        <f t="shared" si="55"/>
        <v>0.86008589308486605</v>
      </c>
      <c r="I376" s="15">
        <f t="shared" si="55"/>
        <v>0.85629547892122349</v>
      </c>
      <c r="J376" s="15">
        <f t="shared" si="55"/>
        <v>0.85560264119838514</v>
      </c>
      <c r="K376" s="15">
        <f t="shared" si="55"/>
        <v>0.85791115153269037</v>
      </c>
      <c r="L376" s="15">
        <f t="shared" si="55"/>
        <v>0.85874241407074847</v>
      </c>
      <c r="M376" s="15">
        <f t="shared" si="55"/>
        <v>0.87028680590782914</v>
      </c>
      <c r="N376" s="15">
        <f t="shared" si="55"/>
        <v>0.88726168660811777</v>
      </c>
      <c r="O376" s="11">
        <f t="shared" si="54"/>
        <v>4.0600490235282085E-3</v>
      </c>
      <c r="P376" s="16" t="s">
        <v>952</v>
      </c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</row>
    <row r="377" spans="1:68" ht="16.5" customHeight="1" x14ac:dyDescent="0.3">
      <c r="A377" s="2"/>
      <c r="B377" s="260" t="s">
        <v>954</v>
      </c>
      <c r="C377" s="255"/>
      <c r="D377" s="255"/>
      <c r="E377" s="255"/>
      <c r="F377" s="255"/>
      <c r="G377" s="255"/>
      <c r="H377" s="255"/>
      <c r="I377" s="255"/>
      <c r="J377" s="255"/>
      <c r="K377" s="255"/>
      <c r="L377" s="255"/>
      <c r="M377" s="255"/>
      <c r="N377" s="256"/>
      <c r="O377" s="11"/>
      <c r="P377" s="16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</row>
    <row r="378" spans="1:68" ht="16.5" customHeight="1" x14ac:dyDescent="0.3">
      <c r="A378" s="2"/>
      <c r="B378" s="272" t="s">
        <v>824</v>
      </c>
      <c r="C378" s="255"/>
      <c r="D378" s="255"/>
      <c r="E378" s="255"/>
      <c r="F378" s="255"/>
      <c r="G378" s="255"/>
      <c r="H378" s="255"/>
      <c r="I378" s="255"/>
      <c r="J378" s="255"/>
      <c r="K378" s="255"/>
      <c r="L378" s="255"/>
      <c r="M378" s="255"/>
      <c r="N378" s="256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</row>
    <row r="379" spans="1:68" ht="16.5" customHeight="1" x14ac:dyDescent="0.3">
      <c r="A379" s="2"/>
      <c r="B379" s="13">
        <f t="shared" ref="B379:N379" si="56">IFERROR(VLOOKUP($B$378,$4:$127,MATCH($P379&amp;"/"&amp;B$315,$2:$2,0),FALSE),"")</f>
        <v>400914</v>
      </c>
      <c r="C379" s="13">
        <f t="shared" si="56"/>
        <v>432569</v>
      </c>
      <c r="D379" s="13">
        <f t="shared" si="56"/>
        <v>527157</v>
      </c>
      <c r="E379" s="13">
        <f t="shared" si="56"/>
        <v>637997</v>
      </c>
      <c r="F379" s="13">
        <f t="shared" si="56"/>
        <v>769095</v>
      </c>
      <c r="G379" s="13">
        <f t="shared" si="56"/>
        <v>1107276</v>
      </c>
      <c r="H379" s="13">
        <f t="shared" si="56"/>
        <v>1377356</v>
      </c>
      <c r="I379" s="13">
        <f t="shared" si="56"/>
        <v>1649473</v>
      </c>
      <c r="J379" s="13">
        <f t="shared" si="56"/>
        <v>1863964</v>
      </c>
      <c r="K379" s="13">
        <f t="shared" si="56"/>
        <v>2098824</v>
      </c>
      <c r="L379" s="13">
        <f t="shared" si="56"/>
        <v>2355505</v>
      </c>
      <c r="M379" s="13">
        <f t="shared" si="56"/>
        <v>2661275</v>
      </c>
      <c r="N379" s="13">
        <f t="shared" si="56"/>
        <v>2956197</v>
      </c>
      <c r="O379" s="11"/>
      <c r="P379" s="14" t="s">
        <v>948</v>
      </c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</row>
    <row r="380" spans="1:68" ht="16.5" customHeight="1" x14ac:dyDescent="0.3">
      <c r="A380" s="2"/>
      <c r="B380" s="13">
        <f t="shared" ref="B380:N380" si="57">IFERROR(VLOOKUP($B$378,$4:$127,MATCH($P380&amp;"/"&amp;B$315,$2:$2,0),FALSE),"")</f>
        <v>332592</v>
      </c>
      <c r="C380" s="13">
        <f t="shared" si="57"/>
        <v>357167</v>
      </c>
      <c r="D380" s="13">
        <f t="shared" si="57"/>
        <v>459805</v>
      </c>
      <c r="E380" s="13">
        <f t="shared" si="57"/>
        <v>518050</v>
      </c>
      <c r="F380" s="13">
        <f t="shared" si="57"/>
        <v>649856</v>
      </c>
      <c r="G380" s="13">
        <f t="shared" si="57"/>
        <v>924956</v>
      </c>
      <c r="H380" s="13">
        <f t="shared" si="57"/>
        <v>1166862</v>
      </c>
      <c r="I380" s="13">
        <f t="shared" si="57"/>
        <v>1363380</v>
      </c>
      <c r="J380" s="13">
        <f t="shared" si="57"/>
        <v>1572366</v>
      </c>
      <c r="K380" s="13">
        <f t="shared" si="57"/>
        <v>1790897</v>
      </c>
      <c r="L380" s="13">
        <f t="shared" si="57"/>
        <v>2027379</v>
      </c>
      <c r="M380" s="13">
        <f t="shared" si="57"/>
        <v>2302750</v>
      </c>
      <c r="N380" s="13">
        <f t="shared" si="57"/>
        <v>2581290</v>
      </c>
      <c r="O380" s="11"/>
      <c r="P380" s="14" t="s">
        <v>949</v>
      </c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</row>
    <row r="381" spans="1:68" ht="16.5" customHeight="1" x14ac:dyDescent="0.3">
      <c r="A381" s="2"/>
      <c r="B381" s="13">
        <f t="shared" ref="B381:N381" si="58">IFERROR(VLOOKUP($B$378,$4:$127,MATCH($P381&amp;"/"&amp;B$315,$2:$2,0),FALSE),"")</f>
        <v>382687</v>
      </c>
      <c r="C381" s="13">
        <f t="shared" si="58"/>
        <v>408606</v>
      </c>
      <c r="D381" s="13">
        <f t="shared" si="58"/>
        <v>532508</v>
      </c>
      <c r="E381" s="13">
        <f t="shared" si="58"/>
        <v>609702</v>
      </c>
      <c r="F381" s="13">
        <f t="shared" si="58"/>
        <v>787000</v>
      </c>
      <c r="G381" s="13">
        <f t="shared" si="58"/>
        <v>1088275</v>
      </c>
      <c r="H381" s="13">
        <f t="shared" si="58"/>
        <v>1336845</v>
      </c>
      <c r="I381" s="13">
        <f t="shared" si="58"/>
        <v>1539881</v>
      </c>
      <c r="J381" s="13">
        <f t="shared" si="58"/>
        <v>1761952</v>
      </c>
      <c r="K381" s="13">
        <f t="shared" si="58"/>
        <v>1986494</v>
      </c>
      <c r="L381" s="13">
        <f t="shared" si="58"/>
        <v>2249310</v>
      </c>
      <c r="M381" s="13">
        <f t="shared" si="58"/>
        <v>2528117</v>
      </c>
      <c r="N381" s="13" t="str">
        <f t="shared" si="58"/>
        <v/>
      </c>
      <c r="O381" s="11"/>
      <c r="P381" s="14" t="s">
        <v>950</v>
      </c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</row>
    <row r="382" spans="1:68" ht="16.5" customHeight="1" x14ac:dyDescent="0.3">
      <c r="A382" s="2"/>
      <c r="B382" s="13">
        <f t="shared" ref="B382:M382" si="59">IFERROR(VLOOKUP($B$378,$4:$127,MATCH($P382&amp;"/"&amp;B$315,$2:$2,0),FALSE),"")</f>
        <v>392853.45</v>
      </c>
      <c r="C382" s="13">
        <f t="shared" si="59"/>
        <v>452994.36</v>
      </c>
      <c r="D382" s="13">
        <f t="shared" si="59"/>
        <v>595711.93999999994</v>
      </c>
      <c r="E382" s="13">
        <f t="shared" si="59"/>
        <v>673872.16</v>
      </c>
      <c r="F382" s="13">
        <f t="shared" si="59"/>
        <v>909027.89</v>
      </c>
      <c r="G382" s="13">
        <f t="shared" si="59"/>
        <v>1221180.044</v>
      </c>
      <c r="H382" s="13">
        <f t="shared" si="59"/>
        <v>1480573.85</v>
      </c>
      <c r="I382" s="13">
        <f t="shared" si="59"/>
        <v>1691905.05</v>
      </c>
      <c r="J382" s="13">
        <f t="shared" si="59"/>
        <v>1923258.61</v>
      </c>
      <c r="K382" s="13">
        <f t="shared" si="59"/>
        <v>2175823.64</v>
      </c>
      <c r="L382" s="13">
        <f t="shared" si="59"/>
        <v>2465814.0499999998</v>
      </c>
      <c r="M382" s="13">
        <f t="shared" si="59"/>
        <v>2768876.3509999998</v>
      </c>
      <c r="N382" s="13">
        <f>IFERROR(VLOOKUP($B$378,$4:$127,MATCH($P382&amp;"/"&amp;N$315,$2:$2,0),FALSE),IFERROR(VLOOKUP($B$378,$4:$127,MATCH($P381&amp;"/"&amp;N$315,$2:$2,0),FALSE),IFERROR(VLOOKUP($B$378,$4:$127,MATCH($P380&amp;"/"&amp;N$315,$2:$2,0),FALSE),IFERROR(VLOOKUP($B$378,$4:$127,MATCH($P379&amp;"/"&amp;N$315,$2:$2,0),FALSE),""))))</f>
        <v>2581290</v>
      </c>
      <c r="O382" s="11">
        <f t="shared" ref="O382:O383" si="60">RATE(M$315-I$315,,-I382,M382)</f>
        <v>0.13105023372240129</v>
      </c>
      <c r="P382" s="14" t="s">
        <v>951</v>
      </c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</row>
    <row r="383" spans="1:68" ht="16.5" customHeight="1" x14ac:dyDescent="0.3">
      <c r="A383" s="19"/>
      <c r="B383" s="15">
        <f t="shared" ref="B383:N383" si="61">+B382/B$351</f>
        <v>3.2908627263361953E-2</v>
      </c>
      <c r="C383" s="15">
        <f t="shared" si="61"/>
        <v>3.6040042771359575E-2</v>
      </c>
      <c r="D383" s="15">
        <f t="shared" si="61"/>
        <v>3.8695529623062233E-2</v>
      </c>
      <c r="E383" s="15">
        <f t="shared" si="61"/>
        <v>3.6995690281888517E-2</v>
      </c>
      <c r="F383" s="15">
        <f t="shared" si="61"/>
        <v>3.9359355873589331E-2</v>
      </c>
      <c r="G383" s="15">
        <f t="shared" si="61"/>
        <v>4.3028667468161537E-2</v>
      </c>
      <c r="H383" s="15">
        <f t="shared" si="61"/>
        <v>5.0247872967696332E-2</v>
      </c>
      <c r="I383" s="15">
        <f t="shared" si="61"/>
        <v>5.5931708164049257E-2</v>
      </c>
      <c r="J383" s="15">
        <f t="shared" si="61"/>
        <v>6.0658105916299609E-2</v>
      </c>
      <c r="K383" s="15">
        <f t="shared" si="61"/>
        <v>6.3996340552647926E-2</v>
      </c>
      <c r="L383" s="15">
        <f t="shared" si="61"/>
        <v>6.8018359313395949E-2</v>
      </c>
      <c r="M383" s="15">
        <f t="shared" si="61"/>
        <v>6.6217286228519245E-2</v>
      </c>
      <c r="N383" s="15">
        <f t="shared" si="61"/>
        <v>5.5574791282080718E-2</v>
      </c>
      <c r="O383" s="11">
        <f t="shared" si="60"/>
        <v>4.3105712516638479E-2</v>
      </c>
      <c r="P383" s="16" t="s">
        <v>952</v>
      </c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</row>
    <row r="384" spans="1:68" ht="16.5" customHeight="1" x14ac:dyDescent="0.3">
      <c r="A384" s="2"/>
      <c r="B384" s="260" t="s">
        <v>829</v>
      </c>
      <c r="C384" s="255"/>
      <c r="D384" s="255"/>
      <c r="E384" s="255"/>
      <c r="F384" s="255"/>
      <c r="G384" s="255"/>
      <c r="H384" s="255"/>
      <c r="I384" s="255"/>
      <c r="J384" s="255"/>
      <c r="K384" s="255"/>
      <c r="L384" s="255"/>
      <c r="M384" s="255"/>
      <c r="N384" s="256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</row>
    <row r="385" spans="1:68" ht="16.5" customHeight="1" x14ac:dyDescent="0.3">
      <c r="A385" s="2"/>
      <c r="B385" s="13">
        <f t="shared" ref="B385:N385" si="62">IFERROR(VLOOKUP($B$384,$4:$127,MATCH($P385&amp;"/"&amp;B$315,$2:$2,0),FALSE),"")</f>
        <v>1724656</v>
      </c>
      <c r="C385" s="13">
        <f t="shared" si="62"/>
        <v>1766001</v>
      </c>
      <c r="D385" s="13">
        <f t="shared" si="62"/>
        <v>1869880</v>
      </c>
      <c r="E385" s="13">
        <f t="shared" si="62"/>
        <v>1994621</v>
      </c>
      <c r="F385" s="13">
        <f t="shared" si="62"/>
        <v>2141171</v>
      </c>
      <c r="G385" s="13">
        <f t="shared" si="62"/>
        <v>3651781</v>
      </c>
      <c r="H385" s="13">
        <f t="shared" si="62"/>
        <v>3952589</v>
      </c>
      <c r="I385" s="13">
        <f t="shared" si="62"/>
        <v>4291525</v>
      </c>
      <c r="J385" s="13">
        <f t="shared" si="62"/>
        <v>4519046</v>
      </c>
      <c r="K385" s="13">
        <f t="shared" si="62"/>
        <v>4753906</v>
      </c>
      <c r="L385" s="13">
        <f t="shared" si="62"/>
        <v>5010587</v>
      </c>
      <c r="M385" s="13">
        <f t="shared" si="62"/>
        <v>5316357</v>
      </c>
      <c r="N385" s="13">
        <f t="shared" si="62"/>
        <v>5611279</v>
      </c>
      <c r="O385" s="11"/>
      <c r="P385" s="14" t="s">
        <v>948</v>
      </c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</row>
    <row r="386" spans="1:68" ht="16.5" customHeight="1" x14ac:dyDescent="0.3">
      <c r="A386" s="2"/>
      <c r="B386" s="13">
        <f t="shared" ref="B386:N386" si="63">IFERROR(VLOOKUP($B$384,$4:$127,MATCH($P386&amp;"/"&amp;B$315,$2:$2,0),FALSE),"")</f>
        <v>1656334</v>
      </c>
      <c r="C386" s="13">
        <f t="shared" si="63"/>
        <v>1690599</v>
      </c>
      <c r="D386" s="13">
        <f t="shared" si="63"/>
        <v>1802528</v>
      </c>
      <c r="E386" s="13">
        <f t="shared" si="63"/>
        <v>1874674</v>
      </c>
      <c r="F386" s="13">
        <f t="shared" si="63"/>
        <v>3171163</v>
      </c>
      <c r="G386" s="13">
        <f t="shared" si="63"/>
        <v>3469461</v>
      </c>
      <c r="H386" s="13">
        <f t="shared" si="63"/>
        <v>3776573</v>
      </c>
      <c r="I386" s="13">
        <f t="shared" si="63"/>
        <v>4005432</v>
      </c>
      <c r="J386" s="13">
        <f t="shared" si="63"/>
        <v>4227448</v>
      </c>
      <c r="K386" s="13">
        <f t="shared" si="63"/>
        <v>4445979</v>
      </c>
      <c r="L386" s="13">
        <f t="shared" si="63"/>
        <v>4682461</v>
      </c>
      <c r="M386" s="13">
        <f t="shared" si="63"/>
        <v>4957832</v>
      </c>
      <c r="N386" s="13">
        <f t="shared" si="63"/>
        <v>5236372</v>
      </c>
      <c r="O386" s="11"/>
      <c r="P386" s="14" t="s">
        <v>949</v>
      </c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</row>
    <row r="387" spans="1:68" ht="16.5" customHeight="1" x14ac:dyDescent="0.3">
      <c r="A387" s="2"/>
      <c r="B387" s="13">
        <f t="shared" ref="B387:N387" si="64">IFERROR(VLOOKUP($B$384,$4:$127,MATCH($P387&amp;"/"&amp;B$315,$2:$2,0),FALSE),"")</f>
        <v>1706429</v>
      </c>
      <c r="C387" s="13">
        <f t="shared" si="64"/>
        <v>1742038</v>
      </c>
      <c r="D387" s="13">
        <f t="shared" si="64"/>
        <v>1875231</v>
      </c>
      <c r="E387" s="13">
        <f t="shared" si="64"/>
        <v>1966326</v>
      </c>
      <c r="F387" s="13">
        <f t="shared" si="64"/>
        <v>3308307</v>
      </c>
      <c r="G387" s="13">
        <f t="shared" si="64"/>
        <v>3632780</v>
      </c>
      <c r="H387" s="13">
        <f t="shared" si="64"/>
        <v>3946556</v>
      </c>
      <c r="I387" s="13">
        <f t="shared" si="64"/>
        <v>4181933</v>
      </c>
      <c r="J387" s="13">
        <f t="shared" si="64"/>
        <v>4417034</v>
      </c>
      <c r="K387" s="13">
        <f t="shared" si="64"/>
        <v>4641576</v>
      </c>
      <c r="L387" s="13">
        <f t="shared" si="64"/>
        <v>4904392</v>
      </c>
      <c r="M387" s="13">
        <f t="shared" si="64"/>
        <v>5183199</v>
      </c>
      <c r="N387" s="13" t="str">
        <f t="shared" si="64"/>
        <v/>
      </c>
      <c r="O387" s="11"/>
      <c r="P387" s="14" t="s">
        <v>950</v>
      </c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</row>
    <row r="388" spans="1:68" ht="16.5" customHeight="1" x14ac:dyDescent="0.3">
      <c r="A388" s="2"/>
      <c r="B388" s="13">
        <f t="shared" ref="B388:M388" si="65">IFERROR(VLOOKUP($B$384,$4:$127,MATCH($P388&amp;"/"&amp;B$315,$2:$2,0),FALSE),"")</f>
        <v>1726286.06</v>
      </c>
      <c r="C388" s="13">
        <f t="shared" si="65"/>
        <v>1795717.53</v>
      </c>
      <c r="D388" s="13">
        <f t="shared" si="65"/>
        <v>1952336.52</v>
      </c>
      <c r="E388" s="13">
        <f t="shared" si="65"/>
        <v>2045948.32</v>
      </c>
      <c r="F388" s="13">
        <f t="shared" si="65"/>
        <v>3453532.2179999999</v>
      </c>
      <c r="G388" s="13">
        <f t="shared" si="65"/>
        <v>3796412.9010000001</v>
      </c>
      <c r="H388" s="13">
        <f t="shared" si="65"/>
        <v>4122625.61</v>
      </c>
      <c r="I388" s="13">
        <f t="shared" si="65"/>
        <v>4346986.9400000004</v>
      </c>
      <c r="J388" s="13">
        <f t="shared" si="65"/>
        <v>4578340.51</v>
      </c>
      <c r="K388" s="13">
        <f t="shared" si="65"/>
        <v>4830905.53</v>
      </c>
      <c r="L388" s="13">
        <f t="shared" si="65"/>
        <v>5120895.9400000004</v>
      </c>
      <c r="M388" s="13">
        <f t="shared" si="65"/>
        <v>5423958.2439999999</v>
      </c>
      <c r="N388" s="13">
        <f>IFERROR(VLOOKUP($B$384,$4:$127,MATCH($P388&amp;"/"&amp;N$315,$2:$2,0),FALSE),IFERROR(VLOOKUP($B$384,$4:$127,MATCH($P387&amp;"/"&amp;N$315,$2:$2,0),FALSE),IFERROR(VLOOKUP($B$384,$4:$127,MATCH($P386&amp;"/"&amp;N$315,$2:$2,0),FALSE),IFERROR(VLOOKUP($B$384,$4:$127,MATCH($P385&amp;"/"&amp;N$315,$2:$2,0),FALSE),""))))</f>
        <v>5236372</v>
      </c>
      <c r="O388" s="11">
        <f t="shared" ref="O388:O389" si="66">RATE(M$315-I$315,,-I388,M388)</f>
        <v>5.689538253735614E-2</v>
      </c>
      <c r="P388" s="14" t="s">
        <v>951</v>
      </c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</row>
    <row r="389" spans="1:68" ht="16.5" customHeight="1" x14ac:dyDescent="0.3">
      <c r="A389" s="19"/>
      <c r="B389" s="15">
        <f t="shared" ref="B389:N389" si="67">+B388/B$351</f>
        <v>0.14460787985565021</v>
      </c>
      <c r="C389" s="15">
        <f t="shared" si="67"/>
        <v>0.14286653941227914</v>
      </c>
      <c r="D389" s="15">
        <f t="shared" si="67"/>
        <v>0.12681749444848503</v>
      </c>
      <c r="E389" s="15">
        <f t="shared" si="67"/>
        <v>0.11232289278647473</v>
      </c>
      <c r="F389" s="15">
        <f t="shared" si="67"/>
        <v>0.14953204965929953</v>
      </c>
      <c r="G389" s="15">
        <f t="shared" si="67"/>
        <v>0.13376781670448545</v>
      </c>
      <c r="H389" s="15">
        <f t="shared" si="67"/>
        <v>0.13991410691513401</v>
      </c>
      <c r="I389" s="15">
        <f t="shared" si="67"/>
        <v>0.14370452107877654</v>
      </c>
      <c r="J389" s="15">
        <f t="shared" si="67"/>
        <v>0.14439735880161489</v>
      </c>
      <c r="K389" s="15">
        <f t="shared" si="67"/>
        <v>0.14208884846730965</v>
      </c>
      <c r="L389" s="15">
        <f t="shared" si="67"/>
        <v>0.14125758592925144</v>
      </c>
      <c r="M389" s="15">
        <f t="shared" si="67"/>
        <v>0.1297131940921708</v>
      </c>
      <c r="N389" s="15">
        <f t="shared" si="67"/>
        <v>0.11273831339188219</v>
      </c>
      <c r="O389" s="11">
        <f t="shared" si="66"/>
        <v>-2.5283247209203306E-2</v>
      </c>
      <c r="P389" s="16" t="s">
        <v>952</v>
      </c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</row>
    <row r="390" spans="1:68" ht="16.5" customHeight="1" x14ac:dyDescent="0.3">
      <c r="A390" s="2"/>
      <c r="B390" s="264" t="s">
        <v>955</v>
      </c>
      <c r="C390" s="255"/>
      <c r="D390" s="255"/>
      <c r="E390" s="255"/>
      <c r="F390" s="255"/>
      <c r="G390" s="255"/>
      <c r="H390" s="255"/>
      <c r="I390" s="255"/>
      <c r="J390" s="255"/>
      <c r="K390" s="255"/>
      <c r="L390" s="255"/>
      <c r="M390" s="255"/>
      <c r="N390" s="256"/>
      <c r="O390" s="11"/>
      <c r="P390" s="20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</row>
    <row r="391" spans="1:68" ht="16.5" customHeight="1" x14ac:dyDescent="0.3">
      <c r="A391" s="2"/>
      <c r="B391" s="264" t="s">
        <v>845</v>
      </c>
      <c r="C391" s="255"/>
      <c r="D391" s="255"/>
      <c r="E391" s="255"/>
      <c r="F391" s="255"/>
      <c r="G391" s="255"/>
      <c r="H391" s="255"/>
      <c r="I391" s="255"/>
      <c r="J391" s="255"/>
      <c r="K391" s="255"/>
      <c r="L391" s="255"/>
      <c r="M391" s="255"/>
      <c r="N391" s="256"/>
      <c r="O391" s="11"/>
      <c r="P391" s="14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</row>
    <row r="392" spans="1:68" ht="16.5" customHeight="1" x14ac:dyDescent="0.3">
      <c r="A392" s="2"/>
      <c r="B392" s="21">
        <f t="shared" ref="B392:N392" si="68">IFERROR(VLOOKUP($B$391,$131:$202,MATCH($P392&amp;"/"&amp;B$315,$129:$129,0),FALSE),"")</f>
        <v>224030</v>
      </c>
      <c r="C392" s="21">
        <f t="shared" si="68"/>
        <v>241191</v>
      </c>
      <c r="D392" s="21">
        <f t="shared" si="68"/>
        <v>255252</v>
      </c>
      <c r="E392" s="21">
        <f t="shared" si="68"/>
        <v>329293</v>
      </c>
      <c r="F392" s="21">
        <f t="shared" si="68"/>
        <v>388158</v>
      </c>
      <c r="G392" s="21">
        <f t="shared" si="68"/>
        <v>472528</v>
      </c>
      <c r="H392" s="21">
        <f t="shared" si="68"/>
        <v>561371</v>
      </c>
      <c r="I392" s="21">
        <f t="shared" si="68"/>
        <v>570278</v>
      </c>
      <c r="J392" s="21">
        <f t="shared" si="68"/>
        <v>588209</v>
      </c>
      <c r="K392" s="21">
        <f t="shared" si="68"/>
        <v>608279</v>
      </c>
      <c r="L392" s="21">
        <f t="shared" si="68"/>
        <v>636753</v>
      </c>
      <c r="M392" s="21">
        <f t="shared" si="68"/>
        <v>675257</v>
      </c>
      <c r="N392" s="21">
        <f t="shared" si="68"/>
        <v>786085</v>
      </c>
      <c r="O392" s="22"/>
      <c r="P392" s="14" t="s">
        <v>948</v>
      </c>
      <c r="Q392" s="23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</row>
    <row r="393" spans="1:68" ht="16.5" customHeight="1" x14ac:dyDescent="0.3">
      <c r="A393" s="2"/>
      <c r="B393" s="12">
        <f t="shared" ref="B393:N393" si="69">IFERROR(VLOOKUP($B$391,$131:$202,MATCH($P393&amp;"/"&amp;B$315,$129:$129,0),FALSE),"")</f>
        <v>242832</v>
      </c>
      <c r="C393" s="12">
        <f t="shared" si="69"/>
        <v>259787</v>
      </c>
      <c r="D393" s="12">
        <f t="shared" si="69"/>
        <v>271808</v>
      </c>
      <c r="E393" s="12">
        <f t="shared" si="69"/>
        <v>359970</v>
      </c>
      <c r="F393" s="12">
        <f t="shared" si="69"/>
        <v>411899</v>
      </c>
      <c r="G393" s="12">
        <f t="shared" si="69"/>
        <v>505813</v>
      </c>
      <c r="H393" s="12">
        <f t="shared" si="69"/>
        <v>577504</v>
      </c>
      <c r="I393" s="12">
        <f t="shared" si="69"/>
        <v>578541</v>
      </c>
      <c r="J393" s="12">
        <f t="shared" si="69"/>
        <v>593731</v>
      </c>
      <c r="K393" s="12">
        <f t="shared" si="69"/>
        <v>622166</v>
      </c>
      <c r="L393" s="12">
        <f t="shared" si="69"/>
        <v>653184</v>
      </c>
      <c r="M393" s="12">
        <f t="shared" si="69"/>
        <v>702724</v>
      </c>
      <c r="N393" s="12">
        <f t="shared" si="69"/>
        <v>762967</v>
      </c>
      <c r="O393" s="22"/>
      <c r="P393" s="14" t="s">
        <v>949</v>
      </c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</row>
    <row r="394" spans="1:68" ht="16.5" customHeight="1" x14ac:dyDescent="0.3">
      <c r="A394" s="2"/>
      <c r="B394" s="12">
        <f t="shared" ref="B394:N394" si="70">IFERROR(VLOOKUP($B$391,$131:$202,MATCH($P394&amp;"/"&amp;B$315,$129:$129,0),FALSE),"")</f>
        <v>230854</v>
      </c>
      <c r="C394" s="12">
        <f t="shared" si="70"/>
        <v>246620</v>
      </c>
      <c r="D394" s="12">
        <f t="shared" si="70"/>
        <v>287484</v>
      </c>
      <c r="E394" s="12">
        <f t="shared" si="70"/>
        <v>374889</v>
      </c>
      <c r="F394" s="12">
        <f t="shared" si="70"/>
        <v>437990</v>
      </c>
      <c r="G394" s="12">
        <f t="shared" si="70"/>
        <v>543016</v>
      </c>
      <c r="H394" s="12">
        <f t="shared" si="70"/>
        <v>585216</v>
      </c>
      <c r="I394" s="12">
        <f t="shared" si="70"/>
        <v>592976</v>
      </c>
      <c r="J394" s="12">
        <f t="shared" si="70"/>
        <v>607726</v>
      </c>
      <c r="K394" s="12">
        <f t="shared" si="70"/>
        <v>636933</v>
      </c>
      <c r="L394" s="12">
        <f t="shared" si="70"/>
        <v>666944</v>
      </c>
      <c r="M394" s="12">
        <f t="shared" si="70"/>
        <v>736197</v>
      </c>
      <c r="N394" s="12" t="str">
        <f t="shared" si="70"/>
        <v/>
      </c>
      <c r="O394" s="22"/>
      <c r="P394" s="14" t="s">
        <v>950</v>
      </c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</row>
    <row r="395" spans="1:68" ht="16.5" customHeight="1" x14ac:dyDescent="0.3">
      <c r="A395" s="2"/>
      <c r="B395" s="24">
        <f t="shared" ref="B395:N395" si="71">IFERROR(VLOOKUP($B$391,$131:$202,MATCH($P395&amp;"/"&amp;B$315,$129:$129,0),FALSE),"")</f>
        <v>305753.45</v>
      </c>
      <c r="C395" s="24">
        <f t="shared" si="71"/>
        <v>300273.55</v>
      </c>
      <c r="D395" s="24">
        <f t="shared" si="71"/>
        <v>366465.23</v>
      </c>
      <c r="E395" s="24">
        <f t="shared" si="71"/>
        <v>382651.68</v>
      </c>
      <c r="F395" s="24">
        <f t="shared" si="71"/>
        <v>460683.81099999999</v>
      </c>
      <c r="G395" s="24">
        <f t="shared" si="71"/>
        <v>561734.06299999997</v>
      </c>
      <c r="H395" s="24">
        <f t="shared" si="71"/>
        <v>581667.68999999994</v>
      </c>
      <c r="I395" s="24">
        <f t="shared" si="71"/>
        <v>568944.31000000006</v>
      </c>
      <c r="J395" s="24">
        <f t="shared" si="71"/>
        <v>611824.43000000005</v>
      </c>
      <c r="K395" s="24">
        <f t="shared" si="71"/>
        <v>646085.77</v>
      </c>
      <c r="L395" s="24">
        <f t="shared" si="71"/>
        <v>674847.37</v>
      </c>
      <c r="M395" s="24">
        <f t="shared" si="71"/>
        <v>786639.21200000006</v>
      </c>
      <c r="N395" s="24" t="str">
        <f t="shared" si="71"/>
        <v/>
      </c>
      <c r="O395" s="22"/>
      <c r="P395" s="14" t="s">
        <v>956</v>
      </c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</row>
    <row r="396" spans="1:68" ht="16.5" customHeight="1" x14ac:dyDescent="0.3">
      <c r="A396" s="2"/>
      <c r="B396" s="21">
        <f t="shared" ref="B396:M396" si="72">SUM(B392:B395)</f>
        <v>1003469.45</v>
      </c>
      <c r="C396" s="21">
        <f t="shared" si="72"/>
        <v>1047871.55</v>
      </c>
      <c r="D396" s="21">
        <f t="shared" si="72"/>
        <v>1181009.23</v>
      </c>
      <c r="E396" s="21">
        <f t="shared" si="72"/>
        <v>1446803.68</v>
      </c>
      <c r="F396" s="21">
        <f t="shared" si="72"/>
        <v>1698730.811</v>
      </c>
      <c r="G396" s="21">
        <f t="shared" si="72"/>
        <v>2083091.0630000001</v>
      </c>
      <c r="H396" s="21">
        <f t="shared" si="72"/>
        <v>2305758.69</v>
      </c>
      <c r="I396" s="21">
        <f t="shared" si="72"/>
        <v>2310739.31</v>
      </c>
      <c r="J396" s="21">
        <f t="shared" si="72"/>
        <v>2401490.4300000002</v>
      </c>
      <c r="K396" s="21">
        <f t="shared" si="72"/>
        <v>2513463.77</v>
      </c>
      <c r="L396" s="21">
        <f t="shared" si="72"/>
        <v>2631728.37</v>
      </c>
      <c r="M396" s="21">
        <f t="shared" si="72"/>
        <v>2900817.2120000003</v>
      </c>
      <c r="N396" s="21">
        <f>IF(N393="",N392*4,IF(N394="",(N393+N392)*2,IF(N395="",((N394+N393+N392)/3)*4,SUM(N392:N395))))</f>
        <v>3098104</v>
      </c>
      <c r="O396" s="11">
        <f>RATE(M$315-I$315,,-I396,M396)</f>
        <v>5.8503632570993766E-2</v>
      </c>
      <c r="P396" s="14" t="s">
        <v>951</v>
      </c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</row>
    <row r="397" spans="1:68" ht="16.5" customHeight="1" x14ac:dyDescent="0.3">
      <c r="A397" s="17"/>
      <c r="B397" s="25"/>
      <c r="C397" s="26">
        <f t="shared" ref="C397:N397" si="73">C396/B396-1</f>
        <v>4.4248581758019823E-2</v>
      </c>
      <c r="D397" s="26">
        <f t="shared" si="73"/>
        <v>0.12705534375849781</v>
      </c>
      <c r="E397" s="26">
        <f t="shared" si="73"/>
        <v>0.22505704718328068</v>
      </c>
      <c r="F397" s="26">
        <f t="shared" si="73"/>
        <v>0.17412668662827846</v>
      </c>
      <c r="G397" s="26">
        <f t="shared" si="73"/>
        <v>0.22626318985392202</v>
      </c>
      <c r="H397" s="26">
        <f t="shared" si="73"/>
        <v>0.10689289150869907</v>
      </c>
      <c r="I397" s="26">
        <f t="shared" si="73"/>
        <v>2.1600785986846116E-3</v>
      </c>
      <c r="J397" s="26">
        <f t="shared" si="73"/>
        <v>3.9273629702521573E-2</v>
      </c>
      <c r="K397" s="26">
        <f t="shared" si="73"/>
        <v>4.66266026302673E-2</v>
      </c>
      <c r="L397" s="26">
        <f t="shared" si="73"/>
        <v>4.7052438714881628E-2</v>
      </c>
      <c r="M397" s="26">
        <f t="shared" si="73"/>
        <v>0.10224795425980848</v>
      </c>
      <c r="N397" s="15">
        <f t="shared" si="73"/>
        <v>6.8010761651534191E-2</v>
      </c>
      <c r="O397" s="22"/>
      <c r="P397" s="16" t="s">
        <v>957</v>
      </c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7"/>
      <c r="BO397" s="17"/>
      <c r="BP397" s="17"/>
    </row>
    <row r="398" spans="1:68" ht="16.5" customHeight="1" x14ac:dyDescent="0.3">
      <c r="A398" s="2"/>
      <c r="B398" s="264" t="s">
        <v>854</v>
      </c>
      <c r="C398" s="255"/>
      <c r="D398" s="255"/>
      <c r="E398" s="255"/>
      <c r="F398" s="255"/>
      <c r="G398" s="255"/>
      <c r="H398" s="255"/>
      <c r="I398" s="255"/>
      <c r="J398" s="255"/>
      <c r="K398" s="255"/>
      <c r="L398" s="255"/>
      <c r="M398" s="255"/>
      <c r="N398" s="256"/>
      <c r="O398" s="11"/>
      <c r="P398" s="14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</row>
    <row r="399" spans="1:68" ht="16.5" customHeight="1" x14ac:dyDescent="0.3">
      <c r="A399" s="2"/>
      <c r="B399" s="21">
        <f t="shared" ref="B399:N399" si="74">IFERROR(VLOOKUP($B$398,$131:$202,MATCH($P399&amp;"/"&amp;B$315,$129:$129,0),FALSE),"")</f>
        <v>0</v>
      </c>
      <c r="C399" s="21">
        <f t="shared" si="74"/>
        <v>0</v>
      </c>
      <c r="D399" s="21">
        <f t="shared" si="74"/>
        <v>0</v>
      </c>
      <c r="E399" s="21">
        <f t="shared" si="74"/>
        <v>0</v>
      </c>
      <c r="F399" s="21">
        <f t="shared" si="74"/>
        <v>0</v>
      </c>
      <c r="G399" s="21">
        <f t="shared" si="74"/>
        <v>0</v>
      </c>
      <c r="H399" s="21">
        <f t="shared" si="74"/>
        <v>0</v>
      </c>
      <c r="I399" s="21">
        <f t="shared" si="74"/>
        <v>0</v>
      </c>
      <c r="J399" s="21">
        <f t="shared" si="74"/>
        <v>0</v>
      </c>
      <c r="K399" s="21">
        <f t="shared" si="74"/>
        <v>0</v>
      </c>
      <c r="L399" s="21">
        <f t="shared" si="74"/>
        <v>0</v>
      </c>
      <c r="M399" s="21">
        <f t="shared" si="74"/>
        <v>0</v>
      </c>
      <c r="N399" s="21">
        <f t="shared" si="74"/>
        <v>0</v>
      </c>
      <c r="O399" s="22"/>
      <c r="P399" s="14" t="s">
        <v>948</v>
      </c>
      <c r="Q399" s="23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</row>
    <row r="400" spans="1:68" ht="16.5" customHeight="1" x14ac:dyDescent="0.3">
      <c r="A400" s="2"/>
      <c r="B400" s="12">
        <f t="shared" ref="B400:N400" si="75">IFERROR(VLOOKUP($B$398,$131:$202,MATCH($P400&amp;"/"&amp;B$315,$129:$129,0),FALSE),"")</f>
        <v>0</v>
      </c>
      <c r="C400" s="12">
        <f t="shared" si="75"/>
        <v>10989</v>
      </c>
      <c r="D400" s="12">
        <f t="shared" si="75"/>
        <v>0</v>
      </c>
      <c r="E400" s="12">
        <f t="shared" si="75"/>
        <v>23535</v>
      </c>
      <c r="F400" s="12">
        <f t="shared" si="75"/>
        <v>0</v>
      </c>
      <c r="G400" s="12">
        <f t="shared" si="75"/>
        <v>0</v>
      </c>
      <c r="H400" s="12">
        <f t="shared" si="75"/>
        <v>0</v>
      </c>
      <c r="I400" s="12">
        <f t="shared" si="75"/>
        <v>0</v>
      </c>
      <c r="J400" s="12">
        <f t="shared" si="75"/>
        <v>0</v>
      </c>
      <c r="K400" s="12">
        <f t="shared" si="75"/>
        <v>0</v>
      </c>
      <c r="L400" s="12">
        <f t="shared" si="75"/>
        <v>0</v>
      </c>
      <c r="M400" s="12">
        <f t="shared" si="75"/>
        <v>0</v>
      </c>
      <c r="N400" s="12">
        <f t="shared" si="75"/>
        <v>0</v>
      </c>
      <c r="O400" s="22"/>
      <c r="P400" s="14" t="s">
        <v>949</v>
      </c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</row>
    <row r="401" spans="1:68" ht="16.5" customHeight="1" x14ac:dyDescent="0.3">
      <c r="A401" s="2"/>
      <c r="B401" s="12">
        <f t="shared" ref="B401:N401" si="76">IFERROR(VLOOKUP($B$398,$131:$202,MATCH($P401&amp;"/"&amp;B$315,$129:$129,0),FALSE),"")</f>
        <v>0</v>
      </c>
      <c r="C401" s="12">
        <f t="shared" si="76"/>
        <v>0</v>
      </c>
      <c r="D401" s="12">
        <f t="shared" si="76"/>
        <v>0</v>
      </c>
      <c r="E401" s="12">
        <f t="shared" si="76"/>
        <v>27229</v>
      </c>
      <c r="F401" s="12">
        <f t="shared" si="76"/>
        <v>0</v>
      </c>
      <c r="G401" s="12">
        <f t="shared" si="76"/>
        <v>0</v>
      </c>
      <c r="H401" s="12">
        <f t="shared" si="76"/>
        <v>0</v>
      </c>
      <c r="I401" s="12">
        <f t="shared" si="76"/>
        <v>0</v>
      </c>
      <c r="J401" s="12">
        <f t="shared" si="76"/>
        <v>0</v>
      </c>
      <c r="K401" s="12">
        <f t="shared" si="76"/>
        <v>0</v>
      </c>
      <c r="L401" s="12">
        <f t="shared" si="76"/>
        <v>0</v>
      </c>
      <c r="M401" s="12">
        <f t="shared" si="76"/>
        <v>0</v>
      </c>
      <c r="N401" s="12" t="str">
        <f t="shared" si="76"/>
        <v/>
      </c>
      <c r="O401" s="22"/>
      <c r="P401" s="14" t="s">
        <v>950</v>
      </c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</row>
    <row r="402" spans="1:68" ht="16.5" customHeight="1" x14ac:dyDescent="0.3">
      <c r="A402" s="2"/>
      <c r="B402" s="24">
        <f t="shared" ref="B402:N402" si="77">IFERROR(VLOOKUP($B$398,$131:$202,MATCH($P402&amp;"/"&amp;B$315,$129:$129,0),FALSE),"")</f>
        <v>0</v>
      </c>
      <c r="C402" s="24">
        <f t="shared" si="77"/>
        <v>14072.602500000001</v>
      </c>
      <c r="D402" s="24">
        <f t="shared" si="77"/>
        <v>19827.884999999998</v>
      </c>
      <c r="E402" s="24">
        <f t="shared" si="77"/>
        <v>0</v>
      </c>
      <c r="F402" s="24">
        <f t="shared" si="77"/>
        <v>0</v>
      </c>
      <c r="G402" s="24">
        <f t="shared" si="77"/>
        <v>0</v>
      </c>
      <c r="H402" s="24">
        <f t="shared" si="77"/>
        <v>0</v>
      </c>
      <c r="I402" s="24">
        <f t="shared" si="77"/>
        <v>0</v>
      </c>
      <c r="J402" s="24">
        <f t="shared" si="77"/>
        <v>0</v>
      </c>
      <c r="K402" s="24">
        <f t="shared" si="77"/>
        <v>0</v>
      </c>
      <c r="L402" s="24">
        <f t="shared" si="77"/>
        <v>0</v>
      </c>
      <c r="M402" s="24">
        <f t="shared" si="77"/>
        <v>0</v>
      </c>
      <c r="N402" s="24" t="str">
        <f t="shared" si="77"/>
        <v/>
      </c>
      <c r="O402" s="22"/>
      <c r="P402" s="14" t="s">
        <v>956</v>
      </c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</row>
    <row r="403" spans="1:68" ht="16.5" customHeight="1" x14ac:dyDescent="0.3">
      <c r="A403" s="2"/>
      <c r="B403" s="21">
        <f t="shared" ref="B403:M403" si="78">SUM(B399:B402)</f>
        <v>0</v>
      </c>
      <c r="C403" s="21">
        <f t="shared" si="78"/>
        <v>25061.602500000001</v>
      </c>
      <c r="D403" s="21">
        <f t="shared" si="78"/>
        <v>19827.884999999998</v>
      </c>
      <c r="E403" s="21">
        <f t="shared" si="78"/>
        <v>50764</v>
      </c>
      <c r="F403" s="21">
        <f t="shared" si="78"/>
        <v>0</v>
      </c>
      <c r="G403" s="21">
        <f t="shared" si="78"/>
        <v>0</v>
      </c>
      <c r="H403" s="21">
        <f t="shared" si="78"/>
        <v>0</v>
      </c>
      <c r="I403" s="21">
        <f t="shared" si="78"/>
        <v>0</v>
      </c>
      <c r="J403" s="21">
        <f t="shared" si="78"/>
        <v>0</v>
      </c>
      <c r="K403" s="21">
        <f t="shared" si="78"/>
        <v>0</v>
      </c>
      <c r="L403" s="21">
        <f t="shared" si="78"/>
        <v>0</v>
      </c>
      <c r="M403" s="21">
        <f t="shared" si="78"/>
        <v>0</v>
      </c>
      <c r="N403" s="21">
        <f>IF(N400="",N399*4,IF(N401="",(N400+N399)*2,IF(N402="",((N401+N400+N399)/3)*4,SUM(N399:N402))))</f>
        <v>0</v>
      </c>
      <c r="O403" s="11" t="e">
        <f>RATE(M$315-I$315,,-I403,M403)</f>
        <v>#NUM!</v>
      </c>
      <c r="P403" s="14" t="s">
        <v>951</v>
      </c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</row>
    <row r="404" spans="1:68" ht="16.5" customHeight="1" x14ac:dyDescent="0.3">
      <c r="A404" s="17"/>
      <c r="B404" s="25"/>
      <c r="C404" s="26" t="e">
        <f t="shared" ref="C404:N404" si="79">C403/B403-1</f>
        <v>#DIV/0!</v>
      </c>
      <c r="D404" s="26">
        <f t="shared" si="79"/>
        <v>-0.20883411186495371</v>
      </c>
      <c r="E404" s="26">
        <f t="shared" si="79"/>
        <v>1.5602327227538391</v>
      </c>
      <c r="F404" s="26">
        <f t="shared" si="79"/>
        <v>-1</v>
      </c>
      <c r="G404" s="26" t="e">
        <f t="shared" si="79"/>
        <v>#DIV/0!</v>
      </c>
      <c r="H404" s="26" t="e">
        <f t="shared" si="79"/>
        <v>#DIV/0!</v>
      </c>
      <c r="I404" s="26" t="e">
        <f t="shared" si="79"/>
        <v>#DIV/0!</v>
      </c>
      <c r="J404" s="26" t="e">
        <f t="shared" si="79"/>
        <v>#DIV/0!</v>
      </c>
      <c r="K404" s="26" t="e">
        <f t="shared" si="79"/>
        <v>#DIV/0!</v>
      </c>
      <c r="L404" s="26" t="e">
        <f t="shared" si="79"/>
        <v>#DIV/0!</v>
      </c>
      <c r="M404" s="26" t="e">
        <f t="shared" si="79"/>
        <v>#DIV/0!</v>
      </c>
      <c r="N404" s="15" t="e">
        <f t="shared" si="79"/>
        <v>#DIV/0!</v>
      </c>
      <c r="O404" s="22"/>
      <c r="P404" s="16" t="s">
        <v>957</v>
      </c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  <c r="BO404" s="17"/>
      <c r="BP404" s="17"/>
    </row>
    <row r="405" spans="1:68" ht="16.5" customHeight="1" x14ac:dyDescent="0.3">
      <c r="A405" s="2"/>
      <c r="B405" s="264" t="s">
        <v>857</v>
      </c>
      <c r="C405" s="255"/>
      <c r="D405" s="255"/>
      <c r="E405" s="255"/>
      <c r="F405" s="255"/>
      <c r="G405" s="255"/>
      <c r="H405" s="255"/>
      <c r="I405" s="255"/>
      <c r="J405" s="255"/>
      <c r="K405" s="255"/>
      <c r="L405" s="255"/>
      <c r="M405" s="255"/>
      <c r="N405" s="256"/>
      <c r="O405" s="11"/>
      <c r="P405" s="14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</row>
    <row r="406" spans="1:68" ht="16.5" customHeight="1" x14ac:dyDescent="0.3">
      <c r="A406" s="2"/>
      <c r="B406" s="21">
        <f t="shared" ref="B406:N406" si="80">IFERROR(VLOOKUP($B$405,$131:$202,MATCH($P406&amp;"/"&amp;B$315,$129:$129,0),FALSE),"")</f>
        <v>60908</v>
      </c>
      <c r="C406" s="21">
        <f t="shared" si="80"/>
        <v>50486</v>
      </c>
      <c r="D406" s="21">
        <f t="shared" si="80"/>
        <v>61984</v>
      </c>
      <c r="E406" s="21">
        <f t="shared" si="80"/>
        <v>51939</v>
      </c>
      <c r="F406" s="21">
        <f t="shared" si="80"/>
        <v>71923</v>
      </c>
      <c r="G406" s="21">
        <f t="shared" si="80"/>
        <v>94498</v>
      </c>
      <c r="H406" s="21">
        <f t="shared" si="80"/>
        <v>91397</v>
      </c>
      <c r="I406" s="21">
        <f t="shared" si="80"/>
        <v>99629</v>
      </c>
      <c r="J406" s="21">
        <f t="shared" si="80"/>
        <v>101008</v>
      </c>
      <c r="K406" s="21">
        <f t="shared" si="80"/>
        <v>97470</v>
      </c>
      <c r="L406" s="21">
        <f t="shared" si="80"/>
        <v>104724</v>
      </c>
      <c r="M406" s="21">
        <f t="shared" si="80"/>
        <v>109947</v>
      </c>
      <c r="N406" s="21">
        <f t="shared" si="80"/>
        <v>108731</v>
      </c>
      <c r="O406" s="11"/>
      <c r="P406" s="14" t="s">
        <v>948</v>
      </c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</row>
    <row r="407" spans="1:68" ht="16.5" customHeight="1" x14ac:dyDescent="0.3">
      <c r="A407" s="2"/>
      <c r="B407" s="12">
        <f t="shared" ref="B407:N407" si="81">IFERROR(VLOOKUP($B$405,$131:$202,MATCH($P407&amp;"/"&amp;B$315,$129:$129,0),FALSE),"")</f>
        <v>39645</v>
      </c>
      <c r="C407" s="12">
        <f t="shared" si="81"/>
        <v>22321</v>
      </c>
      <c r="D407" s="12">
        <f t="shared" si="81"/>
        <v>58271</v>
      </c>
      <c r="E407" s="12">
        <f t="shared" si="81"/>
        <v>25014</v>
      </c>
      <c r="F407" s="12">
        <f t="shared" si="81"/>
        <v>90003</v>
      </c>
      <c r="G407" s="12">
        <f t="shared" si="81"/>
        <v>95285</v>
      </c>
      <c r="H407" s="12">
        <f t="shared" si="81"/>
        <v>93963</v>
      </c>
      <c r="I407" s="12">
        <f t="shared" si="81"/>
        <v>99231</v>
      </c>
      <c r="J407" s="12">
        <f t="shared" si="81"/>
        <v>104035</v>
      </c>
      <c r="K407" s="12">
        <f t="shared" si="81"/>
        <v>104430</v>
      </c>
      <c r="L407" s="12">
        <f t="shared" si="81"/>
        <v>113343</v>
      </c>
      <c r="M407" s="12">
        <f t="shared" si="81"/>
        <v>115638</v>
      </c>
      <c r="N407" s="12">
        <f t="shared" si="81"/>
        <v>81441</v>
      </c>
      <c r="O407" s="11"/>
      <c r="P407" s="14" t="s">
        <v>949</v>
      </c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</row>
    <row r="408" spans="1:68" ht="16.5" customHeight="1" x14ac:dyDescent="0.3">
      <c r="A408" s="2"/>
      <c r="B408" s="12">
        <f t="shared" ref="B408:N408" si="82">IFERROR(VLOOKUP($B$405,$131:$202,MATCH($P408&amp;"/"&amp;B$315,$129:$129,0),FALSE),"")</f>
        <v>56500</v>
      </c>
      <c r="C408" s="12">
        <f t="shared" si="82"/>
        <v>55042</v>
      </c>
      <c r="D408" s="12">
        <f t="shared" si="82"/>
        <v>63691</v>
      </c>
      <c r="E408" s="12">
        <f t="shared" si="82"/>
        <v>28431</v>
      </c>
      <c r="F408" s="12">
        <f t="shared" si="82"/>
        <v>95718</v>
      </c>
      <c r="G408" s="12">
        <f t="shared" si="82"/>
        <v>97402</v>
      </c>
      <c r="H408" s="12">
        <f t="shared" si="82"/>
        <v>95886</v>
      </c>
      <c r="I408" s="12">
        <f t="shared" si="82"/>
        <v>101106</v>
      </c>
      <c r="J408" s="12">
        <f t="shared" si="82"/>
        <v>104071</v>
      </c>
      <c r="K408" s="12">
        <f t="shared" si="82"/>
        <v>104467</v>
      </c>
      <c r="L408" s="12">
        <f t="shared" si="82"/>
        <v>112261</v>
      </c>
      <c r="M408" s="12">
        <f t="shared" si="82"/>
        <v>115716</v>
      </c>
      <c r="N408" s="12" t="str">
        <f t="shared" si="82"/>
        <v/>
      </c>
      <c r="O408" s="11"/>
      <c r="P408" s="14" t="s">
        <v>950</v>
      </c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</row>
    <row r="409" spans="1:68" ht="16.5" customHeight="1" x14ac:dyDescent="0.3">
      <c r="A409" s="2"/>
      <c r="B409" s="24">
        <f t="shared" ref="B409:N409" si="83">IFERROR(VLOOKUP($B$405,$131:$202,MATCH($P409&amp;"/"&amp;B$315,$129:$129,0),FALSE),"")</f>
        <v>-8438.0400000000009</v>
      </c>
      <c r="C409" s="24">
        <f t="shared" si="83"/>
        <v>-49204.77</v>
      </c>
      <c r="D409" s="24">
        <f t="shared" si="83"/>
        <v>-80763.490000000005</v>
      </c>
      <c r="E409" s="24">
        <f t="shared" si="83"/>
        <v>128535.65</v>
      </c>
      <c r="F409" s="24">
        <f t="shared" si="83"/>
        <v>95059.682000000001</v>
      </c>
      <c r="G409" s="24">
        <f t="shared" si="83"/>
        <v>90123.657000000007</v>
      </c>
      <c r="H409" s="24">
        <f t="shared" si="83"/>
        <v>97921.919999999998</v>
      </c>
      <c r="I409" s="24">
        <f t="shared" si="83"/>
        <v>111401.49</v>
      </c>
      <c r="J409" s="24">
        <f t="shared" si="83"/>
        <v>105323.52</v>
      </c>
      <c r="K409" s="24">
        <f t="shared" si="83"/>
        <v>113525.17</v>
      </c>
      <c r="L409" s="24">
        <f t="shared" si="83"/>
        <v>120927.45</v>
      </c>
      <c r="M409" s="24">
        <f t="shared" si="83"/>
        <v>103740.43399999999</v>
      </c>
      <c r="N409" s="24" t="str">
        <f t="shared" si="83"/>
        <v/>
      </c>
      <c r="O409" s="11"/>
      <c r="P409" s="14" t="s">
        <v>956</v>
      </c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</row>
    <row r="410" spans="1:68" ht="16.5" customHeight="1" x14ac:dyDescent="0.3">
      <c r="A410" s="2"/>
      <c r="B410" s="24">
        <f t="shared" ref="B410:M410" si="84">SUM(B406:B409)</f>
        <v>148614.96</v>
      </c>
      <c r="C410" s="24">
        <f t="shared" si="84"/>
        <v>78644.23000000001</v>
      </c>
      <c r="D410" s="24">
        <f t="shared" si="84"/>
        <v>103182.51</v>
      </c>
      <c r="E410" s="24">
        <f t="shared" si="84"/>
        <v>233919.65</v>
      </c>
      <c r="F410" s="24">
        <f t="shared" si="84"/>
        <v>352703.68200000003</v>
      </c>
      <c r="G410" s="24">
        <f t="shared" si="84"/>
        <v>377308.65700000001</v>
      </c>
      <c r="H410" s="24">
        <f t="shared" si="84"/>
        <v>379167.92</v>
      </c>
      <c r="I410" s="24">
        <f t="shared" si="84"/>
        <v>411367.49</v>
      </c>
      <c r="J410" s="24">
        <f t="shared" si="84"/>
        <v>414437.52</v>
      </c>
      <c r="K410" s="24">
        <f t="shared" si="84"/>
        <v>419892.17</v>
      </c>
      <c r="L410" s="24">
        <f t="shared" si="84"/>
        <v>451255.45</v>
      </c>
      <c r="M410" s="24">
        <f t="shared" si="84"/>
        <v>445041.43400000001</v>
      </c>
      <c r="N410" s="24">
        <f>IF(N407="",N406*4,IF(N408="",(N407+N406)*2,IF(N409="",((N408+N407+N406)/3)*4,SUM(N406:N409))))</f>
        <v>380344</v>
      </c>
      <c r="O410" s="11">
        <f>RATE(M$315-I$315,,-I410,M410)</f>
        <v>1.9864840471256855E-2</v>
      </c>
      <c r="P410" s="14" t="s">
        <v>951</v>
      </c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</row>
    <row r="411" spans="1:68" ht="16.5" customHeight="1" x14ac:dyDescent="0.3">
      <c r="A411" s="2"/>
      <c r="B411" s="264" t="s">
        <v>958</v>
      </c>
      <c r="C411" s="255"/>
      <c r="D411" s="255"/>
      <c r="E411" s="255"/>
      <c r="F411" s="255"/>
      <c r="G411" s="255"/>
      <c r="H411" s="255"/>
      <c r="I411" s="255"/>
      <c r="J411" s="255"/>
      <c r="K411" s="255"/>
      <c r="L411" s="255"/>
      <c r="M411" s="255"/>
      <c r="N411" s="256"/>
      <c r="O411" s="11"/>
      <c r="P411" s="14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</row>
    <row r="412" spans="1:68" ht="16.5" customHeight="1" x14ac:dyDescent="0.3">
      <c r="A412" s="2"/>
      <c r="B412" s="12">
        <f t="shared" ref="B412:N412" si="85">B392+B406+B399</f>
        <v>284938</v>
      </c>
      <c r="C412" s="12">
        <f t="shared" si="85"/>
        <v>291677</v>
      </c>
      <c r="D412" s="12">
        <f t="shared" si="85"/>
        <v>317236</v>
      </c>
      <c r="E412" s="12">
        <f t="shared" si="85"/>
        <v>381232</v>
      </c>
      <c r="F412" s="12">
        <f t="shared" si="85"/>
        <v>460081</v>
      </c>
      <c r="G412" s="12">
        <f t="shared" si="85"/>
        <v>567026</v>
      </c>
      <c r="H412" s="12">
        <f t="shared" si="85"/>
        <v>652768</v>
      </c>
      <c r="I412" s="12">
        <f t="shared" si="85"/>
        <v>669907</v>
      </c>
      <c r="J412" s="12">
        <f t="shared" si="85"/>
        <v>689217</v>
      </c>
      <c r="K412" s="12">
        <f t="shared" si="85"/>
        <v>705749</v>
      </c>
      <c r="L412" s="12">
        <f t="shared" si="85"/>
        <v>741477</v>
      </c>
      <c r="M412" s="12">
        <f t="shared" si="85"/>
        <v>785204</v>
      </c>
      <c r="N412" s="12">
        <f t="shared" si="85"/>
        <v>894816</v>
      </c>
      <c r="O412" s="11"/>
      <c r="P412" s="14" t="s">
        <v>948</v>
      </c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</row>
    <row r="413" spans="1:68" ht="16.5" customHeight="1" x14ac:dyDescent="0.3">
      <c r="A413" s="2"/>
      <c r="B413" s="12">
        <f t="shared" ref="B413:N413" si="86">B393+B407+B400</f>
        <v>282477</v>
      </c>
      <c r="C413" s="12">
        <f t="shared" si="86"/>
        <v>293097</v>
      </c>
      <c r="D413" s="12">
        <f t="shared" si="86"/>
        <v>330079</v>
      </c>
      <c r="E413" s="12">
        <f t="shared" si="86"/>
        <v>408519</v>
      </c>
      <c r="F413" s="12">
        <f t="shared" si="86"/>
        <v>501902</v>
      </c>
      <c r="G413" s="12">
        <f t="shared" si="86"/>
        <v>601098</v>
      </c>
      <c r="H413" s="12">
        <f t="shared" si="86"/>
        <v>671467</v>
      </c>
      <c r="I413" s="12">
        <f t="shared" si="86"/>
        <v>677772</v>
      </c>
      <c r="J413" s="12">
        <f t="shared" si="86"/>
        <v>697766</v>
      </c>
      <c r="K413" s="12">
        <f t="shared" si="86"/>
        <v>726596</v>
      </c>
      <c r="L413" s="12">
        <f t="shared" si="86"/>
        <v>766527</v>
      </c>
      <c r="M413" s="12">
        <f t="shared" si="86"/>
        <v>818362</v>
      </c>
      <c r="N413" s="12">
        <f t="shared" si="86"/>
        <v>844408</v>
      </c>
      <c r="O413" s="11"/>
      <c r="P413" s="14" t="s">
        <v>949</v>
      </c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</row>
    <row r="414" spans="1:68" ht="16.5" customHeight="1" x14ac:dyDescent="0.3">
      <c r="A414" s="2"/>
      <c r="B414" s="12">
        <f t="shared" ref="B414:M414" si="87">B394+B408+B401</f>
        <v>287354</v>
      </c>
      <c r="C414" s="12">
        <f t="shared" si="87"/>
        <v>301662</v>
      </c>
      <c r="D414" s="12">
        <f t="shared" si="87"/>
        <v>351175</v>
      </c>
      <c r="E414" s="12">
        <f t="shared" si="87"/>
        <v>430549</v>
      </c>
      <c r="F414" s="12">
        <f t="shared" si="87"/>
        <v>533708</v>
      </c>
      <c r="G414" s="12">
        <f t="shared" si="87"/>
        <v>640418</v>
      </c>
      <c r="H414" s="12">
        <f t="shared" si="87"/>
        <v>681102</v>
      </c>
      <c r="I414" s="12">
        <f t="shared" si="87"/>
        <v>694082</v>
      </c>
      <c r="J414" s="12">
        <f t="shared" si="87"/>
        <v>711797</v>
      </c>
      <c r="K414" s="12">
        <f t="shared" si="87"/>
        <v>741400</v>
      </c>
      <c r="L414" s="12">
        <f t="shared" si="87"/>
        <v>779205</v>
      </c>
      <c r="M414" s="12">
        <f t="shared" si="87"/>
        <v>851913</v>
      </c>
      <c r="N414" s="12" t="str">
        <f t="shared" ref="N414:N415" si="88">IFERROR(VLOOKUP($B$405,$131:$202,MATCH($P414&amp;"/"&amp;N$315,$129:$129,0),FALSE),"")</f>
        <v/>
      </c>
      <c r="O414" s="11"/>
      <c r="P414" s="14" t="s">
        <v>950</v>
      </c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</row>
    <row r="415" spans="1:68" ht="16.5" customHeight="1" x14ac:dyDescent="0.3">
      <c r="A415" s="2"/>
      <c r="B415" s="12">
        <f t="shared" ref="B415:M415" si="89">B395+B409+B402</f>
        <v>297315.41000000003</v>
      </c>
      <c r="C415" s="12">
        <f t="shared" si="89"/>
        <v>265141.38250000001</v>
      </c>
      <c r="D415" s="12">
        <f t="shared" si="89"/>
        <v>305529.625</v>
      </c>
      <c r="E415" s="12">
        <f t="shared" si="89"/>
        <v>511187.32999999996</v>
      </c>
      <c r="F415" s="12">
        <f t="shared" si="89"/>
        <v>555743.49300000002</v>
      </c>
      <c r="G415" s="12">
        <f t="shared" si="89"/>
        <v>651857.72</v>
      </c>
      <c r="H415" s="12">
        <f t="shared" si="89"/>
        <v>679589.61</v>
      </c>
      <c r="I415" s="12">
        <f t="shared" si="89"/>
        <v>680345.8</v>
      </c>
      <c r="J415" s="12">
        <f t="shared" si="89"/>
        <v>717147.95000000007</v>
      </c>
      <c r="K415" s="12">
        <f t="shared" si="89"/>
        <v>759610.94000000006</v>
      </c>
      <c r="L415" s="12">
        <f t="shared" si="89"/>
        <v>795774.82</v>
      </c>
      <c r="M415" s="12">
        <f t="shared" si="89"/>
        <v>890379.64600000007</v>
      </c>
      <c r="N415" s="12" t="str">
        <f t="shared" si="88"/>
        <v/>
      </c>
      <c r="O415" s="11"/>
      <c r="P415" s="14" t="s">
        <v>956</v>
      </c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</row>
    <row r="416" spans="1:68" ht="16.5" customHeight="1" x14ac:dyDescent="0.3">
      <c r="A416" s="2"/>
      <c r="B416" s="27">
        <f t="shared" ref="B416:M416" si="90">SUM(B412:B415)</f>
        <v>1152084.4100000001</v>
      </c>
      <c r="C416" s="27">
        <f t="shared" si="90"/>
        <v>1151577.3825000001</v>
      </c>
      <c r="D416" s="27">
        <f t="shared" si="90"/>
        <v>1304019.625</v>
      </c>
      <c r="E416" s="27">
        <f t="shared" si="90"/>
        <v>1731487.33</v>
      </c>
      <c r="F416" s="27">
        <f t="shared" si="90"/>
        <v>2051434.493</v>
      </c>
      <c r="G416" s="27">
        <f t="shared" si="90"/>
        <v>2460399.7199999997</v>
      </c>
      <c r="H416" s="27">
        <f t="shared" si="90"/>
        <v>2684926.61</v>
      </c>
      <c r="I416" s="27">
        <f t="shared" si="90"/>
        <v>2722106.8</v>
      </c>
      <c r="J416" s="27">
        <f t="shared" si="90"/>
        <v>2815927.95</v>
      </c>
      <c r="K416" s="27">
        <f t="shared" si="90"/>
        <v>2933355.94</v>
      </c>
      <c r="L416" s="27">
        <f t="shared" si="90"/>
        <v>3082983.82</v>
      </c>
      <c r="M416" s="27">
        <f t="shared" si="90"/>
        <v>3345858.6460000002</v>
      </c>
      <c r="N416" s="27">
        <f>IF(N413="",N412*4,IF(N414="",(N413+N412)*2,IF(N415="",((N414+N413+N412)/3)*4,SUM(N412:N415))))</f>
        <v>3478448</v>
      </c>
      <c r="O416" s="11">
        <f>RATE(M$315-I$315,,-I416,M416)</f>
        <v>5.2932684936533435E-2</v>
      </c>
      <c r="P416" s="14" t="s">
        <v>951</v>
      </c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</row>
    <row r="417" spans="1:68" ht="16.5" customHeight="1" x14ac:dyDescent="0.3">
      <c r="A417" s="2"/>
      <c r="B417" s="266" t="s">
        <v>959</v>
      </c>
      <c r="C417" s="267"/>
      <c r="D417" s="267"/>
      <c r="E417" s="267"/>
      <c r="F417" s="267"/>
      <c r="G417" s="267"/>
      <c r="H417" s="267"/>
      <c r="I417" s="267"/>
      <c r="J417" s="267"/>
      <c r="K417" s="267"/>
      <c r="L417" s="267"/>
      <c r="M417" s="267"/>
      <c r="N417" s="268"/>
      <c r="O417" s="11"/>
      <c r="P417" s="14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</row>
    <row r="418" spans="1:68" ht="16.5" customHeight="1" x14ac:dyDescent="0.3">
      <c r="A418" s="2"/>
      <c r="B418" s="269" t="s">
        <v>850</v>
      </c>
      <c r="C418" s="270"/>
      <c r="D418" s="270"/>
      <c r="E418" s="270"/>
      <c r="F418" s="270"/>
      <c r="G418" s="270"/>
      <c r="H418" s="270"/>
      <c r="I418" s="270"/>
      <c r="J418" s="270"/>
      <c r="K418" s="270"/>
      <c r="L418" s="270"/>
      <c r="M418" s="270"/>
      <c r="N418" s="271"/>
      <c r="O418" s="11"/>
      <c r="P418" s="14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</row>
    <row r="419" spans="1:68" ht="16.5" customHeight="1" x14ac:dyDescent="0.3">
      <c r="A419" s="2"/>
      <c r="B419" s="21">
        <f t="shared" ref="B419:N419" si="91">IFERROR(VLOOKUP($B$418,$131:$202,MATCH($P419&amp;"/"&amp;B$315,$129:$129,0),FALSE),"")</f>
        <v>99910</v>
      </c>
      <c r="C419" s="21">
        <f t="shared" si="91"/>
        <v>110624</v>
      </c>
      <c r="D419" s="21">
        <f t="shared" si="91"/>
        <v>105667</v>
      </c>
      <c r="E419" s="21">
        <f t="shared" si="91"/>
        <v>133658</v>
      </c>
      <c r="F419" s="21">
        <f t="shared" si="91"/>
        <v>175482</v>
      </c>
      <c r="G419" s="21">
        <f t="shared" si="91"/>
        <v>194314</v>
      </c>
      <c r="H419" s="21">
        <f t="shared" si="91"/>
        <v>223641</v>
      </c>
      <c r="I419" s="21">
        <f t="shared" si="91"/>
        <v>231385</v>
      </c>
      <c r="J419" s="21">
        <f t="shared" si="91"/>
        <v>214978</v>
      </c>
      <c r="K419" s="21">
        <f t="shared" si="91"/>
        <v>190623</v>
      </c>
      <c r="L419" s="21">
        <f t="shared" si="91"/>
        <v>186012</v>
      </c>
      <c r="M419" s="21">
        <f t="shared" si="91"/>
        <v>199301</v>
      </c>
      <c r="N419" s="21">
        <f t="shared" si="91"/>
        <v>219939</v>
      </c>
      <c r="O419" s="11"/>
      <c r="P419" s="14" t="s">
        <v>948</v>
      </c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</row>
    <row r="420" spans="1:68" ht="16.5" customHeight="1" x14ac:dyDescent="0.3">
      <c r="A420" s="2"/>
      <c r="B420" s="12">
        <f t="shared" ref="B420:N420" si="92">IFERROR(VLOOKUP($B$418,$131:$202,MATCH($P420&amp;"/"&amp;B$315,$129:$129,0),FALSE),"")</f>
        <v>100243</v>
      </c>
      <c r="C420" s="12">
        <f t="shared" si="92"/>
        <v>99916</v>
      </c>
      <c r="D420" s="12">
        <f t="shared" si="92"/>
        <v>109581</v>
      </c>
      <c r="E420" s="12">
        <f t="shared" si="92"/>
        <v>151527</v>
      </c>
      <c r="F420" s="12">
        <f t="shared" si="92"/>
        <v>182074</v>
      </c>
      <c r="G420" s="12">
        <f t="shared" si="92"/>
        <v>205763</v>
      </c>
      <c r="H420" s="12">
        <f t="shared" si="92"/>
        <v>229053</v>
      </c>
      <c r="I420" s="12">
        <f t="shared" si="92"/>
        <v>231456</v>
      </c>
      <c r="J420" s="12">
        <f t="shared" si="92"/>
        <v>215048</v>
      </c>
      <c r="K420" s="12">
        <f t="shared" si="92"/>
        <v>195757</v>
      </c>
      <c r="L420" s="12">
        <f t="shared" si="92"/>
        <v>190877</v>
      </c>
      <c r="M420" s="12">
        <f t="shared" si="92"/>
        <v>210559</v>
      </c>
      <c r="N420" s="12">
        <f t="shared" si="92"/>
        <v>234068</v>
      </c>
      <c r="O420" s="11"/>
      <c r="P420" s="14" t="s">
        <v>949</v>
      </c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</row>
    <row r="421" spans="1:68" ht="16.5" customHeight="1" x14ac:dyDescent="0.3">
      <c r="A421" s="2"/>
      <c r="B421" s="12">
        <f t="shared" ref="B421:N421" si="93">IFERROR(VLOOKUP($B$418,$131:$202,MATCH($P421&amp;"/"&amp;B$315,$129:$129,0),FALSE),"")</f>
        <v>114923</v>
      </c>
      <c r="C421" s="12">
        <f t="shared" si="93"/>
        <v>102085</v>
      </c>
      <c r="D421" s="12">
        <f t="shared" si="93"/>
        <v>117324</v>
      </c>
      <c r="E421" s="12">
        <f t="shared" si="93"/>
        <v>164525</v>
      </c>
      <c r="F421" s="12">
        <f t="shared" si="93"/>
        <v>184192</v>
      </c>
      <c r="G421" s="12">
        <f t="shared" si="93"/>
        <v>220277</v>
      </c>
      <c r="H421" s="12">
        <f t="shared" si="93"/>
        <v>236571</v>
      </c>
      <c r="I421" s="12">
        <f t="shared" si="93"/>
        <v>224570</v>
      </c>
      <c r="J421" s="12">
        <f t="shared" si="93"/>
        <v>204438</v>
      </c>
      <c r="K421" s="12">
        <f t="shared" si="93"/>
        <v>195210</v>
      </c>
      <c r="L421" s="12">
        <f t="shared" si="93"/>
        <v>191121</v>
      </c>
      <c r="M421" s="12">
        <f t="shared" si="93"/>
        <v>222841</v>
      </c>
      <c r="N421" s="12" t="str">
        <f t="shared" si="93"/>
        <v/>
      </c>
      <c r="O421" s="11"/>
      <c r="P421" s="14" t="s">
        <v>950</v>
      </c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</row>
    <row r="422" spans="1:68" ht="16.5" customHeight="1" x14ac:dyDescent="0.3">
      <c r="A422" s="2"/>
      <c r="B422" s="24">
        <f t="shared" ref="B422:N422" si="94">IFERROR(VLOOKUP($B$418,$131:$202,MATCH($P422&amp;"/"&amp;B$315,$129:$129,0),FALSE),"")</f>
        <v>133508.16</v>
      </c>
      <c r="C422" s="24">
        <f t="shared" si="94"/>
        <v>106399.65</v>
      </c>
      <c r="D422" s="24">
        <f t="shared" si="94"/>
        <v>126850.92</v>
      </c>
      <c r="E422" s="24">
        <f t="shared" si="94"/>
        <v>174647.6</v>
      </c>
      <c r="F422" s="24">
        <f t="shared" si="94"/>
        <v>191092.23199999999</v>
      </c>
      <c r="G422" s="24">
        <f t="shared" si="94"/>
        <v>228604.307</v>
      </c>
      <c r="H422" s="24">
        <f t="shared" si="94"/>
        <v>237035.63</v>
      </c>
      <c r="I422" s="24">
        <f t="shared" si="94"/>
        <v>216569.91</v>
      </c>
      <c r="J422" s="24">
        <f t="shared" si="94"/>
        <v>196162.13</v>
      </c>
      <c r="K422" s="24">
        <f t="shared" si="94"/>
        <v>190359.59</v>
      </c>
      <c r="L422" s="24">
        <f t="shared" si="94"/>
        <v>196053.61</v>
      </c>
      <c r="M422" s="24">
        <f t="shared" si="94"/>
        <v>226020.38399999999</v>
      </c>
      <c r="N422" s="24" t="str">
        <f t="shared" si="94"/>
        <v/>
      </c>
      <c r="O422" s="11"/>
      <c r="P422" s="14" t="s">
        <v>956</v>
      </c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</row>
    <row r="423" spans="1:68" ht="16.5" customHeight="1" x14ac:dyDescent="0.3">
      <c r="A423" s="2"/>
      <c r="B423" s="24">
        <f t="shared" ref="B423:M423" si="95">SUM(B419:B422)</f>
        <v>448584.16000000003</v>
      </c>
      <c r="C423" s="24">
        <f t="shared" si="95"/>
        <v>419024.65</v>
      </c>
      <c r="D423" s="24">
        <f t="shared" si="95"/>
        <v>459422.92</v>
      </c>
      <c r="E423" s="24">
        <f t="shared" si="95"/>
        <v>624357.6</v>
      </c>
      <c r="F423" s="24">
        <f t="shared" si="95"/>
        <v>732840.23199999996</v>
      </c>
      <c r="G423" s="24">
        <f t="shared" si="95"/>
        <v>848958.30700000003</v>
      </c>
      <c r="H423" s="24">
        <f t="shared" si="95"/>
        <v>926300.63</v>
      </c>
      <c r="I423" s="24">
        <f t="shared" si="95"/>
        <v>903980.91</v>
      </c>
      <c r="J423" s="24">
        <f t="shared" si="95"/>
        <v>830626.13</v>
      </c>
      <c r="K423" s="24">
        <f t="shared" si="95"/>
        <v>771949.59</v>
      </c>
      <c r="L423" s="24">
        <f t="shared" si="95"/>
        <v>764063.61</v>
      </c>
      <c r="M423" s="24">
        <f t="shared" si="95"/>
        <v>858721.38399999996</v>
      </c>
      <c r="N423" s="24">
        <f>IF(N420="",N419*4,IF(N421="",(N420+N419)*2,IF(N422="",((N421+N420+N419)/3)*4,SUM(N419:N422))))</f>
        <v>908014</v>
      </c>
      <c r="O423" s="11">
        <f t="shared" ref="O423:O424" si="96">RATE(M$315-I$315,,-I423,M423)</f>
        <v>-1.2758837704638707E-2</v>
      </c>
      <c r="P423" s="14" t="s">
        <v>951</v>
      </c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</row>
    <row r="424" spans="1:68" ht="16.5" customHeight="1" x14ac:dyDescent="0.3">
      <c r="A424" s="2"/>
      <c r="B424" s="28">
        <f t="shared" ref="B424:N424" si="97">B423/B$396</f>
        <v>0.44703320066196339</v>
      </c>
      <c r="C424" s="29">
        <f t="shared" si="97"/>
        <v>0.39988169351482061</v>
      </c>
      <c r="D424" s="29">
        <f t="shared" si="97"/>
        <v>0.3890087463584006</v>
      </c>
      <c r="E424" s="29">
        <f t="shared" si="97"/>
        <v>0.43154272319793935</v>
      </c>
      <c r="F424" s="29">
        <f t="shared" si="97"/>
        <v>0.43140456819559031</v>
      </c>
      <c r="G424" s="29">
        <f t="shared" si="97"/>
        <v>0.40754738094711895</v>
      </c>
      <c r="H424" s="29">
        <f t="shared" si="97"/>
        <v>0.40173355261213395</v>
      </c>
      <c r="I424" s="29">
        <f t="shared" si="97"/>
        <v>0.39120852191673666</v>
      </c>
      <c r="J424" s="29">
        <f t="shared" si="97"/>
        <v>0.34587942538667538</v>
      </c>
      <c r="K424" s="29">
        <f t="shared" si="97"/>
        <v>0.30712580750666635</v>
      </c>
      <c r="L424" s="29">
        <f t="shared" si="97"/>
        <v>0.29032768681974574</v>
      </c>
      <c r="M424" s="29">
        <f t="shared" si="97"/>
        <v>0.29602740236360675</v>
      </c>
      <c r="N424" s="30">
        <f t="shared" si="97"/>
        <v>0.29308699772506025</v>
      </c>
      <c r="O424" s="11">
        <f t="shared" si="96"/>
        <v>-6.7323784333654463E-2</v>
      </c>
      <c r="P424" s="16" t="s">
        <v>952</v>
      </c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</row>
    <row r="425" spans="1:68" ht="16.5" customHeight="1" x14ac:dyDescent="0.3">
      <c r="A425" s="17"/>
      <c r="B425" s="25"/>
      <c r="C425" s="15">
        <f t="shared" ref="C425:N425" si="98">C423/B423-1</f>
        <v>-6.5895126568891849E-2</v>
      </c>
      <c r="D425" s="15">
        <f t="shared" si="98"/>
        <v>9.6410246986662784E-2</v>
      </c>
      <c r="E425" s="15">
        <f t="shared" si="98"/>
        <v>0.35900403053465424</v>
      </c>
      <c r="F425" s="15">
        <f t="shared" si="98"/>
        <v>0.17375079922147174</v>
      </c>
      <c r="G425" s="15">
        <f t="shared" si="98"/>
        <v>0.1584493726321512</v>
      </c>
      <c r="H425" s="15">
        <f t="shared" si="98"/>
        <v>9.1102616420949856E-2</v>
      </c>
      <c r="I425" s="15">
        <f t="shared" si="98"/>
        <v>-2.4095546604561813E-2</v>
      </c>
      <c r="J425" s="15">
        <f t="shared" si="98"/>
        <v>-8.1146381730561101E-2</v>
      </c>
      <c r="K425" s="15">
        <f t="shared" si="98"/>
        <v>-7.0641336554148615E-2</v>
      </c>
      <c r="L425" s="15">
        <f t="shared" si="98"/>
        <v>-1.0215667061886702E-2</v>
      </c>
      <c r="M425" s="15">
        <f t="shared" si="98"/>
        <v>0.1238872951952259</v>
      </c>
      <c r="N425" s="15">
        <f t="shared" si="98"/>
        <v>5.7402339010577119E-2</v>
      </c>
      <c r="O425" s="22"/>
      <c r="P425" s="16" t="s">
        <v>957</v>
      </c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  <c r="BA425" s="17"/>
      <c r="BB425" s="17"/>
      <c r="BC425" s="17"/>
      <c r="BD425" s="17"/>
      <c r="BE425" s="17"/>
      <c r="BF425" s="17"/>
      <c r="BG425" s="17"/>
      <c r="BH425" s="17"/>
      <c r="BI425" s="17"/>
      <c r="BJ425" s="17"/>
      <c r="BK425" s="17"/>
      <c r="BL425" s="17"/>
      <c r="BM425" s="17"/>
      <c r="BN425" s="17"/>
      <c r="BO425" s="17"/>
      <c r="BP425" s="17"/>
    </row>
    <row r="426" spans="1:68" ht="16.5" customHeight="1" x14ac:dyDescent="0.3">
      <c r="A426" s="2"/>
      <c r="B426" s="260" t="s">
        <v>960</v>
      </c>
      <c r="C426" s="255"/>
      <c r="D426" s="255"/>
      <c r="E426" s="255"/>
      <c r="F426" s="255"/>
      <c r="G426" s="255"/>
      <c r="H426" s="255"/>
      <c r="I426" s="255"/>
      <c r="J426" s="255"/>
      <c r="K426" s="255"/>
      <c r="L426" s="255"/>
      <c r="M426" s="255"/>
      <c r="N426" s="256"/>
      <c r="O426" s="11"/>
      <c r="P426" s="14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</row>
    <row r="427" spans="1:68" ht="16.5" customHeight="1" x14ac:dyDescent="0.3">
      <c r="A427" s="2"/>
      <c r="B427" s="21">
        <f t="shared" ref="B427:N427" si="99">IFERROR(B392-B419,"")</f>
        <v>124120</v>
      </c>
      <c r="C427" s="21">
        <f t="shared" si="99"/>
        <v>130567</v>
      </c>
      <c r="D427" s="21">
        <f t="shared" si="99"/>
        <v>149585</v>
      </c>
      <c r="E427" s="21">
        <f t="shared" si="99"/>
        <v>195635</v>
      </c>
      <c r="F427" s="21">
        <f t="shared" si="99"/>
        <v>212676</v>
      </c>
      <c r="G427" s="21">
        <f t="shared" si="99"/>
        <v>278214</v>
      </c>
      <c r="H427" s="21">
        <f t="shared" si="99"/>
        <v>337730</v>
      </c>
      <c r="I427" s="21">
        <f t="shared" si="99"/>
        <v>338893</v>
      </c>
      <c r="J427" s="21">
        <f t="shared" si="99"/>
        <v>373231</v>
      </c>
      <c r="K427" s="21">
        <f t="shared" si="99"/>
        <v>417656</v>
      </c>
      <c r="L427" s="21">
        <f t="shared" si="99"/>
        <v>450741</v>
      </c>
      <c r="M427" s="21">
        <f t="shared" si="99"/>
        <v>475956</v>
      </c>
      <c r="N427" s="21">
        <f t="shared" si="99"/>
        <v>566146</v>
      </c>
      <c r="O427" s="11"/>
      <c r="P427" s="14" t="s">
        <v>948</v>
      </c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</row>
    <row r="428" spans="1:68" ht="16.5" customHeight="1" x14ac:dyDescent="0.3">
      <c r="A428" s="2"/>
      <c r="B428" s="12">
        <f t="shared" ref="B428:N428" si="100">IFERROR(B393-B420,"")</f>
        <v>142589</v>
      </c>
      <c r="C428" s="12">
        <f t="shared" si="100"/>
        <v>159871</v>
      </c>
      <c r="D428" s="12">
        <f t="shared" si="100"/>
        <v>162227</v>
      </c>
      <c r="E428" s="12">
        <f t="shared" si="100"/>
        <v>208443</v>
      </c>
      <c r="F428" s="12">
        <f t="shared" si="100"/>
        <v>229825</v>
      </c>
      <c r="G428" s="12">
        <f t="shared" si="100"/>
        <v>300050</v>
      </c>
      <c r="H428" s="12">
        <f t="shared" si="100"/>
        <v>348451</v>
      </c>
      <c r="I428" s="12">
        <f t="shared" si="100"/>
        <v>347085</v>
      </c>
      <c r="J428" s="12">
        <f t="shared" si="100"/>
        <v>378683</v>
      </c>
      <c r="K428" s="12">
        <f t="shared" si="100"/>
        <v>426409</v>
      </c>
      <c r="L428" s="12">
        <f t="shared" si="100"/>
        <v>462307</v>
      </c>
      <c r="M428" s="12">
        <f t="shared" si="100"/>
        <v>492165</v>
      </c>
      <c r="N428" s="12">
        <f t="shared" si="100"/>
        <v>528899</v>
      </c>
      <c r="O428" s="11"/>
      <c r="P428" s="14" t="s">
        <v>949</v>
      </c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</row>
    <row r="429" spans="1:68" ht="16.5" customHeight="1" x14ac:dyDescent="0.3">
      <c r="A429" s="2"/>
      <c r="B429" s="12">
        <f t="shared" ref="B429:N429" si="101">IFERROR(B394-B421,"")</f>
        <v>115931</v>
      </c>
      <c r="C429" s="12">
        <f t="shared" si="101"/>
        <v>144535</v>
      </c>
      <c r="D429" s="12">
        <f t="shared" si="101"/>
        <v>170160</v>
      </c>
      <c r="E429" s="12">
        <f t="shared" si="101"/>
        <v>210364</v>
      </c>
      <c r="F429" s="12">
        <f t="shared" si="101"/>
        <v>253798</v>
      </c>
      <c r="G429" s="12">
        <f t="shared" si="101"/>
        <v>322739</v>
      </c>
      <c r="H429" s="12">
        <f t="shared" si="101"/>
        <v>348645</v>
      </c>
      <c r="I429" s="12">
        <f t="shared" si="101"/>
        <v>368406</v>
      </c>
      <c r="J429" s="12">
        <f t="shared" si="101"/>
        <v>403288</v>
      </c>
      <c r="K429" s="12">
        <f t="shared" si="101"/>
        <v>441723</v>
      </c>
      <c r="L429" s="12">
        <f t="shared" si="101"/>
        <v>475823</v>
      </c>
      <c r="M429" s="12">
        <f t="shared" si="101"/>
        <v>513356</v>
      </c>
      <c r="N429" s="12" t="str">
        <f t="shared" si="101"/>
        <v/>
      </c>
      <c r="O429" s="11"/>
      <c r="P429" s="14" t="s">
        <v>950</v>
      </c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</row>
    <row r="430" spans="1:68" ht="16.5" customHeight="1" x14ac:dyDescent="0.3">
      <c r="A430" s="2"/>
      <c r="B430" s="24">
        <f t="shared" ref="B430:N430" si="102">IFERROR(B395-B422,"")</f>
        <v>172245.29</v>
      </c>
      <c r="C430" s="24">
        <f t="shared" si="102"/>
        <v>193873.9</v>
      </c>
      <c r="D430" s="24">
        <f t="shared" si="102"/>
        <v>239614.31</v>
      </c>
      <c r="E430" s="24">
        <f t="shared" si="102"/>
        <v>208004.08</v>
      </c>
      <c r="F430" s="24">
        <f t="shared" si="102"/>
        <v>269591.57900000003</v>
      </c>
      <c r="G430" s="24">
        <f t="shared" si="102"/>
        <v>333129.75599999994</v>
      </c>
      <c r="H430" s="24">
        <f t="shared" si="102"/>
        <v>344632.05999999994</v>
      </c>
      <c r="I430" s="24">
        <f t="shared" si="102"/>
        <v>352374.4</v>
      </c>
      <c r="J430" s="24">
        <f t="shared" si="102"/>
        <v>415662.30000000005</v>
      </c>
      <c r="K430" s="24">
        <f t="shared" si="102"/>
        <v>455726.18000000005</v>
      </c>
      <c r="L430" s="24">
        <f t="shared" si="102"/>
        <v>478793.76</v>
      </c>
      <c r="M430" s="24">
        <f t="shared" si="102"/>
        <v>560618.8280000001</v>
      </c>
      <c r="N430" s="24" t="str">
        <f t="shared" si="102"/>
        <v/>
      </c>
      <c r="O430" s="11"/>
      <c r="P430" s="14" t="s">
        <v>956</v>
      </c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</row>
    <row r="431" spans="1:68" ht="16.5" customHeight="1" x14ac:dyDescent="0.3">
      <c r="A431" s="2"/>
      <c r="B431" s="21">
        <f t="shared" ref="B431:N431" si="103">IFERROR(B396-B423,"")</f>
        <v>554885.28999999992</v>
      </c>
      <c r="C431" s="21">
        <f t="shared" si="103"/>
        <v>628846.9</v>
      </c>
      <c r="D431" s="21">
        <f t="shared" si="103"/>
        <v>721586.31</v>
      </c>
      <c r="E431" s="21">
        <f t="shared" si="103"/>
        <v>822446.07999999996</v>
      </c>
      <c r="F431" s="21">
        <f t="shared" si="103"/>
        <v>965890.57900000003</v>
      </c>
      <c r="G431" s="21">
        <f t="shared" si="103"/>
        <v>1234132.7560000001</v>
      </c>
      <c r="H431" s="21">
        <f t="shared" si="103"/>
        <v>1379458.06</v>
      </c>
      <c r="I431" s="21">
        <f t="shared" si="103"/>
        <v>1406758.4</v>
      </c>
      <c r="J431" s="21">
        <f t="shared" si="103"/>
        <v>1570864.3000000003</v>
      </c>
      <c r="K431" s="21">
        <f t="shared" si="103"/>
        <v>1741514.1800000002</v>
      </c>
      <c r="L431" s="21">
        <f t="shared" si="103"/>
        <v>1867664.7600000002</v>
      </c>
      <c r="M431" s="21">
        <f t="shared" si="103"/>
        <v>2042095.8280000002</v>
      </c>
      <c r="N431" s="21">
        <f t="shared" si="103"/>
        <v>2190090</v>
      </c>
      <c r="O431" s="11">
        <f t="shared" ref="O431:O432" si="104">RATE(M$315-I$315,,-I431,M431)</f>
        <v>9.7650678640981453E-2</v>
      </c>
      <c r="P431" s="14" t="s">
        <v>951</v>
      </c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</row>
    <row r="432" spans="1:68" ht="16.5" customHeight="1" x14ac:dyDescent="0.3">
      <c r="A432" s="2"/>
      <c r="B432" s="15">
        <f t="shared" ref="B432:N432" si="105">B431/B$396</f>
        <v>0.55296679933803661</v>
      </c>
      <c r="C432" s="15">
        <f t="shared" si="105"/>
        <v>0.60011830648517939</v>
      </c>
      <c r="D432" s="15">
        <f t="shared" si="105"/>
        <v>0.61099125364159945</v>
      </c>
      <c r="E432" s="15">
        <f t="shared" si="105"/>
        <v>0.56845727680206071</v>
      </c>
      <c r="F432" s="15">
        <f t="shared" si="105"/>
        <v>0.56859543180440963</v>
      </c>
      <c r="G432" s="15">
        <f t="shared" si="105"/>
        <v>0.59245261905288105</v>
      </c>
      <c r="H432" s="15">
        <f t="shared" si="105"/>
        <v>0.59826644738786616</v>
      </c>
      <c r="I432" s="15">
        <f t="shared" si="105"/>
        <v>0.60879147808326328</v>
      </c>
      <c r="J432" s="15">
        <f t="shared" si="105"/>
        <v>0.65412057461332473</v>
      </c>
      <c r="K432" s="15">
        <f t="shared" si="105"/>
        <v>0.69287419249333371</v>
      </c>
      <c r="L432" s="15">
        <f t="shared" si="105"/>
        <v>0.70967231318025426</v>
      </c>
      <c r="M432" s="15">
        <f t="shared" si="105"/>
        <v>0.70397259763639319</v>
      </c>
      <c r="N432" s="15">
        <f t="shared" si="105"/>
        <v>0.70691300227493981</v>
      </c>
      <c r="O432" s="11">
        <f t="shared" si="104"/>
        <v>3.6983383774429175E-2</v>
      </c>
      <c r="P432" s="29" t="s">
        <v>961</v>
      </c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</row>
    <row r="433" spans="1:68" ht="16.5" customHeight="1" x14ac:dyDescent="0.3">
      <c r="A433" s="17"/>
      <c r="B433" s="25"/>
      <c r="C433" s="15">
        <f t="shared" ref="C433:N433" si="106">C431/B431-1</f>
        <v>0.1332917115175285</v>
      </c>
      <c r="D433" s="15">
        <f t="shared" si="106"/>
        <v>0.14747533938705915</v>
      </c>
      <c r="E433" s="15">
        <f t="shared" si="106"/>
        <v>0.13977506031121889</v>
      </c>
      <c r="F433" s="15">
        <f t="shared" si="106"/>
        <v>0.1744120404829459</v>
      </c>
      <c r="G433" s="15">
        <f t="shared" si="106"/>
        <v>0.27771487043357945</v>
      </c>
      <c r="H433" s="15">
        <f t="shared" si="106"/>
        <v>0.11775500106732451</v>
      </c>
      <c r="I433" s="15">
        <f t="shared" si="106"/>
        <v>1.9790627052481691E-2</v>
      </c>
      <c r="J433" s="15">
        <f t="shared" si="106"/>
        <v>0.11665535460815479</v>
      </c>
      <c r="K433" s="15">
        <f t="shared" si="106"/>
        <v>0.10863438681495263</v>
      </c>
      <c r="L433" s="15">
        <f t="shared" si="106"/>
        <v>7.2437297065246931E-2</v>
      </c>
      <c r="M433" s="15">
        <f t="shared" si="106"/>
        <v>9.3395277212383609E-2</v>
      </c>
      <c r="N433" s="15">
        <f t="shared" si="106"/>
        <v>7.2471707728301471E-2</v>
      </c>
      <c r="O433" s="22"/>
      <c r="P433" s="16" t="s">
        <v>957</v>
      </c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  <c r="BA433" s="17"/>
      <c r="BB433" s="17"/>
      <c r="BC433" s="17"/>
      <c r="BD433" s="17"/>
      <c r="BE433" s="17"/>
      <c r="BF433" s="17"/>
      <c r="BG433" s="17"/>
      <c r="BH433" s="17"/>
      <c r="BI433" s="17"/>
      <c r="BJ433" s="17"/>
      <c r="BK433" s="17"/>
      <c r="BL433" s="17"/>
      <c r="BM433" s="17"/>
      <c r="BN433" s="17"/>
      <c r="BO433" s="17"/>
      <c r="BP433" s="17"/>
    </row>
    <row r="434" spans="1:68" ht="16.5" customHeight="1" x14ac:dyDescent="0.3">
      <c r="A434" s="2"/>
      <c r="B434" s="259" t="s">
        <v>962</v>
      </c>
      <c r="C434" s="255"/>
      <c r="D434" s="255"/>
      <c r="E434" s="255"/>
      <c r="F434" s="255"/>
      <c r="G434" s="255"/>
      <c r="H434" s="255"/>
      <c r="I434" s="255"/>
      <c r="J434" s="255"/>
      <c r="K434" s="255"/>
      <c r="L434" s="255"/>
      <c r="M434" s="255"/>
      <c r="N434" s="256"/>
      <c r="O434" s="11"/>
      <c r="P434" s="4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</row>
    <row r="435" spans="1:68" ht="16.5" customHeight="1" x14ac:dyDescent="0.3">
      <c r="A435" s="2"/>
      <c r="B435" s="259" t="s">
        <v>963</v>
      </c>
      <c r="C435" s="255"/>
      <c r="D435" s="255"/>
      <c r="E435" s="255"/>
      <c r="F435" s="255"/>
      <c r="G435" s="255"/>
      <c r="H435" s="255"/>
      <c r="I435" s="255"/>
      <c r="J435" s="255"/>
      <c r="K435" s="255"/>
      <c r="L435" s="255"/>
      <c r="M435" s="255"/>
      <c r="N435" s="256"/>
      <c r="O435" s="11"/>
      <c r="P435" s="4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</row>
    <row r="436" spans="1:68" ht="16.5" customHeight="1" x14ac:dyDescent="0.3">
      <c r="A436" s="2"/>
      <c r="B436" s="21" t="str">
        <f t="shared" ref="B436:N436" si="107">IFERROR(VLOOKUP($B$435,$131:$202,MATCH($P436&amp;"/"&amp;B$315,$129:$129,0),FALSE),"")</f>
        <v/>
      </c>
      <c r="C436" s="21" t="str">
        <f t="shared" si="107"/>
        <v/>
      </c>
      <c r="D436" s="21" t="str">
        <f t="shared" si="107"/>
        <v/>
      </c>
      <c r="E436" s="21" t="str">
        <f t="shared" si="107"/>
        <v/>
      </c>
      <c r="F436" s="21" t="str">
        <f t="shared" si="107"/>
        <v/>
      </c>
      <c r="G436" s="21" t="str">
        <f t="shared" si="107"/>
        <v/>
      </c>
      <c r="H436" s="21" t="str">
        <f t="shared" si="107"/>
        <v/>
      </c>
      <c r="I436" s="21" t="str">
        <f t="shared" si="107"/>
        <v/>
      </c>
      <c r="J436" s="21" t="str">
        <f t="shared" si="107"/>
        <v/>
      </c>
      <c r="K436" s="21" t="str">
        <f t="shared" si="107"/>
        <v/>
      </c>
      <c r="L436" s="21" t="str">
        <f t="shared" si="107"/>
        <v/>
      </c>
      <c r="M436" s="21" t="str">
        <f t="shared" si="107"/>
        <v/>
      </c>
      <c r="N436" s="21" t="str">
        <f t="shared" si="107"/>
        <v/>
      </c>
      <c r="O436" s="11"/>
      <c r="P436" s="14" t="s">
        <v>948</v>
      </c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</row>
    <row r="437" spans="1:68" ht="16.5" customHeight="1" x14ac:dyDescent="0.3">
      <c r="A437" s="2"/>
      <c r="B437" s="12" t="str">
        <f t="shared" ref="B437:N437" si="108">IFERROR(VLOOKUP($B$435,$131:$202,MATCH($P437&amp;"/"&amp;B$315,$129:$129,0),FALSE),"")</f>
        <v/>
      </c>
      <c r="C437" s="12" t="str">
        <f t="shared" si="108"/>
        <v/>
      </c>
      <c r="D437" s="12" t="str">
        <f t="shared" si="108"/>
        <v/>
      </c>
      <c r="E437" s="12" t="str">
        <f t="shared" si="108"/>
        <v/>
      </c>
      <c r="F437" s="12" t="str">
        <f t="shared" si="108"/>
        <v/>
      </c>
      <c r="G437" s="12" t="str">
        <f t="shared" si="108"/>
        <v/>
      </c>
      <c r="H437" s="12" t="str">
        <f t="shared" si="108"/>
        <v/>
      </c>
      <c r="I437" s="12" t="str">
        <f t="shared" si="108"/>
        <v/>
      </c>
      <c r="J437" s="12" t="str">
        <f t="shared" si="108"/>
        <v/>
      </c>
      <c r="K437" s="12" t="str">
        <f t="shared" si="108"/>
        <v/>
      </c>
      <c r="L437" s="12" t="str">
        <f t="shared" si="108"/>
        <v/>
      </c>
      <c r="M437" s="12" t="str">
        <f t="shared" si="108"/>
        <v/>
      </c>
      <c r="N437" s="12" t="str">
        <f t="shared" si="108"/>
        <v/>
      </c>
      <c r="O437" s="11"/>
      <c r="P437" s="14" t="s">
        <v>949</v>
      </c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</row>
    <row r="438" spans="1:68" ht="16.5" customHeight="1" x14ac:dyDescent="0.3">
      <c r="A438" s="2"/>
      <c r="B438" s="12" t="str">
        <f t="shared" ref="B438:N438" si="109">IFERROR(VLOOKUP($B$435,$131:$202,MATCH($P438&amp;"/"&amp;B$315,$129:$129,0),FALSE),"")</f>
        <v/>
      </c>
      <c r="C438" s="12" t="str">
        <f t="shared" si="109"/>
        <v/>
      </c>
      <c r="D438" s="12" t="str">
        <f t="shared" si="109"/>
        <v/>
      </c>
      <c r="E438" s="12" t="str">
        <f t="shared" si="109"/>
        <v/>
      </c>
      <c r="F438" s="12" t="str">
        <f t="shared" si="109"/>
        <v/>
      </c>
      <c r="G438" s="12" t="str">
        <f t="shared" si="109"/>
        <v/>
      </c>
      <c r="H438" s="12" t="str">
        <f t="shared" si="109"/>
        <v/>
      </c>
      <c r="I438" s="12" t="str">
        <f t="shared" si="109"/>
        <v/>
      </c>
      <c r="J438" s="12" t="str">
        <f t="shared" si="109"/>
        <v/>
      </c>
      <c r="K438" s="12" t="str">
        <f t="shared" si="109"/>
        <v/>
      </c>
      <c r="L438" s="12" t="str">
        <f t="shared" si="109"/>
        <v/>
      </c>
      <c r="M438" s="12" t="str">
        <f t="shared" si="109"/>
        <v/>
      </c>
      <c r="N438" s="12" t="str">
        <f t="shared" si="109"/>
        <v/>
      </c>
      <c r="O438" s="11"/>
      <c r="P438" s="14" t="s">
        <v>950</v>
      </c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</row>
    <row r="439" spans="1:68" ht="16.5" customHeight="1" x14ac:dyDescent="0.3">
      <c r="A439" s="2"/>
      <c r="B439" s="24" t="str">
        <f t="shared" ref="B439:N439" si="110">IFERROR(VLOOKUP($B$435,$131:$202,MATCH($P439&amp;"/"&amp;B$315,$129:$129,0),FALSE),"")</f>
        <v/>
      </c>
      <c r="C439" s="24" t="str">
        <f t="shared" si="110"/>
        <v/>
      </c>
      <c r="D439" s="24" t="str">
        <f t="shared" si="110"/>
        <v/>
      </c>
      <c r="E439" s="24" t="str">
        <f t="shared" si="110"/>
        <v/>
      </c>
      <c r="F439" s="24" t="str">
        <f t="shared" si="110"/>
        <v/>
      </c>
      <c r="G439" s="24" t="str">
        <f t="shared" si="110"/>
        <v/>
      </c>
      <c r="H439" s="24" t="str">
        <f t="shared" si="110"/>
        <v/>
      </c>
      <c r="I439" s="24" t="str">
        <f t="shared" si="110"/>
        <v/>
      </c>
      <c r="J439" s="24" t="str">
        <f t="shared" si="110"/>
        <v/>
      </c>
      <c r="K439" s="24" t="str">
        <f t="shared" si="110"/>
        <v/>
      </c>
      <c r="L439" s="24" t="str">
        <f t="shared" si="110"/>
        <v/>
      </c>
      <c r="M439" s="24" t="str">
        <f t="shared" si="110"/>
        <v/>
      </c>
      <c r="N439" s="24" t="str">
        <f t="shared" si="110"/>
        <v/>
      </c>
      <c r="O439" s="11"/>
      <c r="P439" s="14" t="s">
        <v>956</v>
      </c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</row>
    <row r="440" spans="1:68" ht="16.5" customHeight="1" x14ac:dyDescent="0.3">
      <c r="A440" s="2"/>
      <c r="B440" s="24">
        <f t="shared" ref="B440:M440" si="111">SUM(B436:B439)</f>
        <v>0</v>
      </c>
      <c r="C440" s="24">
        <f t="shared" si="111"/>
        <v>0</v>
      </c>
      <c r="D440" s="24">
        <f t="shared" si="111"/>
        <v>0</v>
      </c>
      <c r="E440" s="24">
        <f t="shared" si="111"/>
        <v>0</v>
      </c>
      <c r="F440" s="24">
        <f t="shared" si="111"/>
        <v>0</v>
      </c>
      <c r="G440" s="24">
        <f t="shared" si="111"/>
        <v>0</v>
      </c>
      <c r="H440" s="24">
        <f t="shared" si="111"/>
        <v>0</v>
      </c>
      <c r="I440" s="24">
        <f t="shared" si="111"/>
        <v>0</v>
      </c>
      <c r="J440" s="24">
        <f t="shared" si="111"/>
        <v>0</v>
      </c>
      <c r="K440" s="24">
        <f t="shared" si="111"/>
        <v>0</v>
      </c>
      <c r="L440" s="24">
        <f t="shared" si="111"/>
        <v>0</v>
      </c>
      <c r="M440" s="24">
        <f t="shared" si="111"/>
        <v>0</v>
      </c>
      <c r="N440" s="24" t="e">
        <f>IF(N437="",N436*4,IF(N438="",(N437+N436)*2,IF(N439="",((N438+N437+N436)/3)*4,SUM(N436:N439))))</f>
        <v>#VALUE!</v>
      </c>
      <c r="O440" s="11" t="e">
        <f t="shared" ref="O440:O441" si="112">RATE(M$315-I$315,,-I440,M440)</f>
        <v>#NUM!</v>
      </c>
      <c r="P440" s="14" t="s">
        <v>951</v>
      </c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</row>
    <row r="441" spans="1:68" ht="16.5" customHeight="1" x14ac:dyDescent="0.3">
      <c r="A441" s="2"/>
      <c r="B441" s="28">
        <f t="shared" ref="B441:N441" si="113">+B440/(B$396+B$410)</f>
        <v>0</v>
      </c>
      <c r="C441" s="15">
        <f t="shared" si="113"/>
        <v>0</v>
      </c>
      <c r="D441" s="15">
        <f t="shared" si="113"/>
        <v>0</v>
      </c>
      <c r="E441" s="15">
        <f t="shared" si="113"/>
        <v>0</v>
      </c>
      <c r="F441" s="15">
        <f t="shared" si="113"/>
        <v>0</v>
      </c>
      <c r="G441" s="15">
        <f t="shared" si="113"/>
        <v>0</v>
      </c>
      <c r="H441" s="15">
        <f t="shared" si="113"/>
        <v>0</v>
      </c>
      <c r="I441" s="15">
        <f t="shared" si="113"/>
        <v>0</v>
      </c>
      <c r="J441" s="15">
        <f t="shared" si="113"/>
        <v>0</v>
      </c>
      <c r="K441" s="15">
        <f t="shared" si="113"/>
        <v>0</v>
      </c>
      <c r="L441" s="15">
        <f t="shared" si="113"/>
        <v>0</v>
      </c>
      <c r="M441" s="15">
        <f t="shared" si="113"/>
        <v>0</v>
      </c>
      <c r="N441" s="15" t="e">
        <f t="shared" si="113"/>
        <v>#VALUE!</v>
      </c>
      <c r="O441" s="11" t="e">
        <f t="shared" si="112"/>
        <v>#NUM!</v>
      </c>
      <c r="P441" s="16" t="s">
        <v>952</v>
      </c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</row>
    <row r="442" spans="1:68" ht="16.5" customHeight="1" x14ac:dyDescent="0.3">
      <c r="A442" s="17"/>
      <c r="B442" s="25"/>
      <c r="C442" s="15" t="e">
        <f t="shared" ref="C442:N442" si="114">C440/B440-1</f>
        <v>#DIV/0!</v>
      </c>
      <c r="D442" s="15" t="e">
        <f t="shared" si="114"/>
        <v>#DIV/0!</v>
      </c>
      <c r="E442" s="15" t="e">
        <f t="shared" si="114"/>
        <v>#DIV/0!</v>
      </c>
      <c r="F442" s="15" t="e">
        <f t="shared" si="114"/>
        <v>#DIV/0!</v>
      </c>
      <c r="G442" s="15" t="e">
        <f t="shared" si="114"/>
        <v>#DIV/0!</v>
      </c>
      <c r="H442" s="15" t="e">
        <f t="shared" si="114"/>
        <v>#DIV/0!</v>
      </c>
      <c r="I442" s="15" t="e">
        <f t="shared" si="114"/>
        <v>#DIV/0!</v>
      </c>
      <c r="J442" s="15" t="e">
        <f t="shared" si="114"/>
        <v>#DIV/0!</v>
      </c>
      <c r="K442" s="15" t="e">
        <f t="shared" si="114"/>
        <v>#DIV/0!</v>
      </c>
      <c r="L442" s="15" t="e">
        <f t="shared" si="114"/>
        <v>#DIV/0!</v>
      </c>
      <c r="M442" s="15" t="e">
        <f t="shared" si="114"/>
        <v>#DIV/0!</v>
      </c>
      <c r="N442" s="15" t="e">
        <f t="shared" si="114"/>
        <v>#VALUE!</v>
      </c>
      <c r="O442" s="22"/>
      <c r="P442" s="16" t="s">
        <v>957</v>
      </c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  <c r="BB442" s="17"/>
      <c r="BC442" s="17"/>
      <c r="BD442" s="17"/>
      <c r="BE442" s="17"/>
      <c r="BF442" s="17"/>
      <c r="BG442" s="17"/>
      <c r="BH442" s="17"/>
      <c r="BI442" s="17"/>
      <c r="BJ442" s="17"/>
      <c r="BK442" s="17"/>
      <c r="BL442" s="17"/>
      <c r="BM442" s="17"/>
      <c r="BN442" s="17"/>
      <c r="BO442" s="17"/>
      <c r="BP442" s="17"/>
    </row>
    <row r="443" spans="1:68" ht="16.5" customHeight="1" x14ac:dyDescent="0.3">
      <c r="A443" s="2"/>
      <c r="B443" s="258" t="s">
        <v>859</v>
      </c>
      <c r="C443" s="255"/>
      <c r="D443" s="255"/>
      <c r="E443" s="255"/>
      <c r="F443" s="255"/>
      <c r="G443" s="255"/>
      <c r="H443" s="255"/>
      <c r="I443" s="255"/>
      <c r="J443" s="255"/>
      <c r="K443" s="255"/>
      <c r="L443" s="255"/>
      <c r="M443" s="255"/>
      <c r="N443" s="256"/>
      <c r="O443" s="11"/>
      <c r="P443" s="4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</row>
    <row r="444" spans="1:68" ht="16.5" customHeight="1" x14ac:dyDescent="0.3">
      <c r="A444" s="2"/>
      <c r="B444" s="21">
        <f t="shared" ref="B444:N444" si="115">IFERROR(VLOOKUP($B$443,$131:$202,MATCH($P444&amp;"/"&amp;B$315,$129:$129,0),FALSE),"")</f>
        <v>85237</v>
      </c>
      <c r="C444" s="21">
        <f t="shared" si="115"/>
        <v>88885</v>
      </c>
      <c r="D444" s="21">
        <f t="shared" si="115"/>
        <v>93283</v>
      </c>
      <c r="E444" s="21">
        <f t="shared" si="115"/>
        <v>117291</v>
      </c>
      <c r="F444" s="21">
        <f t="shared" si="115"/>
        <v>129838</v>
      </c>
      <c r="G444" s="21">
        <f t="shared" si="115"/>
        <v>149717</v>
      </c>
      <c r="H444" s="21">
        <f t="shared" si="115"/>
        <v>160149</v>
      </c>
      <c r="I444" s="21">
        <f t="shared" si="115"/>
        <v>172376</v>
      </c>
      <c r="J444" s="21">
        <f t="shared" si="115"/>
        <v>182997</v>
      </c>
      <c r="K444" s="21">
        <f t="shared" si="115"/>
        <v>195556</v>
      </c>
      <c r="L444" s="21">
        <f t="shared" si="115"/>
        <v>210836</v>
      </c>
      <c r="M444" s="21">
        <f t="shared" si="115"/>
        <v>225380</v>
      </c>
      <c r="N444" s="21">
        <f t="shared" si="115"/>
        <v>254743</v>
      </c>
      <c r="O444" s="11"/>
      <c r="P444" s="14" t="s">
        <v>948</v>
      </c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</row>
    <row r="445" spans="1:68" ht="16.5" customHeight="1" x14ac:dyDescent="0.3">
      <c r="A445" s="2"/>
      <c r="B445" s="12">
        <f t="shared" ref="B445:N445" si="116">IFERROR(VLOOKUP($B$443,$131:$202,MATCH($P445&amp;"/"&amp;B$315,$129:$129,0),FALSE),"")</f>
        <v>101136</v>
      </c>
      <c r="C445" s="12">
        <f t="shared" si="116"/>
        <v>93967</v>
      </c>
      <c r="D445" s="12">
        <f t="shared" si="116"/>
        <v>98150</v>
      </c>
      <c r="E445" s="12">
        <f t="shared" si="116"/>
        <v>126451</v>
      </c>
      <c r="F445" s="12">
        <f t="shared" si="116"/>
        <v>143311</v>
      </c>
      <c r="G445" s="12">
        <f t="shared" si="116"/>
        <v>168327</v>
      </c>
      <c r="H445" s="12">
        <f t="shared" si="116"/>
        <v>176278</v>
      </c>
      <c r="I445" s="12">
        <f t="shared" si="116"/>
        <v>177521</v>
      </c>
      <c r="J445" s="12">
        <f t="shared" si="116"/>
        <v>191162</v>
      </c>
      <c r="K445" s="12">
        <f t="shared" si="116"/>
        <v>204878</v>
      </c>
      <c r="L445" s="12">
        <f t="shared" si="116"/>
        <v>220796</v>
      </c>
      <c r="M445" s="12">
        <f t="shared" si="116"/>
        <v>255731</v>
      </c>
      <c r="N445" s="12">
        <f t="shared" si="116"/>
        <v>236075</v>
      </c>
      <c r="O445" s="11"/>
      <c r="P445" s="14" t="s">
        <v>949</v>
      </c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</row>
    <row r="446" spans="1:68" ht="16.5" customHeight="1" x14ac:dyDescent="0.3">
      <c r="A446" s="2"/>
      <c r="B446" s="12">
        <f t="shared" ref="B446:N446" si="117">IFERROR(VLOOKUP($B$443,$131:$202,MATCH($P446&amp;"/"&amp;B$315,$129:$129,0),FALSE),"")</f>
        <v>86773</v>
      </c>
      <c r="C446" s="12">
        <f t="shared" si="117"/>
        <v>90628</v>
      </c>
      <c r="D446" s="12">
        <f t="shared" si="117"/>
        <v>108909</v>
      </c>
      <c r="E446" s="12">
        <f t="shared" si="117"/>
        <v>119608</v>
      </c>
      <c r="F446" s="12">
        <f t="shared" si="117"/>
        <v>142149</v>
      </c>
      <c r="G446" s="12">
        <f t="shared" si="117"/>
        <v>159863</v>
      </c>
      <c r="H446" s="12">
        <f t="shared" si="117"/>
        <v>170112</v>
      </c>
      <c r="I446" s="12">
        <f t="shared" si="117"/>
        <v>174588</v>
      </c>
      <c r="J446" s="12">
        <f t="shared" si="117"/>
        <v>185633</v>
      </c>
      <c r="K446" s="12">
        <f t="shared" si="117"/>
        <v>197704</v>
      </c>
      <c r="L446" s="12">
        <f t="shared" si="117"/>
        <v>217710</v>
      </c>
      <c r="M446" s="12">
        <f t="shared" si="117"/>
        <v>232007</v>
      </c>
      <c r="N446" s="12" t="str">
        <f t="shared" si="117"/>
        <v/>
      </c>
      <c r="O446" s="11"/>
      <c r="P446" s="14" t="s">
        <v>950</v>
      </c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</row>
    <row r="447" spans="1:68" ht="16.5" customHeight="1" x14ac:dyDescent="0.3">
      <c r="A447" s="2"/>
      <c r="B447" s="24">
        <f t="shared" ref="B447:N447" si="118">IFERROR(VLOOKUP($B$443,$131:$202,MATCH($P447&amp;"/"&amp;B$315,$129:$129,0),FALSE),"")</f>
        <v>106231.97</v>
      </c>
      <c r="C447" s="24">
        <f t="shared" si="118"/>
        <v>99919.07</v>
      </c>
      <c r="D447" s="24">
        <f t="shared" si="118"/>
        <v>117330.55</v>
      </c>
      <c r="E447" s="24">
        <f t="shared" si="118"/>
        <v>123476.11</v>
      </c>
      <c r="F447" s="24">
        <f t="shared" si="118"/>
        <v>159019.47899999999</v>
      </c>
      <c r="G447" s="24">
        <f t="shared" si="118"/>
        <v>177165.14300000001</v>
      </c>
      <c r="H447" s="24">
        <f t="shared" si="118"/>
        <v>168440.85</v>
      </c>
      <c r="I447" s="24">
        <f t="shared" si="118"/>
        <v>169910.7</v>
      </c>
      <c r="J447" s="24">
        <f t="shared" si="118"/>
        <v>177931.54</v>
      </c>
      <c r="K447" s="24">
        <f t="shared" si="118"/>
        <v>179265.92000000001</v>
      </c>
      <c r="L447" s="24">
        <f t="shared" si="118"/>
        <v>209596.27</v>
      </c>
      <c r="M447" s="24">
        <f t="shared" si="118"/>
        <v>231460.481</v>
      </c>
      <c r="N447" s="24" t="str">
        <f t="shared" si="118"/>
        <v/>
      </c>
      <c r="O447" s="11"/>
      <c r="P447" s="14" t="s">
        <v>956</v>
      </c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</row>
    <row r="448" spans="1:68" ht="16.5" customHeight="1" x14ac:dyDescent="0.3">
      <c r="A448" s="2"/>
      <c r="B448" s="24">
        <f t="shared" ref="B448:M448" si="119">SUM(B444:B447)</f>
        <v>379377.97</v>
      </c>
      <c r="C448" s="24">
        <f t="shared" si="119"/>
        <v>373399.07</v>
      </c>
      <c r="D448" s="24">
        <f t="shared" si="119"/>
        <v>417672.55</v>
      </c>
      <c r="E448" s="24">
        <f t="shared" si="119"/>
        <v>486826.11</v>
      </c>
      <c r="F448" s="24">
        <f t="shared" si="119"/>
        <v>574317.47900000005</v>
      </c>
      <c r="G448" s="24">
        <f t="shared" si="119"/>
        <v>655072.14300000004</v>
      </c>
      <c r="H448" s="24">
        <f t="shared" si="119"/>
        <v>674979.85</v>
      </c>
      <c r="I448" s="24">
        <f t="shared" si="119"/>
        <v>694395.7</v>
      </c>
      <c r="J448" s="24">
        <f t="shared" si="119"/>
        <v>737723.54</v>
      </c>
      <c r="K448" s="24">
        <f t="shared" si="119"/>
        <v>777403.92</v>
      </c>
      <c r="L448" s="24">
        <f t="shared" si="119"/>
        <v>858938.27</v>
      </c>
      <c r="M448" s="24">
        <f t="shared" si="119"/>
        <v>944578.48100000003</v>
      </c>
      <c r="N448" s="24">
        <f>IF(N445="",N444*4,IF(N446="",(N445+N444)*2,IF(N447="",((N446+N445+N444)/3)*4,SUM(N444:N447))))</f>
        <v>981636</v>
      </c>
      <c r="O448" s="11">
        <f t="shared" ref="O448:O449" si="120">RATE(M$315-I$315,,-I448,M448)</f>
        <v>7.9960213709985822E-2</v>
      </c>
      <c r="P448" s="14" t="s">
        <v>951</v>
      </c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</row>
    <row r="449" spans="1:68" ht="16.5" customHeight="1" x14ac:dyDescent="0.3">
      <c r="A449" s="2"/>
      <c r="B449" s="28">
        <f t="shared" ref="B449:N449" si="121">+B448/(B$396+B$410)</f>
        <v>0.32929702607467798</v>
      </c>
      <c r="C449" s="29">
        <f t="shared" si="121"/>
        <v>0.33146368353579564</v>
      </c>
      <c r="D449" s="29">
        <f t="shared" si="121"/>
        <v>0.3252415795790744</v>
      </c>
      <c r="E449" s="29">
        <f t="shared" si="121"/>
        <v>0.2896527354088671</v>
      </c>
      <c r="F449" s="29">
        <f t="shared" si="121"/>
        <v>0.27995896576747287</v>
      </c>
      <c r="G449" s="29">
        <f t="shared" si="121"/>
        <v>0.26624622725936581</v>
      </c>
      <c r="H449" s="29">
        <f t="shared" si="121"/>
        <v>0.25139601488027263</v>
      </c>
      <c r="I449" s="29">
        <f t="shared" si="121"/>
        <v>0.25509495071978805</v>
      </c>
      <c r="J449" s="29">
        <f t="shared" si="121"/>
        <v>0.261982391985562</v>
      </c>
      <c r="K449" s="29">
        <f t="shared" si="121"/>
        <v>0.26502202115983242</v>
      </c>
      <c r="L449" s="29">
        <f t="shared" si="121"/>
        <v>0.27860615564307434</v>
      </c>
      <c r="M449" s="29">
        <f t="shared" si="121"/>
        <v>0.28231272774456595</v>
      </c>
      <c r="N449" s="30">
        <f t="shared" si="121"/>
        <v>0.28220516736199591</v>
      </c>
      <c r="O449" s="11">
        <f t="shared" si="120"/>
        <v>2.5668809754148019E-2</v>
      </c>
      <c r="P449" s="16" t="s">
        <v>952</v>
      </c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</row>
    <row r="450" spans="1:68" ht="16.5" customHeight="1" x14ac:dyDescent="0.3">
      <c r="A450" s="2"/>
      <c r="B450" s="260" t="s">
        <v>964</v>
      </c>
      <c r="C450" s="255"/>
      <c r="D450" s="255"/>
      <c r="E450" s="255"/>
      <c r="F450" s="255"/>
      <c r="G450" s="255"/>
      <c r="H450" s="255"/>
      <c r="I450" s="255"/>
      <c r="J450" s="255"/>
      <c r="K450" s="255"/>
      <c r="L450" s="255"/>
      <c r="M450" s="255"/>
      <c r="N450" s="256"/>
      <c r="O450" s="11"/>
      <c r="P450" s="4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</row>
    <row r="451" spans="1:68" ht="16.5" customHeight="1" x14ac:dyDescent="0.3">
      <c r="A451" s="2"/>
      <c r="B451" s="21">
        <f t="shared" ref="B451:N451" si="122">IFERROR(B427+B406-B444,"")</f>
        <v>99791</v>
      </c>
      <c r="C451" s="21">
        <f t="shared" si="122"/>
        <v>92168</v>
      </c>
      <c r="D451" s="21">
        <f t="shared" si="122"/>
        <v>118286</v>
      </c>
      <c r="E451" s="21">
        <f t="shared" si="122"/>
        <v>130283</v>
      </c>
      <c r="F451" s="21">
        <f t="shared" si="122"/>
        <v>154761</v>
      </c>
      <c r="G451" s="21">
        <f t="shared" si="122"/>
        <v>222995</v>
      </c>
      <c r="H451" s="21">
        <f t="shared" si="122"/>
        <v>268978</v>
      </c>
      <c r="I451" s="21">
        <f t="shared" si="122"/>
        <v>266146</v>
      </c>
      <c r="J451" s="21">
        <f t="shared" si="122"/>
        <v>291242</v>
      </c>
      <c r="K451" s="21">
        <f t="shared" si="122"/>
        <v>319570</v>
      </c>
      <c r="L451" s="21">
        <f t="shared" si="122"/>
        <v>344629</v>
      </c>
      <c r="M451" s="21">
        <f t="shared" si="122"/>
        <v>360523</v>
      </c>
      <c r="N451" s="21">
        <f t="shared" si="122"/>
        <v>420134</v>
      </c>
      <c r="O451" s="11"/>
      <c r="P451" s="14" t="s">
        <v>948</v>
      </c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</row>
    <row r="452" spans="1:68" ht="16.5" customHeight="1" x14ac:dyDescent="0.3">
      <c r="A452" s="2"/>
      <c r="B452" s="12">
        <f t="shared" ref="B452:N452" si="123">IFERROR(B428+B407-B445,"")</f>
        <v>81098</v>
      </c>
      <c r="C452" s="12">
        <f t="shared" si="123"/>
        <v>88225</v>
      </c>
      <c r="D452" s="12">
        <f t="shared" si="123"/>
        <v>122348</v>
      </c>
      <c r="E452" s="12">
        <f t="shared" si="123"/>
        <v>107006</v>
      </c>
      <c r="F452" s="12">
        <f t="shared" si="123"/>
        <v>176517</v>
      </c>
      <c r="G452" s="12">
        <f t="shared" si="123"/>
        <v>227008</v>
      </c>
      <c r="H452" s="12">
        <f t="shared" si="123"/>
        <v>266136</v>
      </c>
      <c r="I452" s="12">
        <f t="shared" si="123"/>
        <v>268795</v>
      </c>
      <c r="J452" s="12">
        <f t="shared" si="123"/>
        <v>291556</v>
      </c>
      <c r="K452" s="12">
        <f t="shared" si="123"/>
        <v>325961</v>
      </c>
      <c r="L452" s="12">
        <f t="shared" si="123"/>
        <v>354854</v>
      </c>
      <c r="M452" s="12">
        <f t="shared" si="123"/>
        <v>352072</v>
      </c>
      <c r="N452" s="12">
        <f t="shared" si="123"/>
        <v>374265</v>
      </c>
      <c r="O452" s="11"/>
      <c r="P452" s="14" t="s">
        <v>949</v>
      </c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</row>
    <row r="453" spans="1:68" ht="16.5" customHeight="1" x14ac:dyDescent="0.3">
      <c r="A453" s="2"/>
      <c r="B453" s="12">
        <f t="shared" ref="B453:N453" si="124">IFERROR(B429+B408-B446,"")</f>
        <v>85658</v>
      </c>
      <c r="C453" s="12">
        <f t="shared" si="124"/>
        <v>108949</v>
      </c>
      <c r="D453" s="12">
        <f t="shared" si="124"/>
        <v>124942</v>
      </c>
      <c r="E453" s="12">
        <f t="shared" si="124"/>
        <v>119187</v>
      </c>
      <c r="F453" s="12">
        <f t="shared" si="124"/>
        <v>207367</v>
      </c>
      <c r="G453" s="12">
        <f t="shared" si="124"/>
        <v>260278</v>
      </c>
      <c r="H453" s="12">
        <f t="shared" si="124"/>
        <v>274419</v>
      </c>
      <c r="I453" s="12">
        <f t="shared" si="124"/>
        <v>294924</v>
      </c>
      <c r="J453" s="12">
        <f t="shared" si="124"/>
        <v>321726</v>
      </c>
      <c r="K453" s="12">
        <f t="shared" si="124"/>
        <v>348486</v>
      </c>
      <c r="L453" s="12">
        <f t="shared" si="124"/>
        <v>370374</v>
      </c>
      <c r="M453" s="12">
        <f t="shared" si="124"/>
        <v>397065</v>
      </c>
      <c r="N453" s="12" t="str">
        <f t="shared" si="124"/>
        <v/>
      </c>
      <c r="O453" s="11"/>
      <c r="P453" s="14" t="s">
        <v>950</v>
      </c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</row>
    <row r="454" spans="1:68" ht="16.5" customHeight="1" x14ac:dyDescent="0.3">
      <c r="A454" s="2"/>
      <c r="B454" s="24">
        <f t="shared" ref="B454:N454" si="125">IFERROR(B430+B409-B447,"")</f>
        <v>57575.28</v>
      </c>
      <c r="C454" s="24">
        <f t="shared" si="125"/>
        <v>44750.06</v>
      </c>
      <c r="D454" s="24">
        <f t="shared" si="125"/>
        <v>41520.270000000004</v>
      </c>
      <c r="E454" s="24">
        <f t="shared" si="125"/>
        <v>213063.62</v>
      </c>
      <c r="F454" s="24">
        <f t="shared" si="125"/>
        <v>205631.78200000006</v>
      </c>
      <c r="G454" s="24">
        <f t="shared" si="125"/>
        <v>246088.26999999993</v>
      </c>
      <c r="H454" s="24">
        <f t="shared" si="125"/>
        <v>274113.12999999989</v>
      </c>
      <c r="I454" s="24">
        <f t="shared" si="125"/>
        <v>293865.19</v>
      </c>
      <c r="J454" s="24">
        <f t="shared" si="125"/>
        <v>343054.28</v>
      </c>
      <c r="K454" s="24">
        <f t="shared" si="125"/>
        <v>389985.43000000005</v>
      </c>
      <c r="L454" s="24">
        <f t="shared" si="125"/>
        <v>390124.93999999994</v>
      </c>
      <c r="M454" s="24">
        <f t="shared" si="125"/>
        <v>432898.78100000008</v>
      </c>
      <c r="N454" s="24" t="str">
        <f t="shared" si="125"/>
        <v/>
      </c>
      <c r="O454" s="11"/>
      <c r="P454" s="14" t="s">
        <v>956</v>
      </c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</row>
    <row r="455" spans="1:68" ht="16.5" customHeight="1" x14ac:dyDescent="0.3">
      <c r="A455" s="2"/>
      <c r="B455" s="27">
        <f t="shared" ref="B455:M455" si="126">IFERROR(B431+B410-B440-B448,"")</f>
        <v>324122.27999999991</v>
      </c>
      <c r="C455" s="24">
        <f t="shared" si="126"/>
        <v>334092.06</v>
      </c>
      <c r="D455" s="24">
        <f t="shared" si="126"/>
        <v>407096.27000000008</v>
      </c>
      <c r="E455" s="24">
        <f t="shared" si="126"/>
        <v>569539.62</v>
      </c>
      <c r="F455" s="24">
        <f t="shared" si="126"/>
        <v>744276.78199999989</v>
      </c>
      <c r="G455" s="24">
        <f t="shared" si="126"/>
        <v>956369.27000000014</v>
      </c>
      <c r="H455" s="24">
        <f t="shared" si="126"/>
        <v>1083646.1299999999</v>
      </c>
      <c r="I455" s="24">
        <f t="shared" si="126"/>
        <v>1123730.19</v>
      </c>
      <c r="J455" s="24">
        <f t="shared" si="126"/>
        <v>1247578.2800000003</v>
      </c>
      <c r="K455" s="24">
        <f t="shared" si="126"/>
        <v>1384002.4300000002</v>
      </c>
      <c r="L455" s="24">
        <f t="shared" si="126"/>
        <v>1459981.9400000004</v>
      </c>
      <c r="M455" s="24">
        <f t="shared" si="126"/>
        <v>1542558.781</v>
      </c>
      <c r="N455" s="24">
        <f>IFERROR(N431+N410-N448,"")</f>
        <v>1588798</v>
      </c>
      <c r="O455" s="11">
        <f t="shared" ref="O455:O456" si="127">RATE(M$315-I$315,,-I455,M455)</f>
        <v>8.2417782359567288E-2</v>
      </c>
      <c r="P455" s="14" t="s">
        <v>951</v>
      </c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</row>
    <row r="456" spans="1:68" ht="16.5" customHeight="1" x14ac:dyDescent="0.3">
      <c r="A456" s="2"/>
      <c r="B456" s="15">
        <f t="shared" ref="B456:N456" si="128">+B455/(B$396+B$410)</f>
        <v>0.2813355316560528</v>
      </c>
      <c r="C456" s="15">
        <f t="shared" si="128"/>
        <v>0.2965711319196967</v>
      </c>
      <c r="D456" s="15">
        <f t="shared" si="128"/>
        <v>0.31700583123202464</v>
      </c>
      <c r="E456" s="15">
        <f t="shared" si="128"/>
        <v>0.33886577870017431</v>
      </c>
      <c r="F456" s="15">
        <f t="shared" si="128"/>
        <v>0.3628079690283339</v>
      </c>
      <c r="G456" s="15">
        <f t="shared" si="128"/>
        <v>0.38870483613938961</v>
      </c>
      <c r="H456" s="15">
        <f t="shared" si="128"/>
        <v>0.40360363146015377</v>
      </c>
      <c r="I456" s="15">
        <f t="shared" si="128"/>
        <v>0.41281634871930817</v>
      </c>
      <c r="J456" s="15">
        <f t="shared" si="128"/>
        <v>0.44304339533971393</v>
      </c>
      <c r="K456" s="15">
        <f t="shared" si="128"/>
        <v>0.47181537403196977</v>
      </c>
      <c r="L456" s="15">
        <f t="shared" si="128"/>
        <v>0.47356133708155507</v>
      </c>
      <c r="M456" s="15">
        <f t="shared" si="128"/>
        <v>0.46103525109888932</v>
      </c>
      <c r="N456" s="15">
        <f t="shared" si="128"/>
        <v>0.45675485158898449</v>
      </c>
      <c r="O456" s="11">
        <f t="shared" si="127"/>
        <v>2.8002832322450537E-2</v>
      </c>
      <c r="P456" s="16" t="s">
        <v>965</v>
      </c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</row>
    <row r="457" spans="1:68" ht="16.5" customHeight="1" x14ac:dyDescent="0.3">
      <c r="A457" s="17"/>
      <c r="B457" s="25"/>
      <c r="C457" s="15">
        <f t="shared" ref="C457:N457" si="129">C455/B455-1</f>
        <v>3.0759317131793917E-2</v>
      </c>
      <c r="D457" s="15">
        <f t="shared" si="129"/>
        <v>0.21851524995835003</v>
      </c>
      <c r="E457" s="15">
        <f t="shared" si="129"/>
        <v>0.39902932542221503</v>
      </c>
      <c r="F457" s="15">
        <f t="shared" si="129"/>
        <v>0.30680422549005448</v>
      </c>
      <c r="G457" s="15">
        <f t="shared" si="129"/>
        <v>0.28496453621738849</v>
      </c>
      <c r="H457" s="15">
        <f t="shared" si="129"/>
        <v>0.13308338524929786</v>
      </c>
      <c r="I457" s="15">
        <f t="shared" si="129"/>
        <v>3.6989990450111199E-2</v>
      </c>
      <c r="J457" s="15">
        <f t="shared" si="129"/>
        <v>0.11021158913600093</v>
      </c>
      <c r="K457" s="15">
        <f t="shared" si="129"/>
        <v>0.10935117434073938</v>
      </c>
      <c r="L457" s="15">
        <f t="shared" si="129"/>
        <v>5.4898393494872799E-2</v>
      </c>
      <c r="M457" s="15">
        <f t="shared" si="129"/>
        <v>5.6560179778661901E-2</v>
      </c>
      <c r="N457" s="15">
        <f t="shared" si="129"/>
        <v>2.9975660940469551E-2</v>
      </c>
      <c r="O457" s="22"/>
      <c r="P457" s="16" t="s">
        <v>957</v>
      </c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  <c r="BC457" s="17"/>
      <c r="BD457" s="17"/>
      <c r="BE457" s="17"/>
      <c r="BF457" s="17"/>
      <c r="BG457" s="17"/>
      <c r="BH457" s="17"/>
      <c r="BI457" s="17"/>
      <c r="BJ457" s="17"/>
      <c r="BK457" s="17"/>
      <c r="BL457" s="17"/>
      <c r="BM457" s="17"/>
      <c r="BN457" s="17"/>
      <c r="BO457" s="17"/>
      <c r="BP457" s="17"/>
    </row>
    <row r="458" spans="1:68" ht="16.5" customHeight="1" x14ac:dyDescent="0.3">
      <c r="A458" s="2"/>
      <c r="B458" s="260" t="s">
        <v>966</v>
      </c>
      <c r="C458" s="255"/>
      <c r="D458" s="255"/>
      <c r="E458" s="255"/>
      <c r="F458" s="255"/>
      <c r="G458" s="255"/>
      <c r="H458" s="255"/>
      <c r="I458" s="255"/>
      <c r="J458" s="255"/>
      <c r="K458" s="255"/>
      <c r="L458" s="255"/>
      <c r="M458" s="255"/>
      <c r="N458" s="256"/>
      <c r="O458" s="11"/>
      <c r="P458" s="16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</row>
    <row r="459" spans="1:68" ht="16.5" customHeight="1" x14ac:dyDescent="0.3">
      <c r="A459" s="2"/>
      <c r="B459" s="21">
        <f t="shared" ref="B459:N459" si="130">IFERROR(B451+B497,"")</f>
        <v>103049</v>
      </c>
      <c r="C459" s="21">
        <f t="shared" si="130"/>
        <v>95539</v>
      </c>
      <c r="D459" s="21">
        <f t="shared" si="130"/>
        <v>122358</v>
      </c>
      <c r="E459" s="21">
        <f t="shared" si="130"/>
        <v>134475</v>
      </c>
      <c r="F459" s="21">
        <f t="shared" si="130"/>
        <v>159374</v>
      </c>
      <c r="G459" s="21">
        <f t="shared" si="130"/>
        <v>228253</v>
      </c>
      <c r="H459" s="21">
        <f t="shared" si="130"/>
        <v>274905</v>
      </c>
      <c r="I459" s="21">
        <f t="shared" si="130"/>
        <v>272604</v>
      </c>
      <c r="J459" s="21">
        <f t="shared" si="130"/>
        <v>298441</v>
      </c>
      <c r="K459" s="21">
        <f t="shared" si="130"/>
        <v>326362</v>
      </c>
      <c r="L459" s="21">
        <f t="shared" si="130"/>
        <v>351239</v>
      </c>
      <c r="M459" s="21">
        <f t="shared" si="130"/>
        <v>367438</v>
      </c>
      <c r="N459" s="21">
        <f t="shared" si="130"/>
        <v>435907</v>
      </c>
      <c r="O459" s="11"/>
      <c r="P459" s="14" t="s">
        <v>948</v>
      </c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</row>
    <row r="460" spans="1:68" ht="16.5" customHeight="1" x14ac:dyDescent="0.3">
      <c r="A460" s="2"/>
      <c r="B460" s="12">
        <f t="shared" ref="B460:N460" si="131">IFERROR(B452+B498-B497,"")</f>
        <v>84370</v>
      </c>
      <c r="C460" s="12">
        <f t="shared" si="131"/>
        <v>91566</v>
      </c>
      <c r="D460" s="12">
        <f t="shared" si="131"/>
        <v>126421</v>
      </c>
      <c r="E460" s="12">
        <f t="shared" si="131"/>
        <v>111114</v>
      </c>
      <c r="F460" s="12">
        <f t="shared" si="131"/>
        <v>181131</v>
      </c>
      <c r="G460" s="12">
        <f t="shared" si="131"/>
        <v>232426</v>
      </c>
      <c r="H460" s="12">
        <f t="shared" si="131"/>
        <v>272375</v>
      </c>
      <c r="I460" s="12">
        <f t="shared" si="131"/>
        <v>275768</v>
      </c>
      <c r="J460" s="12">
        <f t="shared" si="131"/>
        <v>298676</v>
      </c>
      <c r="K460" s="12">
        <f t="shared" si="131"/>
        <v>332929</v>
      </c>
      <c r="L460" s="12">
        <f t="shared" si="131"/>
        <v>361493</v>
      </c>
      <c r="M460" s="12">
        <f t="shared" si="131"/>
        <v>359197</v>
      </c>
      <c r="N460" s="12">
        <f t="shared" si="131"/>
        <v>390312</v>
      </c>
      <c r="O460" s="11"/>
      <c r="P460" s="14" t="s">
        <v>949</v>
      </c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</row>
    <row r="461" spans="1:68" ht="16.5" customHeight="1" x14ac:dyDescent="0.3">
      <c r="A461" s="2"/>
      <c r="B461" s="12">
        <f t="shared" ref="B461:N461" si="132">IFERROR(B453+B499-B498,"")</f>
        <v>89137</v>
      </c>
      <c r="C461" s="12">
        <f t="shared" si="132"/>
        <v>112727</v>
      </c>
      <c r="D461" s="12">
        <f t="shared" si="132"/>
        <v>128982</v>
      </c>
      <c r="E461" s="12">
        <f t="shared" si="132"/>
        <v>123734</v>
      </c>
      <c r="F461" s="12">
        <f t="shared" si="132"/>
        <v>212292</v>
      </c>
      <c r="G461" s="12">
        <f t="shared" si="132"/>
        <v>265946</v>
      </c>
      <c r="H461" s="12">
        <f t="shared" si="132"/>
        <v>280739</v>
      </c>
      <c r="I461" s="12">
        <f t="shared" si="132"/>
        <v>302124</v>
      </c>
      <c r="J461" s="12">
        <f t="shared" si="132"/>
        <v>328672</v>
      </c>
      <c r="K461" s="12">
        <f t="shared" si="132"/>
        <v>355375</v>
      </c>
      <c r="L461" s="12">
        <f t="shared" si="132"/>
        <v>377324</v>
      </c>
      <c r="M461" s="12">
        <f t="shared" si="132"/>
        <v>404417</v>
      </c>
      <c r="N461" s="12" t="str">
        <f t="shared" si="132"/>
        <v/>
      </c>
      <c r="O461" s="11"/>
      <c r="P461" s="14" t="s">
        <v>950</v>
      </c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</row>
    <row r="462" spans="1:68" ht="16.5" customHeight="1" x14ac:dyDescent="0.3">
      <c r="A462" s="2"/>
      <c r="B462" s="24">
        <f t="shared" ref="B462:N462" si="133">IFERROR(B454+B500-B499,"")</f>
        <v>60507.64</v>
      </c>
      <c r="C462" s="24">
        <f t="shared" si="133"/>
        <v>48589.07</v>
      </c>
      <c r="D462" s="24">
        <f t="shared" si="133"/>
        <v>45651.08</v>
      </c>
      <c r="E462" s="24">
        <f t="shared" si="133"/>
        <v>217811.28</v>
      </c>
      <c r="F462" s="24">
        <f t="shared" si="133"/>
        <v>210803.38000000006</v>
      </c>
      <c r="G462" s="24">
        <f t="shared" si="133"/>
        <v>251892.99999999994</v>
      </c>
      <c r="H462" s="24">
        <f t="shared" si="133"/>
        <v>280684.85999999987</v>
      </c>
      <c r="I462" s="24">
        <f t="shared" si="133"/>
        <v>301084.94</v>
      </c>
      <c r="J462" s="24">
        <f t="shared" si="133"/>
        <v>349972.25</v>
      </c>
      <c r="K462" s="24">
        <f t="shared" si="133"/>
        <v>396694.07000000007</v>
      </c>
      <c r="L462" s="24">
        <f t="shared" si="133"/>
        <v>397036.91999999993</v>
      </c>
      <c r="M462" s="24">
        <f t="shared" si="133"/>
        <v>440366.31600000005</v>
      </c>
      <c r="N462" s="24" t="str">
        <f t="shared" si="133"/>
        <v/>
      </c>
      <c r="O462" s="11"/>
      <c r="P462" s="14" t="s">
        <v>956</v>
      </c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</row>
    <row r="463" spans="1:68" ht="16.5" customHeight="1" x14ac:dyDescent="0.3">
      <c r="A463" s="2"/>
      <c r="B463" s="27">
        <f t="shared" ref="B463:N463" si="134">IFERROR(B455+B500,"")</f>
        <v>337063.6399999999</v>
      </c>
      <c r="C463" s="24">
        <f t="shared" si="134"/>
        <v>348421.07</v>
      </c>
      <c r="D463" s="24">
        <f t="shared" si="134"/>
        <v>423412.08000000007</v>
      </c>
      <c r="E463" s="24">
        <f t="shared" si="134"/>
        <v>587134.28</v>
      </c>
      <c r="F463" s="24">
        <f t="shared" si="134"/>
        <v>763600.37999999989</v>
      </c>
      <c r="G463" s="24">
        <f t="shared" si="134"/>
        <v>978518.00000000012</v>
      </c>
      <c r="H463" s="24">
        <f t="shared" si="134"/>
        <v>1108703.8599999999</v>
      </c>
      <c r="I463" s="24">
        <f t="shared" si="134"/>
        <v>1151580.94</v>
      </c>
      <c r="J463" s="24">
        <f t="shared" si="134"/>
        <v>1275761.2500000002</v>
      </c>
      <c r="K463" s="24">
        <f t="shared" si="134"/>
        <v>1411360.07</v>
      </c>
      <c r="L463" s="24">
        <f t="shared" si="134"/>
        <v>1487092.9200000004</v>
      </c>
      <c r="M463" s="24">
        <f t="shared" si="134"/>
        <v>1571418.3159999999</v>
      </c>
      <c r="N463" s="24">
        <f t="shared" si="134"/>
        <v>1652438</v>
      </c>
      <c r="O463" s="11">
        <f t="shared" ref="O463:O464" si="135">RATE(M$315-I$315,,-I463,M463)</f>
        <v>8.080995371432749E-2</v>
      </c>
      <c r="P463" s="14" t="s">
        <v>951</v>
      </c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</row>
    <row r="464" spans="1:68" ht="16.5" customHeight="1" x14ac:dyDescent="0.3">
      <c r="A464" s="2"/>
      <c r="B464" s="15">
        <f t="shared" ref="B464:N464" si="136">+B463/(B$396+B$410)</f>
        <v>0.29256852802999039</v>
      </c>
      <c r="C464" s="15">
        <f t="shared" si="136"/>
        <v>0.3092908916020688</v>
      </c>
      <c r="D464" s="15">
        <f t="shared" si="136"/>
        <v>0.32971095110765941</v>
      </c>
      <c r="E464" s="15">
        <f t="shared" si="136"/>
        <v>0.34933428335287053</v>
      </c>
      <c r="F464" s="15">
        <f t="shared" si="136"/>
        <v>0.37222752303599871</v>
      </c>
      <c r="G464" s="15">
        <f t="shared" si="136"/>
        <v>0.3977069221906756</v>
      </c>
      <c r="H464" s="15">
        <f t="shared" si="136"/>
        <v>0.41293637445084574</v>
      </c>
      <c r="I464" s="15">
        <f t="shared" si="136"/>
        <v>0.4230476702824445</v>
      </c>
      <c r="J464" s="15">
        <f t="shared" si="136"/>
        <v>0.45305180837457154</v>
      </c>
      <c r="K464" s="15">
        <f t="shared" si="136"/>
        <v>0.48114177033694727</v>
      </c>
      <c r="L464" s="15">
        <f t="shared" si="136"/>
        <v>0.48235508417296857</v>
      </c>
      <c r="M464" s="15">
        <f t="shared" si="136"/>
        <v>0.46966070066308468</v>
      </c>
      <c r="N464" s="15">
        <f t="shared" si="136"/>
        <v>0.47505036729023981</v>
      </c>
      <c r="O464" s="11">
        <f t="shared" si="135"/>
        <v>2.6475831909015084E-2</v>
      </c>
      <c r="P464" s="16" t="s">
        <v>967</v>
      </c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</row>
    <row r="465" spans="1:68" ht="16.5" customHeight="1" x14ac:dyDescent="0.3">
      <c r="A465" s="17"/>
      <c r="B465" s="25"/>
      <c r="C465" s="15">
        <f t="shared" ref="C465:N465" si="137">C463/B463-1</f>
        <v>3.3695209604928333E-2</v>
      </c>
      <c r="D465" s="15">
        <f t="shared" si="137"/>
        <v>0.21523098473924107</v>
      </c>
      <c r="E465" s="15">
        <f t="shared" si="137"/>
        <v>0.38667342698394425</v>
      </c>
      <c r="F465" s="15">
        <f t="shared" si="137"/>
        <v>0.30055492586806531</v>
      </c>
      <c r="G465" s="15">
        <f t="shared" si="137"/>
        <v>0.28145300294376518</v>
      </c>
      <c r="H465" s="15">
        <f t="shared" si="137"/>
        <v>0.13304390925869503</v>
      </c>
      <c r="I465" s="15">
        <f t="shared" si="137"/>
        <v>3.867315840318275E-2</v>
      </c>
      <c r="J465" s="15">
        <f t="shared" si="137"/>
        <v>0.10783463470661503</v>
      </c>
      <c r="K465" s="15">
        <f t="shared" si="137"/>
        <v>0.10628855516657199</v>
      </c>
      <c r="L465" s="15">
        <f t="shared" si="137"/>
        <v>5.3659481807502463E-2</v>
      </c>
      <c r="M465" s="15">
        <f t="shared" si="137"/>
        <v>5.6704860110556865E-2</v>
      </c>
      <c r="N465" s="15">
        <f t="shared" si="137"/>
        <v>5.1558317206225057E-2</v>
      </c>
      <c r="O465" s="22"/>
      <c r="P465" s="16" t="s">
        <v>957</v>
      </c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  <c r="BC465" s="17"/>
      <c r="BD465" s="17"/>
      <c r="BE465" s="17"/>
      <c r="BF465" s="17"/>
      <c r="BG465" s="17"/>
      <c r="BH465" s="17"/>
      <c r="BI465" s="17"/>
      <c r="BJ465" s="17"/>
      <c r="BK465" s="17"/>
      <c r="BL465" s="17"/>
      <c r="BM465" s="17"/>
      <c r="BN465" s="17"/>
      <c r="BO465" s="17"/>
      <c r="BP465" s="17"/>
    </row>
    <row r="466" spans="1:68" ht="16.5" customHeight="1" x14ac:dyDescent="0.3">
      <c r="A466" s="2"/>
      <c r="B466" s="259" t="s">
        <v>864</v>
      </c>
      <c r="C466" s="255"/>
      <c r="D466" s="255"/>
      <c r="E466" s="255"/>
      <c r="F466" s="255"/>
      <c r="G466" s="255"/>
      <c r="H466" s="255"/>
      <c r="I466" s="255"/>
      <c r="J466" s="255"/>
      <c r="K466" s="255"/>
      <c r="L466" s="255"/>
      <c r="M466" s="255"/>
      <c r="N466" s="256"/>
      <c r="O466" s="11"/>
      <c r="P466" s="4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</row>
    <row r="467" spans="1:68" ht="16.5" customHeight="1" x14ac:dyDescent="0.3">
      <c r="A467" s="2"/>
      <c r="B467" s="21">
        <f t="shared" ref="B467:N467" si="138">IFERROR(VLOOKUP($B$466,$131:$202,MATCH($P467&amp;"/"&amp;B$315,$129:$129,0),FALSE),"")</f>
        <v>18218</v>
      </c>
      <c r="C467" s="21">
        <f t="shared" si="138"/>
        <v>31095</v>
      </c>
      <c r="D467" s="21">
        <f t="shared" si="138"/>
        <v>18572</v>
      </c>
      <c r="E467" s="21">
        <f t="shared" si="138"/>
        <v>13085</v>
      </c>
      <c r="F467" s="21">
        <f t="shared" si="138"/>
        <v>26552</v>
      </c>
      <c r="G467" s="21">
        <f t="shared" si="138"/>
        <v>31520</v>
      </c>
      <c r="H467" s="21">
        <f t="shared" si="138"/>
        <v>73195</v>
      </c>
      <c r="I467" s="21">
        <f t="shared" si="138"/>
        <v>54326</v>
      </c>
      <c r="J467" s="21">
        <f t="shared" si="138"/>
        <v>74793</v>
      </c>
      <c r="K467" s="21">
        <f t="shared" si="138"/>
        <v>103312</v>
      </c>
      <c r="L467" s="21">
        <f t="shared" si="138"/>
        <v>123781</v>
      </c>
      <c r="M467" s="21">
        <f t="shared" si="138"/>
        <v>119536</v>
      </c>
      <c r="N467" s="21">
        <f t="shared" si="138"/>
        <v>170942</v>
      </c>
      <c r="O467" s="11"/>
      <c r="P467" s="14" t="s">
        <v>948</v>
      </c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</row>
    <row r="468" spans="1:68" ht="16.5" customHeight="1" x14ac:dyDescent="0.3">
      <c r="A468" s="2"/>
      <c r="B468" s="12">
        <f t="shared" ref="B468:N468" si="139">IFERROR(VLOOKUP($B$466,$131:$202,MATCH($P468&amp;"/"&amp;B$315,$129:$129,0),FALSE),"")</f>
        <v>16903</v>
      </c>
      <c r="C468" s="12">
        <f t="shared" si="139"/>
        <v>24949</v>
      </c>
      <c r="D468" s="12">
        <f t="shared" si="139"/>
        <v>29856</v>
      </c>
      <c r="E468" s="12">
        <f t="shared" si="139"/>
        <v>8572</v>
      </c>
      <c r="F468" s="12">
        <f t="shared" si="139"/>
        <v>25424</v>
      </c>
      <c r="G468" s="12">
        <f t="shared" si="139"/>
        <v>24878</v>
      </c>
      <c r="H468" s="12">
        <f t="shared" si="139"/>
        <v>54620</v>
      </c>
      <c r="I468" s="12">
        <f t="shared" si="139"/>
        <v>55598</v>
      </c>
      <c r="J468" s="12">
        <f t="shared" si="139"/>
        <v>67268</v>
      </c>
      <c r="K468" s="12">
        <f t="shared" si="139"/>
        <v>97512</v>
      </c>
      <c r="L468" s="12">
        <f t="shared" si="139"/>
        <v>117989</v>
      </c>
      <c r="M468" s="12">
        <f t="shared" si="139"/>
        <v>95414</v>
      </c>
      <c r="N468" s="12">
        <f t="shared" si="139"/>
        <v>78026</v>
      </c>
      <c r="O468" s="11"/>
      <c r="P468" s="14" t="s">
        <v>949</v>
      </c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</row>
    <row r="469" spans="1:68" ht="16.5" customHeight="1" x14ac:dyDescent="0.3">
      <c r="A469" s="2"/>
      <c r="B469" s="12">
        <f t="shared" ref="B469:N469" si="140">IFERROR(VLOOKUP($B$466,$131:$202,MATCH($P469&amp;"/"&amp;B$315,$129:$129,0),FALSE),"")</f>
        <v>16054</v>
      </c>
      <c r="C469" s="12">
        <f t="shared" si="140"/>
        <v>29789</v>
      </c>
      <c r="D469" s="12">
        <f t="shared" si="140"/>
        <v>21694</v>
      </c>
      <c r="E469" s="12">
        <f t="shared" si="140"/>
        <v>11701</v>
      </c>
      <c r="F469" s="12">
        <f t="shared" si="140"/>
        <v>23949</v>
      </c>
      <c r="G469" s="12">
        <f t="shared" si="140"/>
        <v>55412</v>
      </c>
      <c r="H469" s="12">
        <f t="shared" si="140"/>
        <v>61505</v>
      </c>
      <c r="I469" s="12">
        <f t="shared" si="140"/>
        <v>73737</v>
      </c>
      <c r="J469" s="12">
        <f t="shared" si="140"/>
        <v>92615</v>
      </c>
      <c r="K469" s="12">
        <f t="shared" si="140"/>
        <v>108738</v>
      </c>
      <c r="L469" s="12">
        <f t="shared" si="140"/>
        <v>96487</v>
      </c>
      <c r="M469" s="12">
        <f t="shared" si="140"/>
        <v>118560</v>
      </c>
      <c r="N469" s="12" t="str">
        <f t="shared" si="140"/>
        <v/>
      </c>
      <c r="O469" s="11"/>
      <c r="P469" s="14" t="s">
        <v>950</v>
      </c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</row>
    <row r="470" spans="1:68" ht="16.5" customHeight="1" x14ac:dyDescent="0.3">
      <c r="A470" s="2"/>
      <c r="B470" s="24">
        <f t="shared" ref="B470:N470" si="141">IFERROR(VLOOKUP($B$466,$131:$202,MATCH($P470&amp;"/"&amp;B$315,$129:$129,0),FALSE),"")</f>
        <v>23517.75</v>
      </c>
      <c r="C470" s="24">
        <f t="shared" si="141"/>
        <v>28020.85</v>
      </c>
      <c r="D470" s="24">
        <f t="shared" si="141"/>
        <v>19395.68</v>
      </c>
      <c r="E470" s="24">
        <f t="shared" si="141"/>
        <v>25339.05</v>
      </c>
      <c r="F470" s="24">
        <f t="shared" si="141"/>
        <v>21965.22</v>
      </c>
      <c r="G470" s="24">
        <f t="shared" si="141"/>
        <v>40596.302000000003</v>
      </c>
      <c r="H470" s="24">
        <f t="shared" si="141"/>
        <v>53084.41</v>
      </c>
      <c r="I470" s="24">
        <f t="shared" si="141"/>
        <v>86352.04</v>
      </c>
      <c r="J470" s="24">
        <f t="shared" si="141"/>
        <v>145115.70000000001</v>
      </c>
      <c r="K470" s="24">
        <f t="shared" si="141"/>
        <v>154216.43</v>
      </c>
      <c r="L470" s="24">
        <f t="shared" si="141"/>
        <v>120798.64</v>
      </c>
      <c r="M470" s="24">
        <f t="shared" si="141"/>
        <v>133494.33199999999</v>
      </c>
      <c r="N470" s="24" t="str">
        <f t="shared" si="141"/>
        <v/>
      </c>
      <c r="O470" s="11"/>
      <c r="P470" s="14" t="s">
        <v>956</v>
      </c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</row>
    <row r="471" spans="1:68" ht="16.5" customHeight="1" x14ac:dyDescent="0.3">
      <c r="A471" s="2"/>
      <c r="B471" s="24">
        <f t="shared" ref="B471:M471" si="142">SUM(B467:B470)</f>
        <v>74692.75</v>
      </c>
      <c r="C471" s="24">
        <f t="shared" si="142"/>
        <v>113853.85</v>
      </c>
      <c r="D471" s="24">
        <f t="shared" si="142"/>
        <v>89517.68</v>
      </c>
      <c r="E471" s="24">
        <f t="shared" si="142"/>
        <v>58697.05</v>
      </c>
      <c r="F471" s="24">
        <f t="shared" si="142"/>
        <v>97890.22</v>
      </c>
      <c r="G471" s="24">
        <f t="shared" si="142"/>
        <v>152406.302</v>
      </c>
      <c r="H471" s="24">
        <f t="shared" si="142"/>
        <v>242404.41</v>
      </c>
      <c r="I471" s="24">
        <f t="shared" si="142"/>
        <v>270013.03999999998</v>
      </c>
      <c r="J471" s="24">
        <f t="shared" si="142"/>
        <v>379791.7</v>
      </c>
      <c r="K471" s="24">
        <f t="shared" si="142"/>
        <v>463778.43</v>
      </c>
      <c r="L471" s="24">
        <f t="shared" si="142"/>
        <v>459055.64</v>
      </c>
      <c r="M471" s="24">
        <f t="shared" si="142"/>
        <v>467004.33199999999</v>
      </c>
      <c r="N471" s="24">
        <f>IF(N468="",N467*4,IF(N469="",(N468+N467)*2,IF(N470="",((N469+N468+N467)/3)*4,SUM(N467:N470))))</f>
        <v>497936</v>
      </c>
      <c r="O471" s="11">
        <f t="shared" ref="O471:O472" si="143">RATE(M$315-I$315,,-I471,M471)</f>
        <v>0.14679038401347924</v>
      </c>
      <c r="P471" s="14" t="s">
        <v>951</v>
      </c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</row>
    <row r="472" spans="1:68" ht="16.5" customHeight="1" x14ac:dyDescent="0.3">
      <c r="A472" s="2"/>
      <c r="B472" s="15">
        <f t="shared" ref="B472:N472" si="144">+B471/(B$396+B$410)</f>
        <v>6.4832706138259436E-2</v>
      </c>
      <c r="C472" s="15">
        <f t="shared" si="144"/>
        <v>0.10106724825461388</v>
      </c>
      <c r="D472" s="15">
        <f t="shared" si="144"/>
        <v>6.970740989192159E-2</v>
      </c>
      <c r="E472" s="15">
        <f t="shared" si="144"/>
        <v>3.4923683721341581E-2</v>
      </c>
      <c r="F472" s="15">
        <f t="shared" si="144"/>
        <v>4.7717936075475746E-2</v>
      </c>
      <c r="G472" s="15">
        <f t="shared" si="144"/>
        <v>6.1943716202341292E-2</v>
      </c>
      <c r="H472" s="15">
        <f t="shared" si="144"/>
        <v>9.0283439814394045E-2</v>
      </c>
      <c r="I472" s="15">
        <f t="shared" si="144"/>
        <v>9.9192669442653758E-2</v>
      </c>
      <c r="J472" s="15">
        <f t="shared" si="144"/>
        <v>0.13487266249124022</v>
      </c>
      <c r="K472" s="15">
        <f t="shared" si="144"/>
        <v>0.15810506446755998</v>
      </c>
      <c r="L472" s="15">
        <f t="shared" si="144"/>
        <v>0.14889978890644973</v>
      </c>
      <c r="M472" s="15">
        <f t="shared" si="144"/>
        <v>0.1395768265818125</v>
      </c>
      <c r="N472" s="15">
        <f t="shared" si="144"/>
        <v>0.14314889858925589</v>
      </c>
      <c r="O472" s="11">
        <f t="shared" si="143"/>
        <v>8.9139315760348503E-2</v>
      </c>
      <c r="P472" s="16" t="s">
        <v>952</v>
      </c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</row>
    <row r="473" spans="1:68" ht="16.5" customHeight="1" x14ac:dyDescent="0.3">
      <c r="A473" s="2"/>
      <c r="B473" s="260" t="s">
        <v>968</v>
      </c>
      <c r="C473" s="255"/>
      <c r="D473" s="255"/>
      <c r="E473" s="255"/>
      <c r="F473" s="255"/>
      <c r="G473" s="255"/>
      <c r="H473" s="255"/>
      <c r="I473" s="255"/>
      <c r="J473" s="255"/>
      <c r="K473" s="255"/>
      <c r="L473" s="255"/>
      <c r="M473" s="255"/>
      <c r="N473" s="256"/>
      <c r="O473" s="11"/>
      <c r="P473" s="4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</row>
    <row r="474" spans="1:68" ht="16.5" customHeight="1" x14ac:dyDescent="0.3">
      <c r="A474" s="2"/>
      <c r="B474" s="21">
        <f t="shared" ref="B474:N474" si="145">IFERROR(B451-B467,"")</f>
        <v>81573</v>
      </c>
      <c r="C474" s="21">
        <f t="shared" si="145"/>
        <v>61073</v>
      </c>
      <c r="D474" s="21">
        <f t="shared" si="145"/>
        <v>99714</v>
      </c>
      <c r="E474" s="21">
        <f t="shared" si="145"/>
        <v>117198</v>
      </c>
      <c r="F474" s="21">
        <f t="shared" si="145"/>
        <v>128209</v>
      </c>
      <c r="G474" s="21">
        <f t="shared" si="145"/>
        <v>191475</v>
      </c>
      <c r="H474" s="21">
        <f t="shared" si="145"/>
        <v>195783</v>
      </c>
      <c r="I474" s="21">
        <f t="shared" si="145"/>
        <v>211820</v>
      </c>
      <c r="J474" s="21">
        <f t="shared" si="145"/>
        <v>216449</v>
      </c>
      <c r="K474" s="21">
        <f t="shared" si="145"/>
        <v>216258</v>
      </c>
      <c r="L474" s="21">
        <f t="shared" si="145"/>
        <v>220848</v>
      </c>
      <c r="M474" s="21">
        <f t="shared" si="145"/>
        <v>240987</v>
      </c>
      <c r="N474" s="21">
        <f t="shared" si="145"/>
        <v>249192</v>
      </c>
      <c r="O474" s="11"/>
      <c r="P474" s="14" t="s">
        <v>948</v>
      </c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</row>
    <row r="475" spans="1:68" ht="16.5" customHeight="1" x14ac:dyDescent="0.3">
      <c r="A475" s="2"/>
      <c r="B475" s="12">
        <f t="shared" ref="B475:N475" si="146">IFERROR(B452-B468,"")</f>
        <v>64195</v>
      </c>
      <c r="C475" s="12">
        <f t="shared" si="146"/>
        <v>63276</v>
      </c>
      <c r="D475" s="12">
        <f t="shared" si="146"/>
        <v>92492</v>
      </c>
      <c r="E475" s="12">
        <f t="shared" si="146"/>
        <v>98434</v>
      </c>
      <c r="F475" s="12">
        <f t="shared" si="146"/>
        <v>151093</v>
      </c>
      <c r="G475" s="12">
        <f t="shared" si="146"/>
        <v>202130</v>
      </c>
      <c r="H475" s="12">
        <f t="shared" si="146"/>
        <v>211516</v>
      </c>
      <c r="I475" s="12">
        <f t="shared" si="146"/>
        <v>213197</v>
      </c>
      <c r="J475" s="12">
        <f t="shared" si="146"/>
        <v>224288</v>
      </c>
      <c r="K475" s="12">
        <f t="shared" si="146"/>
        <v>228449</v>
      </c>
      <c r="L475" s="12">
        <f t="shared" si="146"/>
        <v>236865</v>
      </c>
      <c r="M475" s="12">
        <f t="shared" si="146"/>
        <v>256658</v>
      </c>
      <c r="N475" s="12">
        <f t="shared" si="146"/>
        <v>296239</v>
      </c>
      <c r="O475" s="11"/>
      <c r="P475" s="14" t="s">
        <v>949</v>
      </c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</row>
    <row r="476" spans="1:68" ht="16.5" customHeight="1" x14ac:dyDescent="0.3">
      <c r="A476" s="2"/>
      <c r="B476" s="12">
        <f t="shared" ref="B476:N476" si="147">IFERROR(B453-B469,"")</f>
        <v>69604</v>
      </c>
      <c r="C476" s="12">
        <f t="shared" si="147"/>
        <v>79160</v>
      </c>
      <c r="D476" s="12">
        <f t="shared" si="147"/>
        <v>103248</v>
      </c>
      <c r="E476" s="12">
        <f t="shared" si="147"/>
        <v>107486</v>
      </c>
      <c r="F476" s="12">
        <f t="shared" si="147"/>
        <v>183418</v>
      </c>
      <c r="G476" s="12">
        <f t="shared" si="147"/>
        <v>204866</v>
      </c>
      <c r="H476" s="12">
        <f t="shared" si="147"/>
        <v>212914</v>
      </c>
      <c r="I476" s="12">
        <f t="shared" si="147"/>
        <v>221187</v>
      </c>
      <c r="J476" s="12">
        <f t="shared" si="147"/>
        <v>229111</v>
      </c>
      <c r="K476" s="12">
        <f t="shared" si="147"/>
        <v>239748</v>
      </c>
      <c r="L476" s="12">
        <f t="shared" si="147"/>
        <v>273887</v>
      </c>
      <c r="M476" s="12">
        <f t="shared" si="147"/>
        <v>278505</v>
      </c>
      <c r="N476" s="12" t="str">
        <f t="shared" si="147"/>
        <v/>
      </c>
      <c r="O476" s="11"/>
      <c r="P476" s="14" t="s">
        <v>950</v>
      </c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</row>
    <row r="477" spans="1:68" ht="16.5" customHeight="1" x14ac:dyDescent="0.3">
      <c r="A477" s="2"/>
      <c r="B477" s="12">
        <f t="shared" ref="B477:N477" si="148">IFERROR(B454-B470,"")</f>
        <v>34057.53</v>
      </c>
      <c r="C477" s="24">
        <f t="shared" si="148"/>
        <v>16729.21</v>
      </c>
      <c r="D477" s="24">
        <f t="shared" si="148"/>
        <v>22124.590000000004</v>
      </c>
      <c r="E477" s="24">
        <f t="shared" si="148"/>
        <v>187724.57</v>
      </c>
      <c r="F477" s="24">
        <f t="shared" si="148"/>
        <v>183666.56200000006</v>
      </c>
      <c r="G477" s="24">
        <f t="shared" si="148"/>
        <v>205491.96799999994</v>
      </c>
      <c r="H477" s="24">
        <f t="shared" si="148"/>
        <v>221028.71999999988</v>
      </c>
      <c r="I477" s="24">
        <f t="shared" si="148"/>
        <v>207513.15000000002</v>
      </c>
      <c r="J477" s="24">
        <f t="shared" si="148"/>
        <v>197938.58000000002</v>
      </c>
      <c r="K477" s="24">
        <f t="shared" si="148"/>
        <v>235769.00000000006</v>
      </c>
      <c r="L477" s="24">
        <f t="shared" si="148"/>
        <v>269326.29999999993</v>
      </c>
      <c r="M477" s="24">
        <f t="shared" si="148"/>
        <v>299404.44900000008</v>
      </c>
      <c r="N477" s="24" t="str">
        <f t="shared" si="148"/>
        <v/>
      </c>
      <c r="O477" s="11"/>
      <c r="P477" s="14" t="s">
        <v>956</v>
      </c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</row>
    <row r="478" spans="1:68" ht="16.5" customHeight="1" x14ac:dyDescent="0.3">
      <c r="A478" s="2"/>
      <c r="B478" s="27">
        <f t="shared" ref="B478:M478" si="149">B455-B471</f>
        <v>249429.52999999991</v>
      </c>
      <c r="C478" s="24">
        <f t="shared" si="149"/>
        <v>220238.21</v>
      </c>
      <c r="D478" s="24">
        <f t="shared" si="149"/>
        <v>317578.59000000008</v>
      </c>
      <c r="E478" s="24">
        <f t="shared" si="149"/>
        <v>510842.57</v>
      </c>
      <c r="F478" s="24">
        <f t="shared" si="149"/>
        <v>646386.56199999992</v>
      </c>
      <c r="G478" s="24">
        <f t="shared" si="149"/>
        <v>803962.96800000011</v>
      </c>
      <c r="H478" s="24">
        <f t="shared" si="149"/>
        <v>841241.71999999986</v>
      </c>
      <c r="I478" s="24">
        <f t="shared" si="149"/>
        <v>853717.14999999991</v>
      </c>
      <c r="J478" s="24">
        <f t="shared" si="149"/>
        <v>867786.58000000031</v>
      </c>
      <c r="K478" s="24">
        <f t="shared" si="149"/>
        <v>920224.00000000023</v>
      </c>
      <c r="L478" s="24">
        <f t="shared" si="149"/>
        <v>1000926.3000000004</v>
      </c>
      <c r="M478" s="24">
        <f t="shared" si="149"/>
        <v>1075554.449</v>
      </c>
      <c r="N478" s="24">
        <f>IFERROR(N455-N471,"")</f>
        <v>1090862</v>
      </c>
      <c r="O478" s="11">
        <f t="shared" ref="O478:O479" si="150">RATE(M$315-I$315,,-I478,M478)</f>
        <v>5.9447886163424168E-2</v>
      </c>
      <c r="P478" s="14" t="s">
        <v>951</v>
      </c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</row>
    <row r="479" spans="1:68" ht="16.5" customHeight="1" x14ac:dyDescent="0.3">
      <c r="A479" s="2"/>
      <c r="B479" s="15">
        <f t="shared" ref="B479:N479" si="151">+B478/(B$396+B$410)</f>
        <v>0.21650282551779337</v>
      </c>
      <c r="C479" s="15">
        <f t="shared" si="151"/>
        <v>0.19550388366508278</v>
      </c>
      <c r="D479" s="15">
        <f t="shared" si="151"/>
        <v>0.24729842134010308</v>
      </c>
      <c r="E479" s="15">
        <f t="shared" si="151"/>
        <v>0.30394209497883273</v>
      </c>
      <c r="F479" s="15">
        <f t="shared" si="151"/>
        <v>0.3150900329528582</v>
      </c>
      <c r="G479" s="15">
        <f t="shared" si="151"/>
        <v>0.32676111993704832</v>
      </c>
      <c r="H479" s="15">
        <f t="shared" si="151"/>
        <v>0.31332019164575969</v>
      </c>
      <c r="I479" s="15">
        <f t="shared" si="151"/>
        <v>0.31362367927665435</v>
      </c>
      <c r="J479" s="15">
        <f t="shared" si="151"/>
        <v>0.30817073284847374</v>
      </c>
      <c r="K479" s="15">
        <f t="shared" si="151"/>
        <v>0.31371030956440976</v>
      </c>
      <c r="L479" s="15">
        <f t="shared" si="151"/>
        <v>0.32466154817510534</v>
      </c>
      <c r="M479" s="15">
        <f t="shared" si="151"/>
        <v>0.32145842451707685</v>
      </c>
      <c r="N479" s="15">
        <f t="shared" si="151"/>
        <v>0.3136059529997286</v>
      </c>
      <c r="O479" s="11">
        <f t="shared" si="150"/>
        <v>6.1876711800055925E-3</v>
      </c>
      <c r="P479" s="16" t="s">
        <v>969</v>
      </c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</row>
    <row r="480" spans="1:68" ht="16.5" customHeight="1" x14ac:dyDescent="0.3">
      <c r="A480" s="2"/>
      <c r="B480" s="259" t="s">
        <v>867</v>
      </c>
      <c r="C480" s="255"/>
      <c r="D480" s="255"/>
      <c r="E480" s="255"/>
      <c r="F480" s="255"/>
      <c r="G480" s="255"/>
      <c r="H480" s="255"/>
      <c r="I480" s="255"/>
      <c r="J480" s="255"/>
      <c r="K480" s="255"/>
      <c r="L480" s="255"/>
      <c r="M480" s="255"/>
      <c r="N480" s="256"/>
      <c r="O480" s="11"/>
      <c r="P480" s="4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</row>
    <row r="481" spans="1:68" ht="16.5" customHeight="1" x14ac:dyDescent="0.3">
      <c r="A481" s="2"/>
      <c r="B481" s="21">
        <f t="shared" ref="B481:N481" si="152">IFERROR(VLOOKUP($B$480,$131:$202,MATCH($P481&amp;"/"&amp;B$315,$129:$129,0),FALSE),"")</f>
        <v>19280</v>
      </c>
      <c r="C481" s="21">
        <f t="shared" si="152"/>
        <v>21357</v>
      </c>
      <c r="D481" s="21">
        <f t="shared" si="152"/>
        <v>25551</v>
      </c>
      <c r="E481" s="21">
        <f t="shared" si="152"/>
        <v>39388</v>
      </c>
      <c r="F481" s="21">
        <f t="shared" si="152"/>
        <v>32986</v>
      </c>
      <c r="G481" s="21">
        <f t="shared" si="152"/>
        <v>38772</v>
      </c>
      <c r="H481" s="21">
        <f t="shared" si="152"/>
        <v>39607</v>
      </c>
      <c r="I481" s="21">
        <f t="shared" si="152"/>
        <v>42921</v>
      </c>
      <c r="J481" s="21">
        <f t="shared" si="152"/>
        <v>43855</v>
      </c>
      <c r="K481" s="21">
        <f t="shared" si="152"/>
        <v>40692</v>
      </c>
      <c r="L481" s="21">
        <f t="shared" si="152"/>
        <v>41167</v>
      </c>
      <c r="M481" s="21">
        <f t="shared" si="152"/>
        <v>45526</v>
      </c>
      <c r="N481" s="21">
        <f t="shared" si="152"/>
        <v>48710</v>
      </c>
      <c r="O481" s="11"/>
      <c r="P481" s="14" t="s">
        <v>948</v>
      </c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</row>
    <row r="482" spans="1:68" ht="16.5" customHeight="1" x14ac:dyDescent="0.3">
      <c r="A482" s="2"/>
      <c r="B482" s="12">
        <f t="shared" ref="B482:N482" si="153">IFERROR(VLOOKUP($B$480,$131:$202,MATCH($P482&amp;"/"&amp;B$315,$129:$129,0),FALSE),"")</f>
        <v>17517</v>
      </c>
      <c r="C482" s="12">
        <f t="shared" si="153"/>
        <v>25467</v>
      </c>
      <c r="D482" s="12">
        <f t="shared" si="153"/>
        <v>26445</v>
      </c>
      <c r="E482" s="12">
        <f t="shared" si="153"/>
        <v>39516</v>
      </c>
      <c r="F482" s="12">
        <f t="shared" si="153"/>
        <v>40332</v>
      </c>
      <c r="G482" s="12">
        <f t="shared" si="153"/>
        <v>40864</v>
      </c>
      <c r="H482" s="12">
        <f t="shared" si="153"/>
        <v>42748</v>
      </c>
      <c r="I482" s="12">
        <f t="shared" si="153"/>
        <v>43039</v>
      </c>
      <c r="J482" s="12">
        <f t="shared" si="153"/>
        <v>41091</v>
      </c>
      <c r="K482" s="12">
        <f t="shared" si="153"/>
        <v>43899</v>
      </c>
      <c r="L482" s="12">
        <f t="shared" si="153"/>
        <v>44266</v>
      </c>
      <c r="M482" s="12">
        <f t="shared" si="153"/>
        <v>48711</v>
      </c>
      <c r="N482" s="12">
        <f t="shared" si="153"/>
        <v>65885</v>
      </c>
      <c r="O482" s="11"/>
      <c r="P482" s="14" t="s">
        <v>949</v>
      </c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</row>
    <row r="483" spans="1:68" ht="16.5" customHeight="1" x14ac:dyDescent="0.3">
      <c r="A483" s="2"/>
      <c r="B483" s="12">
        <f t="shared" ref="B483:N483" si="154">IFERROR(VLOOKUP($B$480,$131:$202,MATCH($P483&amp;"/"&amp;B$315,$129:$129,0),FALSE),"")</f>
        <v>19509</v>
      </c>
      <c r="C483" s="12">
        <f t="shared" si="154"/>
        <v>27721</v>
      </c>
      <c r="D483" s="12">
        <f t="shared" si="154"/>
        <v>30546</v>
      </c>
      <c r="E483" s="12">
        <f t="shared" si="154"/>
        <v>43064</v>
      </c>
      <c r="F483" s="12">
        <f t="shared" si="154"/>
        <v>46274</v>
      </c>
      <c r="G483" s="12">
        <f t="shared" si="154"/>
        <v>41547</v>
      </c>
      <c r="H483" s="12">
        <f t="shared" si="154"/>
        <v>42932</v>
      </c>
      <c r="I483" s="12">
        <f t="shared" si="154"/>
        <v>44686</v>
      </c>
      <c r="J483" s="12">
        <f t="shared" si="154"/>
        <v>39525</v>
      </c>
      <c r="K483" s="12">
        <f t="shared" si="154"/>
        <v>44151</v>
      </c>
      <c r="L483" s="12">
        <f t="shared" si="154"/>
        <v>51956</v>
      </c>
      <c r="M483" s="12">
        <f t="shared" si="154"/>
        <v>53138</v>
      </c>
      <c r="N483" s="12" t="str">
        <f t="shared" si="154"/>
        <v/>
      </c>
      <c r="O483" s="11"/>
      <c r="P483" s="14" t="s">
        <v>950</v>
      </c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</row>
    <row r="484" spans="1:68" ht="16.5" customHeight="1" x14ac:dyDescent="0.3">
      <c r="A484" s="2"/>
      <c r="B484" s="24">
        <f t="shared" ref="B484:N484" si="155">IFERROR(VLOOKUP($B$480,$131:$202,MATCH($P484&amp;"/"&amp;B$315,$129:$129,0),FALSE),"")</f>
        <v>14201.22</v>
      </c>
      <c r="C484" s="24">
        <f t="shared" si="155"/>
        <v>19341.14</v>
      </c>
      <c r="D484" s="24">
        <f t="shared" si="155"/>
        <v>24331.13</v>
      </c>
      <c r="E484" s="24">
        <f t="shared" si="155"/>
        <v>33359.69</v>
      </c>
      <c r="F484" s="24">
        <f t="shared" si="155"/>
        <v>38440.906000000003</v>
      </c>
      <c r="G484" s="24">
        <f t="shared" si="155"/>
        <v>41858.182000000001</v>
      </c>
      <c r="H484" s="24">
        <f t="shared" si="155"/>
        <v>44959.22</v>
      </c>
      <c r="I484" s="24">
        <f t="shared" si="155"/>
        <v>42458.39</v>
      </c>
      <c r="J484" s="24">
        <f t="shared" si="155"/>
        <v>36631.839999999997</v>
      </c>
      <c r="K484" s="24">
        <f t="shared" si="155"/>
        <v>46439.46</v>
      </c>
      <c r="L484" s="24">
        <f t="shared" si="155"/>
        <v>52247.86</v>
      </c>
      <c r="M484" s="24">
        <f t="shared" si="155"/>
        <v>58644.997000000003</v>
      </c>
      <c r="N484" s="24" t="str">
        <f t="shared" si="155"/>
        <v/>
      </c>
      <c r="O484" s="11"/>
      <c r="P484" s="14" t="s">
        <v>956</v>
      </c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</row>
    <row r="485" spans="1:68" ht="16.5" customHeight="1" x14ac:dyDescent="0.3">
      <c r="A485" s="2"/>
      <c r="B485" s="24">
        <f t="shared" ref="B485:M485" si="156">SUM(B481:B484)</f>
        <v>70507.22</v>
      </c>
      <c r="C485" s="24">
        <f t="shared" si="156"/>
        <v>93886.14</v>
      </c>
      <c r="D485" s="24">
        <f t="shared" si="156"/>
        <v>106873.13</v>
      </c>
      <c r="E485" s="24">
        <f t="shared" si="156"/>
        <v>155327.69</v>
      </c>
      <c r="F485" s="24">
        <f t="shared" si="156"/>
        <v>158032.90600000002</v>
      </c>
      <c r="G485" s="24">
        <f t="shared" si="156"/>
        <v>163041.182</v>
      </c>
      <c r="H485" s="24">
        <f t="shared" si="156"/>
        <v>170246.22</v>
      </c>
      <c r="I485" s="24">
        <f t="shared" si="156"/>
        <v>173104.39</v>
      </c>
      <c r="J485" s="24">
        <f t="shared" si="156"/>
        <v>161102.84</v>
      </c>
      <c r="K485" s="24">
        <f t="shared" si="156"/>
        <v>175181.46</v>
      </c>
      <c r="L485" s="24">
        <f t="shared" si="156"/>
        <v>189636.86</v>
      </c>
      <c r="M485" s="24">
        <f t="shared" si="156"/>
        <v>206019.997</v>
      </c>
      <c r="N485" s="24">
        <f>IF(N482="",N481*4,IF(N483="",(N482+N481)*2,IF(N484="",((N483+N482+N481)/3)*4,SUM(N481:N484))))</f>
        <v>229190</v>
      </c>
      <c r="O485" s="11">
        <f t="shared" ref="O485:O486" si="157">RATE(M$315-I$315,,-I485,M485)</f>
        <v>4.4480469576466564E-2</v>
      </c>
      <c r="P485" s="14" t="s">
        <v>951</v>
      </c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</row>
    <row r="486" spans="1:68" ht="16.5" customHeight="1" x14ac:dyDescent="0.3">
      <c r="A486" s="2"/>
      <c r="B486" s="15">
        <f t="shared" ref="B486:N486" si="158">+B485/B$478</f>
        <v>0.2826739079370435</v>
      </c>
      <c r="C486" s="15">
        <f t="shared" si="158"/>
        <v>0.42629360273133349</v>
      </c>
      <c r="D486" s="15">
        <f t="shared" si="158"/>
        <v>0.33652498425665273</v>
      </c>
      <c r="E486" s="15">
        <f t="shared" si="158"/>
        <v>0.30406175820468523</v>
      </c>
      <c r="F486" s="15">
        <f t="shared" si="158"/>
        <v>0.24448668225871942</v>
      </c>
      <c r="G486" s="15">
        <f t="shared" si="158"/>
        <v>0.20279688056477743</v>
      </c>
      <c r="H486" s="15">
        <f t="shared" si="158"/>
        <v>0.20237491312247333</v>
      </c>
      <c r="I486" s="15">
        <f t="shared" si="158"/>
        <v>0.20276550611639937</v>
      </c>
      <c r="J486" s="15">
        <f t="shared" si="158"/>
        <v>0.18564799653850367</v>
      </c>
      <c r="K486" s="15">
        <f t="shared" si="158"/>
        <v>0.19036827989706848</v>
      </c>
      <c r="L486" s="15">
        <f t="shared" si="158"/>
        <v>0.18946136194043448</v>
      </c>
      <c r="M486" s="15">
        <f t="shared" si="158"/>
        <v>0.19154771494046416</v>
      </c>
      <c r="N486" s="15">
        <f t="shared" si="158"/>
        <v>0.21009990264579753</v>
      </c>
      <c r="O486" s="11">
        <f t="shared" si="157"/>
        <v>-1.4127562839510048E-2</v>
      </c>
      <c r="P486" s="16" t="s">
        <v>970</v>
      </c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</row>
    <row r="487" spans="1:68" ht="16.5" customHeight="1" x14ac:dyDescent="0.3">
      <c r="A487" s="2"/>
      <c r="B487" s="260" t="s">
        <v>869</v>
      </c>
      <c r="C487" s="255"/>
      <c r="D487" s="255"/>
      <c r="E487" s="255"/>
      <c r="F487" s="255"/>
      <c r="G487" s="255"/>
      <c r="H487" s="255"/>
      <c r="I487" s="255"/>
      <c r="J487" s="255"/>
      <c r="K487" s="255"/>
      <c r="L487" s="255"/>
      <c r="M487" s="255"/>
      <c r="N487" s="256"/>
      <c r="O487" s="11"/>
      <c r="P487" s="4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</row>
    <row r="488" spans="1:68" ht="16.5" customHeight="1" x14ac:dyDescent="0.3">
      <c r="A488" s="2"/>
      <c r="B488" s="21">
        <f t="shared" ref="B488:N488" si="159">IFERROR(VLOOKUP($B$487,$131:$202,MATCH($P488&amp;"/"&amp;B$315,$129:$129,0),FALSE),"")</f>
        <v>62293</v>
      </c>
      <c r="C488" s="21">
        <f t="shared" si="159"/>
        <v>39716</v>
      </c>
      <c r="D488" s="21">
        <f t="shared" si="159"/>
        <v>74163</v>
      </c>
      <c r="E488" s="21">
        <f t="shared" si="159"/>
        <v>77810</v>
      </c>
      <c r="F488" s="21">
        <f t="shared" si="159"/>
        <v>95223</v>
      </c>
      <c r="G488" s="21">
        <f t="shared" si="159"/>
        <v>152703</v>
      </c>
      <c r="H488" s="21">
        <f t="shared" si="159"/>
        <v>156176</v>
      </c>
      <c r="I488" s="21">
        <f t="shared" si="159"/>
        <v>168899</v>
      </c>
      <c r="J488" s="21">
        <f t="shared" si="159"/>
        <v>172594</v>
      </c>
      <c r="K488" s="21">
        <f t="shared" si="159"/>
        <v>175566</v>
      </c>
      <c r="L488" s="21">
        <f t="shared" si="159"/>
        <v>179681</v>
      </c>
      <c r="M488" s="21">
        <f t="shared" si="159"/>
        <v>195461</v>
      </c>
      <c r="N488" s="21">
        <f t="shared" si="159"/>
        <v>200482</v>
      </c>
      <c r="O488" s="11"/>
      <c r="P488" s="14" t="s">
        <v>948</v>
      </c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</row>
    <row r="489" spans="1:68" ht="16.5" customHeight="1" x14ac:dyDescent="0.3">
      <c r="A489" s="2"/>
      <c r="B489" s="12">
        <f t="shared" ref="B489:N489" si="160">IFERROR(VLOOKUP($B$487,$131:$202,MATCH($P489&amp;"/"&amp;B$315,$129:$129,0),FALSE),"")</f>
        <v>46678</v>
      </c>
      <c r="C489" s="12">
        <f t="shared" si="160"/>
        <v>48798</v>
      </c>
      <c r="D489" s="12">
        <f t="shared" si="160"/>
        <v>66047</v>
      </c>
      <c r="E489" s="12">
        <f t="shared" si="160"/>
        <v>82453</v>
      </c>
      <c r="F489" s="12">
        <f t="shared" si="160"/>
        <v>110761</v>
      </c>
      <c r="G489" s="12">
        <f t="shared" si="160"/>
        <v>161266</v>
      </c>
      <c r="H489" s="12">
        <f t="shared" si="160"/>
        <v>168768</v>
      </c>
      <c r="I489" s="12">
        <f t="shared" si="160"/>
        <v>170158</v>
      </c>
      <c r="J489" s="12">
        <f t="shared" si="160"/>
        <v>183197</v>
      </c>
      <c r="K489" s="12">
        <f t="shared" si="160"/>
        <v>184550</v>
      </c>
      <c r="L489" s="12">
        <f t="shared" si="160"/>
        <v>192599</v>
      </c>
      <c r="M489" s="12">
        <f t="shared" si="160"/>
        <v>207947</v>
      </c>
      <c r="N489" s="12">
        <f t="shared" si="160"/>
        <v>230354</v>
      </c>
      <c r="O489" s="11"/>
      <c r="P489" s="14" t="s">
        <v>949</v>
      </c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</row>
    <row r="490" spans="1:68" ht="16.5" customHeight="1" x14ac:dyDescent="0.3">
      <c r="A490" s="2"/>
      <c r="B490" s="12">
        <f t="shared" ref="B490:N490" si="161">IFERROR(VLOOKUP($B$487,$131:$202,MATCH($P490&amp;"/"&amp;B$315,$129:$129,0),FALSE),"")</f>
        <v>50095</v>
      </c>
      <c r="C490" s="12">
        <f t="shared" si="161"/>
        <v>51439</v>
      </c>
      <c r="D490" s="12">
        <f t="shared" si="161"/>
        <v>72702</v>
      </c>
      <c r="E490" s="12">
        <f t="shared" si="161"/>
        <v>91651</v>
      </c>
      <c r="F490" s="12">
        <f t="shared" si="161"/>
        <v>137144</v>
      </c>
      <c r="G490" s="12">
        <f t="shared" si="161"/>
        <v>163319</v>
      </c>
      <c r="H490" s="12">
        <f t="shared" si="161"/>
        <v>169982</v>
      </c>
      <c r="I490" s="12">
        <f t="shared" si="161"/>
        <v>176501</v>
      </c>
      <c r="J490" s="12">
        <f t="shared" si="161"/>
        <v>189586</v>
      </c>
      <c r="K490" s="12">
        <f t="shared" si="161"/>
        <v>195597</v>
      </c>
      <c r="L490" s="12">
        <f t="shared" si="161"/>
        <v>221931</v>
      </c>
      <c r="M490" s="12">
        <f t="shared" si="161"/>
        <v>225367</v>
      </c>
      <c r="N490" s="12" t="str">
        <f t="shared" si="161"/>
        <v/>
      </c>
      <c r="O490" s="11"/>
      <c r="P490" s="14" t="s">
        <v>950</v>
      </c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</row>
    <row r="491" spans="1:68" ht="16.5" customHeight="1" x14ac:dyDescent="0.3">
      <c r="A491" s="2"/>
      <c r="B491" s="12">
        <f t="shared" ref="B491:N491" si="162">IFERROR(VLOOKUP($B$487,$131:$202,MATCH($P491&amp;"/"&amp;B$315,$129:$129,0),FALSE),"")</f>
        <v>19856.3</v>
      </c>
      <c r="C491" s="24">
        <f t="shared" si="162"/>
        <v>53678.48</v>
      </c>
      <c r="D491" s="24">
        <f t="shared" si="162"/>
        <v>77104.990000000005</v>
      </c>
      <c r="E491" s="24">
        <f t="shared" si="162"/>
        <v>79621.87</v>
      </c>
      <c r="F491" s="24">
        <f t="shared" si="162"/>
        <v>145225.65599999999</v>
      </c>
      <c r="G491" s="24">
        <f t="shared" si="162"/>
        <v>163633.78599999999</v>
      </c>
      <c r="H491" s="24">
        <f t="shared" si="162"/>
        <v>176069.51</v>
      </c>
      <c r="I491" s="24">
        <f t="shared" si="162"/>
        <v>165054.76999999999</v>
      </c>
      <c r="J491" s="24">
        <f t="shared" si="162"/>
        <v>161306.73000000001</v>
      </c>
      <c r="K491" s="24">
        <f t="shared" si="162"/>
        <v>189329.54</v>
      </c>
      <c r="L491" s="24">
        <f t="shared" si="162"/>
        <v>217078.46</v>
      </c>
      <c r="M491" s="24">
        <f t="shared" si="162"/>
        <v>240759.45199999999</v>
      </c>
      <c r="N491" s="24" t="str">
        <f t="shared" si="162"/>
        <v/>
      </c>
      <c r="O491" s="11"/>
      <c r="P491" s="14" t="s">
        <v>956</v>
      </c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</row>
    <row r="492" spans="1:68" ht="16.5" customHeight="1" x14ac:dyDescent="0.3">
      <c r="A492" s="2"/>
      <c r="B492" s="31">
        <f t="shared" ref="B492:M492" si="163">SUM(B488:B491)</f>
        <v>178922.3</v>
      </c>
      <c r="C492" s="24">
        <f t="shared" si="163"/>
        <v>193631.48</v>
      </c>
      <c r="D492" s="24">
        <f t="shared" si="163"/>
        <v>290016.99</v>
      </c>
      <c r="E492" s="24">
        <f t="shared" si="163"/>
        <v>331535.87</v>
      </c>
      <c r="F492" s="24">
        <f t="shared" si="163"/>
        <v>488353.65599999996</v>
      </c>
      <c r="G492" s="24">
        <f t="shared" si="163"/>
        <v>640921.78599999996</v>
      </c>
      <c r="H492" s="24">
        <f t="shared" si="163"/>
        <v>670995.51</v>
      </c>
      <c r="I492" s="24">
        <f t="shared" si="163"/>
        <v>680612.77</v>
      </c>
      <c r="J492" s="24">
        <f t="shared" si="163"/>
        <v>706683.73</v>
      </c>
      <c r="K492" s="24">
        <f t="shared" si="163"/>
        <v>745042.54</v>
      </c>
      <c r="L492" s="24">
        <f t="shared" si="163"/>
        <v>811289.46</v>
      </c>
      <c r="M492" s="24">
        <f t="shared" si="163"/>
        <v>869534.45200000005</v>
      </c>
      <c r="N492" s="24">
        <f>IF(N489="",N488*4,IF(N490="",(N489+N488)*2,IF(N491="",((N490+N489+N488)/3)*4,SUM(N488:N491))))</f>
        <v>861672</v>
      </c>
      <c r="O492" s="11">
        <f t="shared" ref="O492:O493" si="164">RATE(M$315-I$315,,-I492,M492)</f>
        <v>6.3155218259114479E-2</v>
      </c>
      <c r="P492" s="14" t="s">
        <v>951</v>
      </c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</row>
    <row r="493" spans="1:68" ht="16.5" customHeight="1" x14ac:dyDescent="0.3">
      <c r="A493" s="2"/>
      <c r="B493" s="15">
        <f t="shared" ref="B493:N493" si="165">+B492/(B$396+B$410)</f>
        <v>0.15530311706934738</v>
      </c>
      <c r="C493" s="15">
        <f t="shared" si="165"/>
        <v>0.17188527976057291</v>
      </c>
      <c r="D493" s="15">
        <f t="shared" si="165"/>
        <v>0.22583620573669161</v>
      </c>
      <c r="E493" s="15">
        <f t="shared" si="165"/>
        <v>0.19725784969022833</v>
      </c>
      <c r="F493" s="15">
        <f t="shared" si="165"/>
        <v>0.23805471618342333</v>
      </c>
      <c r="G493" s="15">
        <f t="shared" si="165"/>
        <v>0.26049498412396171</v>
      </c>
      <c r="H493" s="15">
        <f t="shared" si="165"/>
        <v>0.24991204880642903</v>
      </c>
      <c r="I493" s="15">
        <f t="shared" si="165"/>
        <v>0.25003161889166142</v>
      </c>
      <c r="J493" s="15">
        <f t="shared" si="165"/>
        <v>0.25095945015212479</v>
      </c>
      <c r="K493" s="15">
        <f t="shared" si="165"/>
        <v>0.25398981754665617</v>
      </c>
      <c r="L493" s="15">
        <f t="shared" si="165"/>
        <v>0.2631507355753816</v>
      </c>
      <c r="M493" s="15">
        <f t="shared" si="165"/>
        <v>0.25988379785246912</v>
      </c>
      <c r="N493" s="15">
        <f t="shared" si="165"/>
        <v>0.24771737280534306</v>
      </c>
      <c r="O493" s="11">
        <f t="shared" si="164"/>
        <v>9.7086294975493818E-3</v>
      </c>
      <c r="P493" s="16" t="s">
        <v>971</v>
      </c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</row>
    <row r="494" spans="1:68" ht="16.5" customHeight="1" x14ac:dyDescent="0.3">
      <c r="A494" s="17"/>
      <c r="B494" s="25"/>
      <c r="C494" s="15">
        <f t="shared" ref="C494:N494" si="166">C492/B492-1</f>
        <v>8.2209875459906545E-2</v>
      </c>
      <c r="D494" s="15">
        <f t="shared" si="166"/>
        <v>0.49777809889177105</v>
      </c>
      <c r="E494" s="15">
        <f t="shared" si="166"/>
        <v>0.14316016451312041</v>
      </c>
      <c r="F494" s="15">
        <f t="shared" si="166"/>
        <v>0.47300397993134191</v>
      </c>
      <c r="G494" s="15">
        <f t="shared" si="166"/>
        <v>0.31241320327086886</v>
      </c>
      <c r="H494" s="15">
        <f t="shared" si="166"/>
        <v>4.6922611552480564E-2</v>
      </c>
      <c r="I494" s="15">
        <f t="shared" si="166"/>
        <v>1.4332823180888354E-2</v>
      </c>
      <c r="J494" s="15">
        <f t="shared" si="166"/>
        <v>3.8305129067736976E-2</v>
      </c>
      <c r="K494" s="15">
        <f t="shared" si="166"/>
        <v>5.4280024247905123E-2</v>
      </c>
      <c r="L494" s="15">
        <f t="shared" si="166"/>
        <v>8.8916963050190256E-2</v>
      </c>
      <c r="M494" s="15">
        <f t="shared" si="166"/>
        <v>7.1793108220585156E-2</v>
      </c>
      <c r="N494" s="15">
        <f t="shared" si="166"/>
        <v>-9.0421397127115055E-3</v>
      </c>
      <c r="O494" s="22"/>
      <c r="P494" s="16" t="s">
        <v>957</v>
      </c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7"/>
      <c r="BO494" s="17"/>
      <c r="BP494" s="17"/>
    </row>
    <row r="495" spans="1:68" ht="16.5" customHeight="1" x14ac:dyDescent="0.3">
      <c r="A495" s="2"/>
      <c r="B495" s="264" t="s">
        <v>876</v>
      </c>
      <c r="C495" s="255"/>
      <c r="D495" s="255"/>
      <c r="E495" s="255"/>
      <c r="F495" s="255"/>
      <c r="G495" s="255"/>
      <c r="H495" s="255"/>
      <c r="I495" s="255"/>
      <c r="J495" s="255"/>
      <c r="K495" s="255"/>
      <c r="L495" s="255"/>
      <c r="M495" s="255"/>
      <c r="N495" s="256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</row>
    <row r="496" spans="1:68" ht="16.5" customHeight="1" x14ac:dyDescent="0.3">
      <c r="A496" s="2"/>
      <c r="B496" s="265" t="s">
        <v>879</v>
      </c>
      <c r="C496" s="255"/>
      <c r="D496" s="255"/>
      <c r="E496" s="255"/>
      <c r="F496" s="255"/>
      <c r="G496" s="255"/>
      <c r="H496" s="255"/>
      <c r="I496" s="255"/>
      <c r="J496" s="255"/>
      <c r="K496" s="255"/>
      <c r="L496" s="255"/>
      <c r="M496" s="255"/>
      <c r="N496" s="256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</row>
    <row r="497" spans="1:68" ht="16.5" customHeight="1" x14ac:dyDescent="0.3">
      <c r="A497" s="2"/>
      <c r="B497" s="12">
        <f t="shared" ref="B497:N497" si="167">IFERROR(VLOOKUP($B$496,$207:$310,MATCH($P497&amp;"/"&amp;B$315,$205:$205,0),FALSE),"")</f>
        <v>3258</v>
      </c>
      <c r="C497" s="12">
        <f t="shared" si="167"/>
        <v>3371</v>
      </c>
      <c r="D497" s="12">
        <f t="shared" si="167"/>
        <v>4072</v>
      </c>
      <c r="E497" s="12">
        <f t="shared" si="167"/>
        <v>4192</v>
      </c>
      <c r="F497" s="12">
        <f t="shared" si="167"/>
        <v>4613</v>
      </c>
      <c r="G497" s="12">
        <f t="shared" si="167"/>
        <v>5258</v>
      </c>
      <c r="H497" s="12">
        <f t="shared" si="167"/>
        <v>5927</v>
      </c>
      <c r="I497" s="12">
        <f t="shared" si="167"/>
        <v>6458</v>
      </c>
      <c r="J497" s="12">
        <f t="shared" si="167"/>
        <v>7199</v>
      </c>
      <c r="K497" s="12">
        <f t="shared" si="167"/>
        <v>6792</v>
      </c>
      <c r="L497" s="12">
        <f t="shared" si="167"/>
        <v>6610</v>
      </c>
      <c r="M497" s="12">
        <f t="shared" si="167"/>
        <v>6915</v>
      </c>
      <c r="N497" s="13">
        <f t="shared" si="167"/>
        <v>15773</v>
      </c>
      <c r="O497" s="11"/>
      <c r="P497" s="14" t="s">
        <v>948</v>
      </c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</row>
    <row r="498" spans="1:68" ht="16.5" customHeight="1" x14ac:dyDescent="0.3">
      <c r="A498" s="2"/>
      <c r="B498" s="12">
        <f t="shared" ref="B498:N498" si="168">IFERROR(VLOOKUP($B$496,$207:$310,MATCH($P498&amp;"/"&amp;B$315,$205:$205,0),FALSE),"")</f>
        <v>6530</v>
      </c>
      <c r="C498" s="12">
        <f t="shared" si="168"/>
        <v>6712</v>
      </c>
      <c r="D498" s="12">
        <f t="shared" si="168"/>
        <v>8145</v>
      </c>
      <c r="E498" s="12">
        <f t="shared" si="168"/>
        <v>8300</v>
      </c>
      <c r="F498" s="12">
        <f t="shared" si="168"/>
        <v>9227</v>
      </c>
      <c r="G498" s="12">
        <f t="shared" si="168"/>
        <v>10676</v>
      </c>
      <c r="H498" s="12">
        <f t="shared" si="168"/>
        <v>12166</v>
      </c>
      <c r="I498" s="12">
        <f t="shared" si="168"/>
        <v>13431</v>
      </c>
      <c r="J498" s="12">
        <f t="shared" si="168"/>
        <v>14319</v>
      </c>
      <c r="K498" s="12">
        <f t="shared" si="168"/>
        <v>13760</v>
      </c>
      <c r="L498" s="12">
        <f t="shared" si="168"/>
        <v>13249</v>
      </c>
      <c r="M498" s="12">
        <f t="shared" si="168"/>
        <v>14040</v>
      </c>
      <c r="N498" s="13">
        <f t="shared" si="168"/>
        <v>31820</v>
      </c>
      <c r="O498" s="11"/>
      <c r="P498" s="14" t="s">
        <v>949</v>
      </c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</row>
    <row r="499" spans="1:68" ht="16.5" customHeight="1" x14ac:dyDescent="0.3">
      <c r="A499" s="2"/>
      <c r="B499" s="12">
        <f t="shared" ref="B499:N499" si="169">IFERROR(VLOOKUP($B$496,$207:$310,MATCH($P499&amp;"/"&amp;B$315,$205:$205,0),FALSE),"")</f>
        <v>10009</v>
      </c>
      <c r="C499" s="12">
        <f t="shared" si="169"/>
        <v>10490</v>
      </c>
      <c r="D499" s="12">
        <f t="shared" si="169"/>
        <v>12185</v>
      </c>
      <c r="E499" s="12">
        <f t="shared" si="169"/>
        <v>12847</v>
      </c>
      <c r="F499" s="12">
        <f t="shared" si="169"/>
        <v>14152</v>
      </c>
      <c r="G499" s="12">
        <f t="shared" si="169"/>
        <v>16344</v>
      </c>
      <c r="H499" s="12">
        <f t="shared" si="169"/>
        <v>18486</v>
      </c>
      <c r="I499" s="12">
        <f t="shared" si="169"/>
        <v>20631</v>
      </c>
      <c r="J499" s="12">
        <f t="shared" si="169"/>
        <v>21265</v>
      </c>
      <c r="K499" s="12">
        <f t="shared" si="169"/>
        <v>20649</v>
      </c>
      <c r="L499" s="12">
        <f t="shared" si="169"/>
        <v>20199</v>
      </c>
      <c r="M499" s="12">
        <f t="shared" si="169"/>
        <v>21392</v>
      </c>
      <c r="N499" s="13" t="str">
        <f t="shared" si="169"/>
        <v/>
      </c>
      <c r="O499" s="11"/>
      <c r="P499" s="14" t="s">
        <v>950</v>
      </c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</row>
    <row r="500" spans="1:68" ht="16.5" customHeight="1" x14ac:dyDescent="0.3">
      <c r="A500" s="2"/>
      <c r="B500" s="12">
        <f t="shared" ref="B500:M500" si="170">IFERROR(VLOOKUP($B$496,$207:$310,MATCH($P500&amp;"/"&amp;B$315,$205:$205,0),FALSE),"")</f>
        <v>12941.36</v>
      </c>
      <c r="C500" s="12">
        <f t="shared" si="170"/>
        <v>14329.01</v>
      </c>
      <c r="D500" s="12">
        <f t="shared" si="170"/>
        <v>16315.81</v>
      </c>
      <c r="E500" s="12">
        <f t="shared" si="170"/>
        <v>17594.66</v>
      </c>
      <c r="F500" s="12">
        <f t="shared" si="170"/>
        <v>19323.598000000002</v>
      </c>
      <c r="G500" s="12">
        <f t="shared" si="170"/>
        <v>22148.73</v>
      </c>
      <c r="H500" s="12">
        <f t="shared" si="170"/>
        <v>25057.73</v>
      </c>
      <c r="I500" s="12">
        <f t="shared" si="170"/>
        <v>27850.75</v>
      </c>
      <c r="J500" s="12">
        <f t="shared" si="170"/>
        <v>28182.97</v>
      </c>
      <c r="K500" s="12">
        <f t="shared" si="170"/>
        <v>27357.64</v>
      </c>
      <c r="L500" s="12">
        <f t="shared" si="170"/>
        <v>27110.98</v>
      </c>
      <c r="M500" s="12">
        <f t="shared" si="170"/>
        <v>28859.535</v>
      </c>
      <c r="N500" s="13">
        <f>IFERROR(VLOOKUP($B$496,$207:$310,MATCH($P500&amp;"/"&amp;N$315,$205:$205,0),FALSE),IFERROR((VLOOKUP($B$496,$207:$310,MATCH($P499&amp;"/"&amp;N$315,$205:$205,0),FALSE)/3)*4,IFERROR(VLOOKUP($B$496,$207:$310,MATCH($P498&amp;"/"&amp;N$315,$205:$205,0),FALSE)*2,IFERROR(VLOOKUP($B$496,$207:$310,MATCH($P497&amp;"/"&amp;N$315,$205:$205,0),FALSE)*4,""))))</f>
        <v>63640</v>
      </c>
      <c r="O500" s="11">
        <f t="shared" ref="O500:O501" si="171">RATE(M$315-I$315,,-I500,M500)</f>
        <v>8.9348155272551584E-3</v>
      </c>
      <c r="P500" s="14" t="s">
        <v>951</v>
      </c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</row>
    <row r="501" spans="1:68" ht="16.5" customHeight="1" x14ac:dyDescent="0.3">
      <c r="A501" s="2"/>
      <c r="B501" s="15">
        <f t="shared" ref="B501:N501" si="172">B500/(B$396+B410)</f>
        <v>1.1232996373937567E-2</v>
      </c>
      <c r="C501" s="15">
        <f t="shared" si="172"/>
        <v>1.2719759682372137E-2</v>
      </c>
      <c r="D501" s="15">
        <f t="shared" si="172"/>
        <v>1.270511987563477E-2</v>
      </c>
      <c r="E501" s="15">
        <f t="shared" si="172"/>
        <v>1.0468504652696171E-2</v>
      </c>
      <c r="F501" s="15">
        <f t="shared" si="172"/>
        <v>9.419554007664822E-3</v>
      </c>
      <c r="G501" s="15">
        <f t="shared" si="172"/>
        <v>9.0020860512860078E-3</v>
      </c>
      <c r="H501" s="15">
        <f t="shared" si="172"/>
        <v>9.3327429906920247E-3</v>
      </c>
      <c r="I501" s="15">
        <f t="shared" si="172"/>
        <v>1.0231321563136319E-2</v>
      </c>
      <c r="J501" s="15">
        <f t="shared" si="172"/>
        <v>1.0008413034857656E-2</v>
      </c>
      <c r="K501" s="15">
        <f t="shared" si="172"/>
        <v>9.3263963049775682E-3</v>
      </c>
      <c r="L501" s="15">
        <f t="shared" si="172"/>
        <v>8.7937470914135375E-3</v>
      </c>
      <c r="M501" s="15">
        <f t="shared" si="172"/>
        <v>8.6254495641953661E-3</v>
      </c>
      <c r="N501" s="15">
        <f t="shared" si="172"/>
        <v>1.8295515701255271E-2</v>
      </c>
      <c r="O501" s="11">
        <f t="shared" si="171"/>
        <v>-4.1786023018108583E-2</v>
      </c>
      <c r="P501" s="16" t="s">
        <v>952</v>
      </c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</row>
    <row r="502" spans="1:68" ht="16.5" customHeight="1" x14ac:dyDescent="0.3">
      <c r="A502" s="2"/>
      <c r="B502" s="258" t="s">
        <v>882</v>
      </c>
      <c r="C502" s="255"/>
      <c r="D502" s="255"/>
      <c r="E502" s="255"/>
      <c r="F502" s="255"/>
      <c r="G502" s="255"/>
      <c r="H502" s="255"/>
      <c r="I502" s="255"/>
      <c r="J502" s="255"/>
      <c r="K502" s="255"/>
      <c r="L502" s="255"/>
      <c r="M502" s="255"/>
      <c r="N502" s="256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</row>
    <row r="503" spans="1:68" ht="16.5" customHeight="1" x14ac:dyDescent="0.3">
      <c r="A503" s="2"/>
      <c r="B503" s="13">
        <f t="shared" ref="B503:N503" si="173">IFERROR(VLOOKUP($B$502,$207:$310,MATCH($P503&amp;"/"&amp;B$315,$205:$205,0),FALSE),"")</f>
        <v>0</v>
      </c>
      <c r="C503" s="13">
        <f t="shared" si="173"/>
        <v>0</v>
      </c>
      <c r="D503" s="13">
        <f t="shared" si="173"/>
        <v>18572</v>
      </c>
      <c r="E503" s="13">
        <f t="shared" si="173"/>
        <v>13085</v>
      </c>
      <c r="F503" s="13">
        <f t="shared" si="173"/>
        <v>26552</v>
      </c>
      <c r="G503" s="13">
        <f t="shared" si="173"/>
        <v>31520</v>
      </c>
      <c r="H503" s="13">
        <f t="shared" si="173"/>
        <v>73195</v>
      </c>
      <c r="I503" s="13">
        <f t="shared" si="173"/>
        <v>54326</v>
      </c>
      <c r="J503" s="13">
        <f t="shared" si="173"/>
        <v>74793</v>
      </c>
      <c r="K503" s="13">
        <f t="shared" si="173"/>
        <v>103312</v>
      </c>
      <c r="L503" s="13">
        <f t="shared" si="173"/>
        <v>123781</v>
      </c>
      <c r="M503" s="13">
        <f t="shared" si="173"/>
        <v>119536</v>
      </c>
      <c r="N503" s="13">
        <f t="shared" si="173"/>
        <v>170942</v>
      </c>
      <c r="O503" s="11"/>
      <c r="P503" s="14" t="s">
        <v>948</v>
      </c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</row>
    <row r="504" spans="1:68" ht="16.5" customHeight="1" x14ac:dyDescent="0.3">
      <c r="A504" s="2"/>
      <c r="B504" s="13">
        <f t="shared" ref="B504:N504" si="174">IFERROR(VLOOKUP($B$502,$207:$310,MATCH($P504&amp;"/"&amp;B$315,$205:$205,0),FALSE),"")</f>
        <v>0</v>
      </c>
      <c r="C504" s="13">
        <f t="shared" si="174"/>
        <v>56044</v>
      </c>
      <c r="D504" s="13">
        <f t="shared" si="174"/>
        <v>48428</v>
      </c>
      <c r="E504" s="13">
        <f t="shared" si="174"/>
        <v>21657</v>
      </c>
      <c r="F504" s="13">
        <f t="shared" si="174"/>
        <v>51976</v>
      </c>
      <c r="G504" s="13">
        <f t="shared" si="174"/>
        <v>56398</v>
      </c>
      <c r="H504" s="13">
        <f t="shared" si="174"/>
        <v>127815</v>
      </c>
      <c r="I504" s="13">
        <f t="shared" si="174"/>
        <v>109924</v>
      </c>
      <c r="J504" s="13">
        <f t="shared" si="174"/>
        <v>142061</v>
      </c>
      <c r="K504" s="13">
        <f t="shared" si="174"/>
        <v>200824</v>
      </c>
      <c r="L504" s="13">
        <f t="shared" si="174"/>
        <v>241770</v>
      </c>
      <c r="M504" s="13">
        <f t="shared" si="174"/>
        <v>214950</v>
      </c>
      <c r="N504" s="13">
        <f t="shared" si="174"/>
        <v>248968</v>
      </c>
      <c r="O504" s="11"/>
      <c r="P504" s="14" t="s">
        <v>949</v>
      </c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</row>
    <row r="505" spans="1:68" ht="16.5" customHeight="1" x14ac:dyDescent="0.3">
      <c r="A505" s="2"/>
      <c r="B505" s="13">
        <f t="shared" ref="B505:N505" si="175">IFERROR(VLOOKUP($B$502,$207:$310,MATCH($P505&amp;"/"&amp;B$315,$205:$205,0),FALSE),"")</f>
        <v>0</v>
      </c>
      <c r="C505" s="13">
        <f t="shared" si="175"/>
        <v>85833</v>
      </c>
      <c r="D505" s="13">
        <f t="shared" si="175"/>
        <v>70122</v>
      </c>
      <c r="E505" s="13">
        <f t="shared" si="175"/>
        <v>33358</v>
      </c>
      <c r="F505" s="13">
        <f t="shared" si="175"/>
        <v>75925</v>
      </c>
      <c r="G505" s="13">
        <f t="shared" si="175"/>
        <v>111810</v>
      </c>
      <c r="H505" s="13">
        <f t="shared" si="175"/>
        <v>189320</v>
      </c>
      <c r="I505" s="13">
        <f t="shared" si="175"/>
        <v>183661</v>
      </c>
      <c r="J505" s="13">
        <f t="shared" si="175"/>
        <v>234676</v>
      </c>
      <c r="K505" s="13">
        <f t="shared" si="175"/>
        <v>309562</v>
      </c>
      <c r="L505" s="13">
        <f t="shared" si="175"/>
        <v>338257</v>
      </c>
      <c r="M505" s="13">
        <f t="shared" si="175"/>
        <v>333510</v>
      </c>
      <c r="N505" s="13" t="str">
        <f t="shared" si="175"/>
        <v/>
      </c>
      <c r="O505" s="11"/>
      <c r="P505" s="14" t="s">
        <v>950</v>
      </c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</row>
    <row r="506" spans="1:68" ht="16.5" customHeight="1" x14ac:dyDescent="0.3">
      <c r="A506" s="2"/>
      <c r="B506" s="13">
        <f t="shared" ref="B506:N506" si="176">IFERROR(VLOOKUP($B$502,$207:$310,MATCH($P506&amp;"/"&amp;B$315,$205:$205,0),FALSE),"")</f>
        <v>0</v>
      </c>
      <c r="C506" s="13">
        <f t="shared" si="176"/>
        <v>113853.85</v>
      </c>
      <c r="D506" s="13">
        <f t="shared" si="176"/>
        <v>89517.68</v>
      </c>
      <c r="E506" s="13">
        <f t="shared" si="176"/>
        <v>58697.05</v>
      </c>
      <c r="F506" s="13">
        <f t="shared" si="176"/>
        <v>97890.22</v>
      </c>
      <c r="G506" s="13">
        <f t="shared" si="176"/>
        <v>152406.302</v>
      </c>
      <c r="H506" s="13">
        <f t="shared" si="176"/>
        <v>242404.41</v>
      </c>
      <c r="I506" s="13">
        <f t="shared" si="176"/>
        <v>270013.03999999998</v>
      </c>
      <c r="J506" s="13">
        <f t="shared" si="176"/>
        <v>379791.7</v>
      </c>
      <c r="K506" s="13">
        <f t="shared" si="176"/>
        <v>463778.43</v>
      </c>
      <c r="L506" s="13">
        <f t="shared" si="176"/>
        <v>459055.64</v>
      </c>
      <c r="M506" s="13">
        <f t="shared" si="176"/>
        <v>467004.33199999999</v>
      </c>
      <c r="N506" s="13" t="str">
        <f t="shared" si="176"/>
        <v/>
      </c>
      <c r="O506" s="11"/>
      <c r="P506" s="14" t="s">
        <v>951</v>
      </c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</row>
    <row r="507" spans="1:68" ht="16.5" customHeight="1" x14ac:dyDescent="0.3">
      <c r="A507" s="2"/>
      <c r="B507" s="258" t="s">
        <v>972</v>
      </c>
      <c r="C507" s="255"/>
      <c r="D507" s="255"/>
      <c r="E507" s="255"/>
      <c r="F507" s="255"/>
      <c r="G507" s="255"/>
      <c r="H507" s="255"/>
      <c r="I507" s="255"/>
      <c r="J507" s="255"/>
      <c r="K507" s="255"/>
      <c r="L507" s="255"/>
      <c r="M507" s="255"/>
      <c r="N507" s="256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</row>
    <row r="508" spans="1:68" ht="16.5" customHeight="1" x14ac:dyDescent="0.3">
      <c r="A508" s="2"/>
      <c r="B508" s="12" t="str">
        <f t="shared" ref="B508:N508" si="177">IFERROR(VLOOKUP($B$507,$207:$310,MATCH($P508&amp;"/"&amp;B$315,$205:$205,0),FALSE),"")</f>
        <v/>
      </c>
      <c r="C508" s="12" t="str">
        <f t="shared" si="177"/>
        <v/>
      </c>
      <c r="D508" s="12" t="str">
        <f t="shared" si="177"/>
        <v/>
      </c>
      <c r="E508" s="12" t="str">
        <f t="shared" si="177"/>
        <v/>
      </c>
      <c r="F508" s="12" t="str">
        <f t="shared" si="177"/>
        <v/>
      </c>
      <c r="G508" s="12" t="str">
        <f t="shared" si="177"/>
        <v/>
      </c>
      <c r="H508" s="12" t="str">
        <f t="shared" si="177"/>
        <v/>
      </c>
      <c r="I508" s="12" t="str">
        <f t="shared" si="177"/>
        <v/>
      </c>
      <c r="J508" s="12" t="str">
        <f t="shared" si="177"/>
        <v/>
      </c>
      <c r="K508" s="12" t="str">
        <f t="shared" si="177"/>
        <v/>
      </c>
      <c r="L508" s="12" t="str">
        <f t="shared" si="177"/>
        <v/>
      </c>
      <c r="M508" s="12" t="str">
        <f t="shared" si="177"/>
        <v/>
      </c>
      <c r="N508" s="13" t="str">
        <f t="shared" si="177"/>
        <v/>
      </c>
      <c r="O508" s="11"/>
      <c r="P508" s="14" t="s">
        <v>948</v>
      </c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</row>
    <row r="509" spans="1:68" ht="16.5" customHeight="1" x14ac:dyDescent="0.3">
      <c r="A509" s="2"/>
      <c r="B509" s="12" t="str">
        <f t="shared" ref="B509:N509" si="178">IFERROR(VLOOKUP($B$507,$207:$310,MATCH($P509&amp;"/"&amp;B$315,$205:$205,0),FALSE),"")</f>
        <v/>
      </c>
      <c r="C509" s="12" t="str">
        <f t="shared" si="178"/>
        <v/>
      </c>
      <c r="D509" s="12" t="str">
        <f t="shared" si="178"/>
        <v/>
      </c>
      <c r="E509" s="12" t="str">
        <f t="shared" si="178"/>
        <v/>
      </c>
      <c r="F509" s="12" t="str">
        <f t="shared" si="178"/>
        <v/>
      </c>
      <c r="G509" s="12" t="str">
        <f t="shared" si="178"/>
        <v/>
      </c>
      <c r="H509" s="12" t="str">
        <f t="shared" si="178"/>
        <v/>
      </c>
      <c r="I509" s="12" t="str">
        <f t="shared" si="178"/>
        <v/>
      </c>
      <c r="J509" s="12" t="str">
        <f t="shared" si="178"/>
        <v/>
      </c>
      <c r="K509" s="12" t="str">
        <f t="shared" si="178"/>
        <v/>
      </c>
      <c r="L509" s="12" t="str">
        <f t="shared" si="178"/>
        <v/>
      </c>
      <c r="M509" s="12" t="str">
        <f t="shared" si="178"/>
        <v/>
      </c>
      <c r="N509" s="13" t="str">
        <f t="shared" si="178"/>
        <v/>
      </c>
      <c r="O509" s="11"/>
      <c r="P509" s="14" t="s">
        <v>949</v>
      </c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</row>
    <row r="510" spans="1:68" ht="16.5" customHeight="1" x14ac:dyDescent="0.3">
      <c r="A510" s="2"/>
      <c r="B510" s="12" t="str">
        <f t="shared" ref="B510:N510" si="179">IFERROR(VLOOKUP($B$507,$207:$310,MATCH($P510&amp;"/"&amp;B$315,$205:$205,0),FALSE),"")</f>
        <v/>
      </c>
      <c r="C510" s="12" t="str">
        <f t="shared" si="179"/>
        <v/>
      </c>
      <c r="D510" s="12" t="str">
        <f t="shared" si="179"/>
        <v/>
      </c>
      <c r="E510" s="12" t="str">
        <f t="shared" si="179"/>
        <v/>
      </c>
      <c r="F510" s="12" t="str">
        <f t="shared" si="179"/>
        <v/>
      </c>
      <c r="G510" s="12" t="str">
        <f t="shared" si="179"/>
        <v/>
      </c>
      <c r="H510" s="12" t="str">
        <f t="shared" si="179"/>
        <v/>
      </c>
      <c r="I510" s="12" t="str">
        <f t="shared" si="179"/>
        <v/>
      </c>
      <c r="J510" s="12" t="str">
        <f t="shared" si="179"/>
        <v/>
      </c>
      <c r="K510" s="12" t="str">
        <f t="shared" si="179"/>
        <v/>
      </c>
      <c r="L510" s="12" t="str">
        <f t="shared" si="179"/>
        <v/>
      </c>
      <c r="M510" s="12" t="str">
        <f t="shared" si="179"/>
        <v/>
      </c>
      <c r="N510" s="13" t="str">
        <f t="shared" si="179"/>
        <v/>
      </c>
      <c r="O510" s="11"/>
      <c r="P510" s="14" t="s">
        <v>950</v>
      </c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</row>
    <row r="511" spans="1:68" ht="16.5" customHeight="1" x14ac:dyDescent="0.3">
      <c r="A511" s="2"/>
      <c r="B511" s="12" t="str">
        <f t="shared" ref="B511:N511" si="180">IFERROR(VLOOKUP($B$507,$207:$310,MATCH($P511&amp;"/"&amp;B$315,$205:$205,0),FALSE),"")</f>
        <v/>
      </c>
      <c r="C511" s="12" t="str">
        <f t="shared" si="180"/>
        <v/>
      </c>
      <c r="D511" s="12" t="str">
        <f t="shared" si="180"/>
        <v/>
      </c>
      <c r="E511" s="12" t="str">
        <f t="shared" si="180"/>
        <v/>
      </c>
      <c r="F511" s="12" t="str">
        <f t="shared" si="180"/>
        <v/>
      </c>
      <c r="G511" s="12" t="str">
        <f t="shared" si="180"/>
        <v/>
      </c>
      <c r="H511" s="12" t="str">
        <f t="shared" si="180"/>
        <v/>
      </c>
      <c r="I511" s="12" t="str">
        <f t="shared" si="180"/>
        <v/>
      </c>
      <c r="J511" s="12" t="str">
        <f t="shared" si="180"/>
        <v/>
      </c>
      <c r="K511" s="12" t="str">
        <f t="shared" si="180"/>
        <v/>
      </c>
      <c r="L511" s="12" t="str">
        <f t="shared" si="180"/>
        <v/>
      </c>
      <c r="M511" s="12" t="str">
        <f t="shared" si="180"/>
        <v/>
      </c>
      <c r="N511" s="13" t="str">
        <f t="shared" si="180"/>
        <v/>
      </c>
      <c r="O511" s="11"/>
      <c r="P511" s="14" t="s">
        <v>951</v>
      </c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</row>
    <row r="512" spans="1:68" ht="16.5" customHeight="1" x14ac:dyDescent="0.3">
      <c r="A512" s="2"/>
      <c r="B512" s="264" t="s">
        <v>908</v>
      </c>
      <c r="C512" s="255"/>
      <c r="D512" s="255"/>
      <c r="E512" s="255"/>
      <c r="F512" s="255"/>
      <c r="G512" s="255"/>
      <c r="H512" s="255"/>
      <c r="I512" s="255"/>
      <c r="J512" s="255"/>
      <c r="K512" s="255"/>
      <c r="L512" s="255"/>
      <c r="M512" s="255"/>
      <c r="N512" s="256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</row>
    <row r="513" spans="1:68" ht="16.5" customHeight="1" x14ac:dyDescent="0.3">
      <c r="A513" s="2"/>
      <c r="B513" s="12">
        <f t="shared" ref="B513:N513" si="181">IFERROR(VLOOKUP($B$512,$207:$310,MATCH($P513&amp;"/"&amp;B$315,$205:$205,0),FALSE),"")</f>
        <v>-66627</v>
      </c>
      <c r="C513" s="12">
        <f t="shared" si="181"/>
        <v>-16508</v>
      </c>
      <c r="D513" s="12">
        <f t="shared" si="181"/>
        <v>-449194</v>
      </c>
      <c r="E513" s="12">
        <f t="shared" si="181"/>
        <v>-962290</v>
      </c>
      <c r="F513" s="12">
        <f t="shared" si="181"/>
        <v>-1171128</v>
      </c>
      <c r="G513" s="12">
        <f t="shared" si="181"/>
        <v>-1230394</v>
      </c>
      <c r="H513" s="12">
        <f t="shared" si="181"/>
        <v>-398064</v>
      </c>
      <c r="I513" s="12">
        <f t="shared" si="181"/>
        <v>-7360</v>
      </c>
      <c r="J513" s="12">
        <f t="shared" si="181"/>
        <v>4738</v>
      </c>
      <c r="K513" s="12">
        <f t="shared" si="181"/>
        <v>-255084</v>
      </c>
      <c r="L513" s="12">
        <f t="shared" si="181"/>
        <v>-198671</v>
      </c>
      <c r="M513" s="12">
        <f t="shared" si="181"/>
        <v>-680555</v>
      </c>
      <c r="N513" s="13">
        <f t="shared" si="181"/>
        <v>-1227642</v>
      </c>
      <c r="O513" s="11"/>
      <c r="P513" s="14" t="s">
        <v>948</v>
      </c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</row>
    <row r="514" spans="1:68" ht="16.5" customHeight="1" x14ac:dyDescent="0.3">
      <c r="A514" s="2"/>
      <c r="B514" s="12">
        <f t="shared" ref="B514:N514" si="182">IFERROR(VLOOKUP($B$512,$207:$310,MATCH($P514&amp;"/"&amp;B$315,$205:$205,0),FALSE),"")</f>
        <v>-132408</v>
      </c>
      <c r="C514" s="12">
        <f t="shared" si="182"/>
        <v>210858</v>
      </c>
      <c r="D514" s="12">
        <f t="shared" si="182"/>
        <v>-1058360</v>
      </c>
      <c r="E514" s="12">
        <f t="shared" si="182"/>
        <v>-1622804</v>
      </c>
      <c r="F514" s="12">
        <f t="shared" si="182"/>
        <v>-2522360</v>
      </c>
      <c r="G514" s="12">
        <f t="shared" si="182"/>
        <v>-2586869</v>
      </c>
      <c r="H514" s="12">
        <f t="shared" si="182"/>
        <v>-528267</v>
      </c>
      <c r="I514" s="12">
        <f t="shared" si="182"/>
        <v>5127</v>
      </c>
      <c r="J514" s="12">
        <f t="shared" si="182"/>
        <v>-304142</v>
      </c>
      <c r="K514" s="12">
        <f t="shared" si="182"/>
        <v>-533122</v>
      </c>
      <c r="L514" s="12">
        <f t="shared" si="182"/>
        <v>-394727</v>
      </c>
      <c r="M514" s="12">
        <f t="shared" si="182"/>
        <v>-1773104</v>
      </c>
      <c r="N514" s="13">
        <f t="shared" si="182"/>
        <v>-510929</v>
      </c>
      <c r="O514" s="11"/>
      <c r="P514" s="14" t="s">
        <v>949</v>
      </c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</row>
    <row r="515" spans="1:68" ht="16.5" customHeight="1" x14ac:dyDescent="0.3">
      <c r="A515" s="2"/>
      <c r="B515" s="12">
        <f t="shared" ref="B515:N515" si="183">IFERROR(VLOOKUP($B$512,$207:$310,MATCH($P515&amp;"/"&amp;B$315,$205:$205,0),FALSE),"")</f>
        <v>-535512</v>
      </c>
      <c r="C515" s="12">
        <f t="shared" si="183"/>
        <v>34124</v>
      </c>
      <c r="D515" s="12">
        <f t="shared" si="183"/>
        <v>-2011117</v>
      </c>
      <c r="E515" s="12">
        <f t="shared" si="183"/>
        <v>-2409652</v>
      </c>
      <c r="F515" s="12">
        <f t="shared" si="183"/>
        <v>-3748775</v>
      </c>
      <c r="G515" s="12">
        <f t="shared" si="183"/>
        <v>-3803235</v>
      </c>
      <c r="H515" s="12">
        <f t="shared" si="183"/>
        <v>-316926</v>
      </c>
      <c r="I515" s="12">
        <f t="shared" si="183"/>
        <v>406532</v>
      </c>
      <c r="J515" s="12">
        <f t="shared" si="183"/>
        <v>-594777</v>
      </c>
      <c r="K515" s="12">
        <f t="shared" si="183"/>
        <v>-925614</v>
      </c>
      <c r="L515" s="12">
        <f t="shared" si="183"/>
        <v>-841434</v>
      </c>
      <c r="M515" s="12">
        <f t="shared" si="183"/>
        <v>-2969407</v>
      </c>
      <c r="N515" s="13" t="str">
        <f t="shared" si="183"/>
        <v/>
      </c>
      <c r="O515" s="11"/>
      <c r="P515" s="14" t="s">
        <v>950</v>
      </c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</row>
    <row r="516" spans="1:68" ht="16.5" customHeight="1" x14ac:dyDescent="0.3">
      <c r="A516" s="2"/>
      <c r="B516" s="12">
        <f t="shared" ref="B516:N516" si="184">IFERROR(VLOOKUP($B$512,$207:$310,MATCH($P516&amp;"/"&amp;B$315,$205:$205,0),FALSE),"")</f>
        <v>-812909.61</v>
      </c>
      <c r="C516" s="12">
        <f t="shared" si="184"/>
        <v>-276821.31</v>
      </c>
      <c r="D516" s="12">
        <f t="shared" si="184"/>
        <v>-2576243.25</v>
      </c>
      <c r="E516" s="12">
        <f t="shared" si="184"/>
        <v>-2105311.13</v>
      </c>
      <c r="F516" s="12">
        <f t="shared" si="184"/>
        <v>-4605486.3739999998</v>
      </c>
      <c r="G516" s="12">
        <f t="shared" si="184"/>
        <v>-4455273.5319999997</v>
      </c>
      <c r="H516" s="12">
        <f t="shared" si="184"/>
        <v>-303524.69</v>
      </c>
      <c r="I516" s="12">
        <f t="shared" si="184"/>
        <v>-41618.93</v>
      </c>
      <c r="J516" s="12">
        <f t="shared" si="184"/>
        <v>-663185.18000000005</v>
      </c>
      <c r="K516" s="12">
        <f t="shared" si="184"/>
        <v>-1255350.23</v>
      </c>
      <c r="L516" s="12">
        <f t="shared" si="184"/>
        <v>-1402623.64</v>
      </c>
      <c r="M516" s="12">
        <f t="shared" si="184"/>
        <v>-4209169.2719999999</v>
      </c>
      <c r="N516" s="13" t="str">
        <f t="shared" si="184"/>
        <v/>
      </c>
      <c r="O516" s="11"/>
      <c r="P516" s="14" t="s">
        <v>951</v>
      </c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</row>
    <row r="517" spans="1:68" ht="16.5" customHeight="1" x14ac:dyDescent="0.3">
      <c r="A517" s="2"/>
      <c r="B517" s="32">
        <f t="shared" ref="B517:M517" si="185">B516/B$492</f>
        <v>-4.5433666457451087</v>
      </c>
      <c r="C517" s="32">
        <f t="shared" si="185"/>
        <v>-1.4296296759183991</v>
      </c>
      <c r="D517" s="32">
        <f t="shared" si="185"/>
        <v>-8.8830769880068061</v>
      </c>
      <c r="E517" s="32">
        <f t="shared" si="185"/>
        <v>-6.3501760156450038</v>
      </c>
      <c r="F517" s="32">
        <f t="shared" si="185"/>
        <v>-9.4306376483848826</v>
      </c>
      <c r="G517" s="32">
        <f t="shared" si="185"/>
        <v>-6.9513529253006228</v>
      </c>
      <c r="H517" s="32">
        <f t="shared" si="185"/>
        <v>-0.4523498078250926</v>
      </c>
      <c r="I517" s="32">
        <f t="shared" si="185"/>
        <v>-6.114920529628029E-2</v>
      </c>
      <c r="J517" s="32">
        <f t="shared" si="185"/>
        <v>-0.93844693438746651</v>
      </c>
      <c r="K517" s="32">
        <f t="shared" si="185"/>
        <v>-1.6849376547008978</v>
      </c>
      <c r="L517" s="32">
        <f t="shared" si="185"/>
        <v>-1.7288818715825545</v>
      </c>
      <c r="M517" s="32">
        <f t="shared" si="185"/>
        <v>-4.8407159282976862</v>
      </c>
      <c r="N517" s="32">
        <f>IFERROR(N516/N$492,IFERROR(N515/N$492,IFERROR(N514/N$492,N513/N$492)))</f>
        <v>-0.5929506819300151</v>
      </c>
      <c r="O517" s="11">
        <f>RATE(M$315-I$315,,-I517,M517)</f>
        <v>1.9828381912813884</v>
      </c>
      <c r="P517" s="16" t="s">
        <v>973</v>
      </c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</row>
    <row r="518" spans="1:68" ht="16.5" customHeight="1" x14ac:dyDescent="0.3">
      <c r="A518" s="2"/>
      <c r="B518" s="260" t="s">
        <v>974</v>
      </c>
      <c r="C518" s="255"/>
      <c r="D518" s="255"/>
      <c r="E518" s="255"/>
      <c r="F518" s="255"/>
      <c r="G518" s="255"/>
      <c r="H518" s="255"/>
      <c r="I518" s="255"/>
      <c r="J518" s="255"/>
      <c r="K518" s="255"/>
      <c r="L518" s="255"/>
      <c r="M518" s="255"/>
      <c r="N518" s="256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</row>
    <row r="519" spans="1:68" ht="16.5" customHeight="1" x14ac:dyDescent="0.3">
      <c r="A519" s="2"/>
      <c r="B519" s="12">
        <f t="shared" ref="B519:N519" si="186">IFERROR(B513+B535,"")</f>
        <v>-71072</v>
      </c>
      <c r="C519" s="12">
        <f t="shared" si="186"/>
        <v>-18388</v>
      </c>
      <c r="D519" s="12">
        <f t="shared" si="186"/>
        <v>-449814</v>
      </c>
      <c r="E519" s="12">
        <f t="shared" si="186"/>
        <v>-966746</v>
      </c>
      <c r="F519" s="12">
        <f t="shared" si="186"/>
        <v>-1170720</v>
      </c>
      <c r="G519" s="12">
        <f t="shared" si="186"/>
        <v>-1234710</v>
      </c>
      <c r="H519" s="12">
        <f t="shared" si="186"/>
        <v>-403056</v>
      </c>
      <c r="I519" s="12">
        <f t="shared" si="186"/>
        <v>-32376</v>
      </c>
      <c r="J519" s="12">
        <f t="shared" si="186"/>
        <v>1323</v>
      </c>
      <c r="K519" s="12">
        <f t="shared" si="186"/>
        <v>-258953</v>
      </c>
      <c r="L519" s="12">
        <f t="shared" si="186"/>
        <v>-204972</v>
      </c>
      <c r="M519" s="12">
        <f t="shared" si="186"/>
        <v>-688347</v>
      </c>
      <c r="N519" s="13">
        <f t="shared" si="186"/>
        <v>-1231079</v>
      </c>
      <c r="O519" s="11"/>
      <c r="P519" s="14" t="s">
        <v>948</v>
      </c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</row>
    <row r="520" spans="1:68" ht="16.5" customHeight="1" x14ac:dyDescent="0.3">
      <c r="A520" s="2"/>
      <c r="B520" s="12">
        <f t="shared" ref="B520:N520" si="187">IFERROR(B514+B536,"")</f>
        <v>-136811</v>
      </c>
      <c r="C520" s="12">
        <f t="shared" si="187"/>
        <v>206234</v>
      </c>
      <c r="D520" s="12">
        <f t="shared" si="187"/>
        <v>-1059512</v>
      </c>
      <c r="E520" s="12">
        <f t="shared" si="187"/>
        <v>-1629767</v>
      </c>
      <c r="F520" s="12">
        <f t="shared" si="187"/>
        <v>-2524886</v>
      </c>
      <c r="G520" s="12">
        <f t="shared" si="187"/>
        <v>-2596073</v>
      </c>
      <c r="H520" s="12">
        <f t="shared" si="187"/>
        <v>-549853</v>
      </c>
      <c r="I520" s="12">
        <f t="shared" si="187"/>
        <v>-31295</v>
      </c>
      <c r="J520" s="12">
        <f t="shared" si="187"/>
        <v>-313082</v>
      </c>
      <c r="K520" s="12">
        <f t="shared" si="187"/>
        <v>-540844</v>
      </c>
      <c r="L520" s="12">
        <f t="shared" si="187"/>
        <v>-412181</v>
      </c>
      <c r="M520" s="12">
        <f t="shared" si="187"/>
        <v>-1790777</v>
      </c>
      <c r="N520" s="13">
        <f t="shared" si="187"/>
        <v>-517990</v>
      </c>
      <c r="O520" s="11"/>
      <c r="P520" s="14" t="s">
        <v>949</v>
      </c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</row>
    <row r="521" spans="1:68" ht="16.5" customHeight="1" x14ac:dyDescent="0.3">
      <c r="A521" s="2"/>
      <c r="B521" s="12">
        <f t="shared" ref="B521:N521" si="188">IFERROR(B515+B537,"")</f>
        <v>-541265</v>
      </c>
      <c r="C521" s="12">
        <f t="shared" si="188"/>
        <v>19723</v>
      </c>
      <c r="D521" s="12">
        <f t="shared" si="188"/>
        <v>-2020435</v>
      </c>
      <c r="E521" s="12">
        <f t="shared" si="188"/>
        <v>-2428085</v>
      </c>
      <c r="F521" s="12">
        <f t="shared" si="188"/>
        <v>-3759158</v>
      </c>
      <c r="G521" s="12">
        <f t="shared" si="188"/>
        <v>-3813875</v>
      </c>
      <c r="H521" s="12">
        <f t="shared" si="188"/>
        <v>-359119</v>
      </c>
      <c r="I521" s="12">
        <f t="shared" si="188"/>
        <v>360865</v>
      </c>
      <c r="J521" s="12">
        <f t="shared" si="188"/>
        <v>-609535</v>
      </c>
      <c r="K521" s="12">
        <f t="shared" si="188"/>
        <v>-934790</v>
      </c>
      <c r="L521" s="12">
        <f t="shared" si="188"/>
        <v>-891306</v>
      </c>
      <c r="M521" s="12">
        <f t="shared" si="188"/>
        <v>-2992627</v>
      </c>
      <c r="N521" s="13" t="str">
        <f t="shared" si="188"/>
        <v/>
      </c>
      <c r="O521" s="11"/>
      <c r="P521" s="14" t="s">
        <v>950</v>
      </c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</row>
    <row r="522" spans="1:68" ht="16.5" customHeight="1" x14ac:dyDescent="0.3">
      <c r="A522" s="2"/>
      <c r="B522" s="12">
        <f t="shared" ref="B522:N522" si="189">IFERROR(B516+B538,"")</f>
        <v>-817564.9</v>
      </c>
      <c r="C522" s="24">
        <f t="shared" si="189"/>
        <v>-298666.39</v>
      </c>
      <c r="D522" s="24">
        <f t="shared" si="189"/>
        <v>-2595566.94</v>
      </c>
      <c r="E522" s="24">
        <f t="shared" si="189"/>
        <v>-2129741.7799999998</v>
      </c>
      <c r="F522" s="24">
        <f t="shared" si="189"/>
        <v>-4624135.87</v>
      </c>
      <c r="G522" s="24">
        <f t="shared" si="189"/>
        <v>-4473722.5689999992</v>
      </c>
      <c r="H522" s="24">
        <f t="shared" si="189"/>
        <v>-360593.13</v>
      </c>
      <c r="I522" s="24">
        <f t="shared" si="189"/>
        <v>-109023.82</v>
      </c>
      <c r="J522" s="24">
        <f t="shared" si="189"/>
        <v>-689335.45000000007</v>
      </c>
      <c r="K522" s="24">
        <f t="shared" si="189"/>
        <v>-1269421.75</v>
      </c>
      <c r="L522" s="24">
        <f t="shared" si="189"/>
        <v>-1455321.65</v>
      </c>
      <c r="M522" s="24">
        <f t="shared" si="189"/>
        <v>-4239790.0949999997</v>
      </c>
      <c r="N522" s="24" t="str">
        <f t="shared" si="189"/>
        <v/>
      </c>
      <c r="O522" s="11">
        <f>RATE(M$315-I$315,,-I522,M522)</f>
        <v>1.4972138806111119</v>
      </c>
      <c r="P522" s="14" t="s">
        <v>951</v>
      </c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</row>
    <row r="523" spans="1:68" ht="16.5" customHeight="1" x14ac:dyDescent="0.3">
      <c r="A523" s="2"/>
      <c r="B523" s="259" t="s">
        <v>909</v>
      </c>
      <c r="C523" s="255"/>
      <c r="D523" s="255"/>
      <c r="E523" s="255"/>
      <c r="F523" s="255"/>
      <c r="G523" s="255"/>
      <c r="H523" s="255"/>
      <c r="I523" s="255"/>
      <c r="J523" s="255"/>
      <c r="K523" s="255"/>
      <c r="L523" s="255"/>
      <c r="M523" s="255"/>
      <c r="N523" s="256"/>
      <c r="O523" s="11"/>
      <c r="P523" s="14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</row>
    <row r="524" spans="1:68" ht="16.5" customHeight="1" x14ac:dyDescent="0.3">
      <c r="A524" s="2"/>
      <c r="B524" s="258" t="s">
        <v>913</v>
      </c>
      <c r="C524" s="255"/>
      <c r="D524" s="255"/>
      <c r="E524" s="255"/>
      <c r="F524" s="255"/>
      <c r="G524" s="255"/>
      <c r="H524" s="255"/>
      <c r="I524" s="255"/>
      <c r="J524" s="255"/>
      <c r="K524" s="255"/>
      <c r="L524" s="255"/>
      <c r="M524" s="255"/>
      <c r="N524" s="256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</row>
    <row r="525" spans="1:68" ht="16.5" customHeight="1" x14ac:dyDescent="0.3">
      <c r="A525" s="2"/>
      <c r="B525" s="12">
        <f t="shared" ref="B525:N525" si="190">IFERROR(VLOOKUP($B$524,$207:$310,MATCH($P525&amp;"/"&amp;B$315,$205:$205,0),FALSE),"")</f>
        <v>-4445</v>
      </c>
      <c r="C525" s="12">
        <f t="shared" si="190"/>
        <v>-1880</v>
      </c>
      <c r="D525" s="12">
        <f t="shared" si="190"/>
        <v>-98</v>
      </c>
      <c r="E525" s="12">
        <f t="shared" si="190"/>
        <v>-4456</v>
      </c>
      <c r="F525" s="12">
        <f t="shared" si="190"/>
        <v>408</v>
      </c>
      <c r="G525" s="12">
        <f t="shared" si="190"/>
        <v>-4025</v>
      </c>
      <c r="H525" s="12">
        <f t="shared" si="190"/>
        <v>-4980</v>
      </c>
      <c r="I525" s="12">
        <f t="shared" si="190"/>
        <v>-24207</v>
      </c>
      <c r="J525" s="12">
        <f t="shared" si="190"/>
        <v>-2877</v>
      </c>
      <c r="K525" s="12">
        <f t="shared" si="190"/>
        <v>-3869</v>
      </c>
      <c r="L525" s="12">
        <f t="shared" si="190"/>
        <v>-6301</v>
      </c>
      <c r="M525" s="12">
        <f t="shared" si="190"/>
        <v>-7197</v>
      </c>
      <c r="N525" s="13">
        <f t="shared" si="190"/>
        <v>-3437</v>
      </c>
      <c r="O525" s="11"/>
      <c r="P525" s="14" t="s">
        <v>948</v>
      </c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</row>
    <row r="526" spans="1:68" ht="16.5" customHeight="1" x14ac:dyDescent="0.3">
      <c r="A526" s="2"/>
      <c r="B526" s="12">
        <f t="shared" ref="B526:N526" si="191">IFERROR(VLOOKUP($B$524,$207:$310,MATCH($P526&amp;"/"&amp;B$315,$205:$205,0),FALSE),"")</f>
        <v>-4403</v>
      </c>
      <c r="C526" s="12">
        <f t="shared" si="191"/>
        <v>-4624</v>
      </c>
      <c r="D526" s="12">
        <f t="shared" si="191"/>
        <v>-630</v>
      </c>
      <c r="E526" s="12">
        <f t="shared" si="191"/>
        <v>-6890</v>
      </c>
      <c r="F526" s="12">
        <f t="shared" si="191"/>
        <v>-2526</v>
      </c>
      <c r="G526" s="12">
        <f t="shared" si="191"/>
        <v>-8913</v>
      </c>
      <c r="H526" s="12">
        <f t="shared" si="191"/>
        <v>-21574</v>
      </c>
      <c r="I526" s="12">
        <f t="shared" si="191"/>
        <v>-35613</v>
      </c>
      <c r="J526" s="12">
        <f t="shared" si="191"/>
        <v>-8332</v>
      </c>
      <c r="K526" s="12">
        <f t="shared" si="191"/>
        <v>-7012</v>
      </c>
      <c r="L526" s="12">
        <f t="shared" si="191"/>
        <v>-17291</v>
      </c>
      <c r="M526" s="12">
        <f t="shared" si="191"/>
        <v>-17078</v>
      </c>
      <c r="N526" s="13">
        <f t="shared" si="191"/>
        <v>-6515</v>
      </c>
      <c r="O526" s="11"/>
      <c r="P526" s="14" t="s">
        <v>949</v>
      </c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</row>
    <row r="527" spans="1:68" ht="16.5" customHeight="1" x14ac:dyDescent="0.3">
      <c r="A527" s="2"/>
      <c r="B527" s="12">
        <f t="shared" ref="B527:N527" si="192">IFERROR(VLOOKUP($B$524,$207:$310,MATCH($P527&amp;"/"&amp;B$315,$205:$205,0),FALSE),"")</f>
        <v>-5753</v>
      </c>
      <c r="C527" s="12">
        <f t="shared" si="192"/>
        <v>-10172</v>
      </c>
      <c r="D527" s="12">
        <f t="shared" si="192"/>
        <v>-6905</v>
      </c>
      <c r="E527" s="12">
        <f t="shared" si="192"/>
        <v>-18360</v>
      </c>
      <c r="F527" s="12">
        <f t="shared" si="192"/>
        <v>-9698</v>
      </c>
      <c r="G527" s="12">
        <f t="shared" si="192"/>
        <v>-10349</v>
      </c>
      <c r="H527" s="12">
        <f t="shared" si="192"/>
        <v>-41705</v>
      </c>
      <c r="I527" s="12">
        <f t="shared" si="192"/>
        <v>-44462</v>
      </c>
      <c r="J527" s="12">
        <f t="shared" si="192"/>
        <v>-13720</v>
      </c>
      <c r="K527" s="12">
        <f t="shared" si="192"/>
        <v>-8298</v>
      </c>
      <c r="L527" s="12">
        <f t="shared" si="192"/>
        <v>-49642</v>
      </c>
      <c r="M527" s="12">
        <f t="shared" si="192"/>
        <v>-22625</v>
      </c>
      <c r="N527" s="13" t="str">
        <f t="shared" si="192"/>
        <v/>
      </c>
      <c r="O527" s="11"/>
      <c r="P527" s="14" t="s">
        <v>950</v>
      </c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</row>
    <row r="528" spans="1:68" ht="16.5" customHeight="1" x14ac:dyDescent="0.3">
      <c r="A528" s="2"/>
      <c r="B528" s="12">
        <f t="shared" ref="B528:N528" si="193">IFERROR(VLOOKUP($B$524,$207:$310,MATCH($P528&amp;"/"&amp;B$315,$205:$205,0),FALSE),"")</f>
        <v>-4655.29</v>
      </c>
      <c r="C528" s="12">
        <f t="shared" si="193"/>
        <v>-16267.86</v>
      </c>
      <c r="D528" s="12">
        <f t="shared" si="193"/>
        <v>-16012.68</v>
      </c>
      <c r="E528" s="12">
        <f t="shared" si="193"/>
        <v>-21792.87</v>
      </c>
      <c r="F528" s="12">
        <f t="shared" si="193"/>
        <v>-17328.03</v>
      </c>
      <c r="G528" s="12">
        <f t="shared" si="193"/>
        <v>-15967.773999999999</v>
      </c>
      <c r="H528" s="12">
        <f t="shared" si="193"/>
        <v>-55702.44</v>
      </c>
      <c r="I528" s="12">
        <f t="shared" si="193"/>
        <v>-63220.3</v>
      </c>
      <c r="J528" s="12">
        <f t="shared" si="193"/>
        <v>-25112.19</v>
      </c>
      <c r="K528" s="12">
        <f t="shared" si="193"/>
        <v>-12890.14</v>
      </c>
      <c r="L528" s="12">
        <f t="shared" si="193"/>
        <v>-51467.33</v>
      </c>
      <c r="M528" s="12">
        <f t="shared" si="193"/>
        <v>-30025.823</v>
      </c>
      <c r="N528" s="13" t="str">
        <f t="shared" si="193"/>
        <v/>
      </c>
      <c r="O528" s="11"/>
      <c r="P528" s="14" t="s">
        <v>951</v>
      </c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</row>
    <row r="529" spans="1:68" ht="16.5" customHeight="1" x14ac:dyDescent="0.3">
      <c r="A529" s="2"/>
      <c r="B529" s="258" t="s">
        <v>916</v>
      </c>
      <c r="C529" s="255"/>
      <c r="D529" s="255"/>
      <c r="E529" s="255"/>
      <c r="F529" s="255"/>
      <c r="G529" s="255"/>
      <c r="H529" s="255"/>
      <c r="I529" s="255"/>
      <c r="J529" s="255"/>
      <c r="K529" s="255"/>
      <c r="L529" s="255"/>
      <c r="M529" s="255"/>
      <c r="N529" s="256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</row>
    <row r="530" spans="1:68" ht="16.5" customHeight="1" x14ac:dyDescent="0.3">
      <c r="A530" s="2"/>
      <c r="B530" s="12">
        <f t="shared" ref="B530:N530" si="194">IFERROR(VLOOKUP($B$529,$207:$310,MATCH($P530&amp;"/"&amp;B$315,$205:$205,0),FALSE),"")</f>
        <v>0</v>
      </c>
      <c r="C530" s="12">
        <f t="shared" si="194"/>
        <v>0</v>
      </c>
      <c r="D530" s="12">
        <f t="shared" si="194"/>
        <v>-522</v>
      </c>
      <c r="E530" s="12">
        <f t="shared" si="194"/>
        <v>0</v>
      </c>
      <c r="F530" s="12">
        <f t="shared" si="194"/>
        <v>0</v>
      </c>
      <c r="G530" s="12">
        <f t="shared" si="194"/>
        <v>-291</v>
      </c>
      <c r="H530" s="12">
        <f t="shared" si="194"/>
        <v>-12</v>
      </c>
      <c r="I530" s="12">
        <f t="shared" si="194"/>
        <v>-809</v>
      </c>
      <c r="J530" s="12">
        <f t="shared" si="194"/>
        <v>-538</v>
      </c>
      <c r="K530" s="12">
        <f t="shared" si="194"/>
        <v>0</v>
      </c>
      <c r="L530" s="12">
        <f t="shared" si="194"/>
        <v>0</v>
      </c>
      <c r="M530" s="12">
        <f t="shared" si="194"/>
        <v>-595</v>
      </c>
      <c r="N530" s="13">
        <f t="shared" si="194"/>
        <v>0</v>
      </c>
      <c r="O530" s="11"/>
      <c r="P530" s="14" t="s">
        <v>948</v>
      </c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</row>
    <row r="531" spans="1:68" ht="16.5" customHeight="1" x14ac:dyDescent="0.3">
      <c r="A531" s="2"/>
      <c r="B531" s="12">
        <f t="shared" ref="B531:N531" si="195">IFERROR(VLOOKUP($B$529,$207:$310,MATCH($P531&amp;"/"&amp;B$315,$205:$205,0),FALSE),"")</f>
        <v>0</v>
      </c>
      <c r="C531" s="12">
        <f t="shared" si="195"/>
        <v>0</v>
      </c>
      <c r="D531" s="12">
        <f t="shared" si="195"/>
        <v>-522</v>
      </c>
      <c r="E531" s="12">
        <f t="shared" si="195"/>
        <v>-73</v>
      </c>
      <c r="F531" s="12">
        <f t="shared" si="195"/>
        <v>0</v>
      </c>
      <c r="G531" s="12">
        <f t="shared" si="195"/>
        <v>-291</v>
      </c>
      <c r="H531" s="12">
        <f t="shared" si="195"/>
        <v>-12</v>
      </c>
      <c r="I531" s="12">
        <f t="shared" si="195"/>
        <v>-809</v>
      </c>
      <c r="J531" s="12">
        <f t="shared" si="195"/>
        <v>-608</v>
      </c>
      <c r="K531" s="12">
        <f t="shared" si="195"/>
        <v>-710</v>
      </c>
      <c r="L531" s="12">
        <f t="shared" si="195"/>
        <v>-163</v>
      </c>
      <c r="M531" s="12">
        <f t="shared" si="195"/>
        <v>-595</v>
      </c>
      <c r="N531" s="13">
        <f t="shared" si="195"/>
        <v>-546</v>
      </c>
      <c r="O531" s="11"/>
      <c r="P531" s="14" t="s">
        <v>949</v>
      </c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</row>
    <row r="532" spans="1:68" ht="16.5" customHeight="1" x14ac:dyDescent="0.3">
      <c r="A532" s="2"/>
      <c r="B532" s="12">
        <f t="shared" ref="B532:N532" si="196">IFERROR(VLOOKUP($B$529,$207:$310,MATCH($P532&amp;"/"&amp;B$315,$205:$205,0),FALSE),"")</f>
        <v>0</v>
      </c>
      <c r="C532" s="12">
        <f t="shared" si="196"/>
        <v>-4229</v>
      </c>
      <c r="D532" s="12">
        <f t="shared" si="196"/>
        <v>-2413</v>
      </c>
      <c r="E532" s="12">
        <f t="shared" si="196"/>
        <v>-73</v>
      </c>
      <c r="F532" s="12">
        <f t="shared" si="196"/>
        <v>-685</v>
      </c>
      <c r="G532" s="12">
        <f t="shared" si="196"/>
        <v>-291</v>
      </c>
      <c r="H532" s="12">
        <f t="shared" si="196"/>
        <v>-488</v>
      </c>
      <c r="I532" s="12">
        <f t="shared" si="196"/>
        <v>-1205</v>
      </c>
      <c r="J532" s="12">
        <f t="shared" si="196"/>
        <v>-1038</v>
      </c>
      <c r="K532" s="12">
        <f t="shared" si="196"/>
        <v>-878</v>
      </c>
      <c r="L532" s="12">
        <f t="shared" si="196"/>
        <v>-230</v>
      </c>
      <c r="M532" s="12">
        <f t="shared" si="196"/>
        <v>-595</v>
      </c>
      <c r="N532" s="13" t="str">
        <f t="shared" si="196"/>
        <v/>
      </c>
      <c r="O532" s="11"/>
      <c r="P532" s="14" t="s">
        <v>950</v>
      </c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</row>
    <row r="533" spans="1:68" ht="16.5" customHeight="1" x14ac:dyDescent="0.3">
      <c r="A533" s="2"/>
      <c r="B533" s="12">
        <f t="shared" ref="B533:N533" si="197">IFERROR(VLOOKUP($B$529,$207:$310,MATCH($P533&amp;"/"&amp;B$315,$205:$205,0),FALSE),"")</f>
        <v>0</v>
      </c>
      <c r="C533" s="12">
        <f t="shared" si="197"/>
        <v>-5577.22</v>
      </c>
      <c r="D533" s="12">
        <f t="shared" si="197"/>
        <v>-3311.01</v>
      </c>
      <c r="E533" s="12">
        <f t="shared" si="197"/>
        <v>-2637.78</v>
      </c>
      <c r="F533" s="12">
        <f t="shared" si="197"/>
        <v>-1321.4659999999999</v>
      </c>
      <c r="G533" s="12">
        <f t="shared" si="197"/>
        <v>-2481.2629999999999</v>
      </c>
      <c r="H533" s="12">
        <f t="shared" si="197"/>
        <v>-1366</v>
      </c>
      <c r="I533" s="12">
        <f t="shared" si="197"/>
        <v>-4184.59</v>
      </c>
      <c r="J533" s="12">
        <f t="shared" si="197"/>
        <v>-1038.08</v>
      </c>
      <c r="K533" s="12">
        <f t="shared" si="197"/>
        <v>-1181.3800000000001</v>
      </c>
      <c r="L533" s="12">
        <f t="shared" si="197"/>
        <v>-1230.68</v>
      </c>
      <c r="M533" s="12">
        <f t="shared" si="197"/>
        <v>-595</v>
      </c>
      <c r="N533" s="13" t="str">
        <f t="shared" si="197"/>
        <v/>
      </c>
      <c r="O533" s="11"/>
      <c r="P533" s="14" t="s">
        <v>951</v>
      </c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</row>
    <row r="534" spans="1:68" ht="16.5" customHeight="1" x14ac:dyDescent="0.3">
      <c r="A534" s="2"/>
      <c r="B534" s="258" t="s">
        <v>975</v>
      </c>
      <c r="C534" s="255"/>
      <c r="D534" s="255"/>
      <c r="E534" s="255"/>
      <c r="F534" s="255"/>
      <c r="G534" s="255"/>
      <c r="H534" s="255"/>
      <c r="I534" s="255"/>
      <c r="J534" s="255"/>
      <c r="K534" s="255"/>
      <c r="L534" s="255"/>
      <c r="M534" s="255"/>
      <c r="N534" s="256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</row>
    <row r="535" spans="1:68" ht="16.5" customHeight="1" x14ac:dyDescent="0.3">
      <c r="A535" s="2"/>
      <c r="B535" s="13">
        <f t="shared" ref="B535:N535" si="198">IFERROR(B525+B530,"")</f>
        <v>-4445</v>
      </c>
      <c r="C535" s="13">
        <f t="shared" si="198"/>
        <v>-1880</v>
      </c>
      <c r="D535" s="13">
        <f t="shared" si="198"/>
        <v>-620</v>
      </c>
      <c r="E535" s="13">
        <f t="shared" si="198"/>
        <v>-4456</v>
      </c>
      <c r="F535" s="13">
        <f t="shared" si="198"/>
        <v>408</v>
      </c>
      <c r="G535" s="13">
        <f t="shared" si="198"/>
        <v>-4316</v>
      </c>
      <c r="H535" s="13">
        <f t="shared" si="198"/>
        <v>-4992</v>
      </c>
      <c r="I535" s="13">
        <f t="shared" si="198"/>
        <v>-25016</v>
      </c>
      <c r="J535" s="13">
        <f t="shared" si="198"/>
        <v>-3415</v>
      </c>
      <c r="K535" s="13">
        <f t="shared" si="198"/>
        <v>-3869</v>
      </c>
      <c r="L535" s="13">
        <f t="shared" si="198"/>
        <v>-6301</v>
      </c>
      <c r="M535" s="13">
        <f t="shared" si="198"/>
        <v>-7792</v>
      </c>
      <c r="N535" s="13">
        <f t="shared" si="198"/>
        <v>-3437</v>
      </c>
      <c r="O535" s="11"/>
      <c r="P535" s="14" t="s">
        <v>948</v>
      </c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</row>
    <row r="536" spans="1:68" ht="16.5" customHeight="1" x14ac:dyDescent="0.3">
      <c r="A536" s="2"/>
      <c r="B536" s="13">
        <f t="shared" ref="B536:N536" si="199">IFERROR(B526+B531,"")</f>
        <v>-4403</v>
      </c>
      <c r="C536" s="13">
        <f t="shared" si="199"/>
        <v>-4624</v>
      </c>
      <c r="D536" s="13">
        <f t="shared" si="199"/>
        <v>-1152</v>
      </c>
      <c r="E536" s="13">
        <f t="shared" si="199"/>
        <v>-6963</v>
      </c>
      <c r="F536" s="13">
        <f t="shared" si="199"/>
        <v>-2526</v>
      </c>
      <c r="G536" s="13">
        <f t="shared" si="199"/>
        <v>-9204</v>
      </c>
      <c r="H536" s="13">
        <f t="shared" si="199"/>
        <v>-21586</v>
      </c>
      <c r="I536" s="13">
        <f t="shared" si="199"/>
        <v>-36422</v>
      </c>
      <c r="J536" s="13">
        <f t="shared" si="199"/>
        <v>-8940</v>
      </c>
      <c r="K536" s="13">
        <f t="shared" si="199"/>
        <v>-7722</v>
      </c>
      <c r="L536" s="13">
        <f t="shared" si="199"/>
        <v>-17454</v>
      </c>
      <c r="M536" s="13">
        <f t="shared" si="199"/>
        <v>-17673</v>
      </c>
      <c r="N536" s="13">
        <f t="shared" si="199"/>
        <v>-7061</v>
      </c>
      <c r="O536" s="11"/>
      <c r="P536" s="14" t="s">
        <v>949</v>
      </c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</row>
    <row r="537" spans="1:68" ht="16.5" customHeight="1" x14ac:dyDescent="0.3">
      <c r="A537" s="2"/>
      <c r="B537" s="13">
        <f t="shared" ref="B537:N537" si="200">IFERROR(B527+B532,"")</f>
        <v>-5753</v>
      </c>
      <c r="C537" s="13">
        <f t="shared" si="200"/>
        <v>-14401</v>
      </c>
      <c r="D537" s="13">
        <f t="shared" si="200"/>
        <v>-9318</v>
      </c>
      <c r="E537" s="13">
        <f t="shared" si="200"/>
        <v>-18433</v>
      </c>
      <c r="F537" s="13">
        <f t="shared" si="200"/>
        <v>-10383</v>
      </c>
      <c r="G537" s="13">
        <f t="shared" si="200"/>
        <v>-10640</v>
      </c>
      <c r="H537" s="13">
        <f t="shared" si="200"/>
        <v>-42193</v>
      </c>
      <c r="I537" s="13">
        <f t="shared" si="200"/>
        <v>-45667</v>
      </c>
      <c r="J537" s="13">
        <f t="shared" si="200"/>
        <v>-14758</v>
      </c>
      <c r="K537" s="13">
        <f t="shared" si="200"/>
        <v>-9176</v>
      </c>
      <c r="L537" s="13">
        <f t="shared" si="200"/>
        <v>-49872</v>
      </c>
      <c r="M537" s="13">
        <f t="shared" si="200"/>
        <v>-23220</v>
      </c>
      <c r="N537" s="13" t="str">
        <f t="shared" si="200"/>
        <v/>
      </c>
      <c r="O537" s="11"/>
      <c r="P537" s="14" t="s">
        <v>950</v>
      </c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</row>
    <row r="538" spans="1:68" ht="16.5" customHeight="1" x14ac:dyDescent="0.3">
      <c r="A538" s="2"/>
      <c r="B538" s="13">
        <f t="shared" ref="B538:N538" si="201">IFERROR(B528+B533,"")</f>
        <v>-4655.29</v>
      </c>
      <c r="C538" s="13">
        <f t="shared" si="201"/>
        <v>-21845.08</v>
      </c>
      <c r="D538" s="13">
        <f t="shared" si="201"/>
        <v>-19323.690000000002</v>
      </c>
      <c r="E538" s="13">
        <f t="shared" si="201"/>
        <v>-24430.649999999998</v>
      </c>
      <c r="F538" s="13">
        <f t="shared" si="201"/>
        <v>-18649.495999999999</v>
      </c>
      <c r="G538" s="13">
        <f t="shared" si="201"/>
        <v>-18449.037</v>
      </c>
      <c r="H538" s="13">
        <f t="shared" si="201"/>
        <v>-57068.44</v>
      </c>
      <c r="I538" s="13">
        <f t="shared" si="201"/>
        <v>-67404.89</v>
      </c>
      <c r="J538" s="13">
        <f t="shared" si="201"/>
        <v>-26150.269999999997</v>
      </c>
      <c r="K538" s="13">
        <f t="shared" si="201"/>
        <v>-14071.52</v>
      </c>
      <c r="L538" s="13">
        <f t="shared" si="201"/>
        <v>-52698.01</v>
      </c>
      <c r="M538" s="13">
        <f t="shared" si="201"/>
        <v>-30620.823</v>
      </c>
      <c r="N538" s="13" t="str">
        <f t="shared" si="201"/>
        <v/>
      </c>
      <c r="O538" s="11">
        <f>RATE(M$315-I$315,,-I538,M538)</f>
        <v>-0.1790222942335857</v>
      </c>
      <c r="P538" s="14" t="s">
        <v>951</v>
      </c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</row>
    <row r="539" spans="1:68" ht="16.5" customHeight="1" x14ac:dyDescent="0.3">
      <c r="A539" s="2"/>
      <c r="B539" s="259" t="s">
        <v>921</v>
      </c>
      <c r="C539" s="255"/>
      <c r="D539" s="255"/>
      <c r="E539" s="255"/>
      <c r="F539" s="255"/>
      <c r="G539" s="255"/>
      <c r="H539" s="255"/>
      <c r="I539" s="255"/>
      <c r="J539" s="255"/>
      <c r="K539" s="255"/>
      <c r="L539" s="255"/>
      <c r="M539" s="255"/>
      <c r="N539" s="256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</row>
    <row r="540" spans="1:68" ht="16.5" customHeight="1" x14ac:dyDescent="0.3">
      <c r="A540" s="2"/>
      <c r="B540" s="12">
        <f t="shared" ref="B540:N540" si="202">IFERROR(VLOOKUP($B$539,$207:$310,MATCH($P540&amp;"/"&amp;B$315,$205:$205,0),FALSE),"")</f>
        <v>-4856</v>
      </c>
      <c r="C540" s="12">
        <f t="shared" si="202"/>
        <v>-1880</v>
      </c>
      <c r="D540" s="12">
        <f t="shared" si="202"/>
        <v>-620</v>
      </c>
      <c r="E540" s="12">
        <f t="shared" si="202"/>
        <v>-4456</v>
      </c>
      <c r="F540" s="12">
        <f t="shared" si="202"/>
        <v>408</v>
      </c>
      <c r="G540" s="12">
        <f t="shared" si="202"/>
        <v>-4316</v>
      </c>
      <c r="H540" s="12">
        <f t="shared" si="202"/>
        <v>-4992</v>
      </c>
      <c r="I540" s="12">
        <f t="shared" si="202"/>
        <v>-25016</v>
      </c>
      <c r="J540" s="12">
        <f t="shared" si="202"/>
        <v>-3415</v>
      </c>
      <c r="K540" s="12">
        <f t="shared" si="202"/>
        <v>-3869</v>
      </c>
      <c r="L540" s="12">
        <f t="shared" si="202"/>
        <v>-6301</v>
      </c>
      <c r="M540" s="12">
        <f t="shared" si="202"/>
        <v>-7792</v>
      </c>
      <c r="N540" s="13">
        <f t="shared" si="202"/>
        <v>-3437</v>
      </c>
      <c r="O540" s="11"/>
      <c r="P540" s="14" t="s">
        <v>948</v>
      </c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</row>
    <row r="541" spans="1:68" ht="16.5" customHeight="1" x14ac:dyDescent="0.3">
      <c r="A541" s="2"/>
      <c r="B541" s="12">
        <f t="shared" ref="B541:N541" si="203">IFERROR(VLOOKUP($B$539,$207:$310,MATCH($P541&amp;"/"&amp;B$315,$205:$205,0),FALSE),"")</f>
        <v>-4791</v>
      </c>
      <c r="C541" s="12">
        <f t="shared" si="203"/>
        <v>-4601</v>
      </c>
      <c r="D541" s="12">
        <f t="shared" si="203"/>
        <v>-1126</v>
      </c>
      <c r="E541" s="12">
        <f t="shared" si="203"/>
        <v>-6934</v>
      </c>
      <c r="F541" s="12">
        <f t="shared" si="203"/>
        <v>-2488</v>
      </c>
      <c r="G541" s="12">
        <f t="shared" si="203"/>
        <v>-9134</v>
      </c>
      <c r="H541" s="12">
        <f t="shared" si="203"/>
        <v>-23891</v>
      </c>
      <c r="I541" s="12">
        <f t="shared" si="203"/>
        <v>-40149</v>
      </c>
      <c r="J541" s="12">
        <f t="shared" si="203"/>
        <v>-8855</v>
      </c>
      <c r="K541" s="12">
        <f t="shared" si="203"/>
        <v>-7631</v>
      </c>
      <c r="L541" s="12">
        <f t="shared" si="203"/>
        <v>-17355</v>
      </c>
      <c r="M541" s="12">
        <f t="shared" si="203"/>
        <v>-17568</v>
      </c>
      <c r="N541" s="13">
        <f t="shared" si="203"/>
        <v>-6941</v>
      </c>
      <c r="O541" s="11"/>
      <c r="P541" s="14" t="s">
        <v>949</v>
      </c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</row>
    <row r="542" spans="1:68" ht="16.5" customHeight="1" x14ac:dyDescent="0.3">
      <c r="A542" s="2"/>
      <c r="B542" s="12">
        <f t="shared" ref="B542:N542" si="204">IFERROR(VLOOKUP($B$539,$207:$310,MATCH($P542&amp;"/"&amp;B$315,$205:$205,0),FALSE),"")</f>
        <v>-6141</v>
      </c>
      <c r="C542" s="12">
        <f t="shared" si="204"/>
        <v>-14354</v>
      </c>
      <c r="D542" s="12">
        <f t="shared" si="204"/>
        <v>-9292</v>
      </c>
      <c r="E542" s="12">
        <f t="shared" si="204"/>
        <v>-18378</v>
      </c>
      <c r="F542" s="12">
        <f t="shared" si="204"/>
        <v>-10310</v>
      </c>
      <c r="G542" s="12">
        <f t="shared" si="204"/>
        <v>-10570</v>
      </c>
      <c r="H542" s="12">
        <f t="shared" si="204"/>
        <v>-45923</v>
      </c>
      <c r="I542" s="12">
        <f t="shared" si="204"/>
        <v>-49341</v>
      </c>
      <c r="J542" s="12">
        <f t="shared" si="204"/>
        <v>-14618</v>
      </c>
      <c r="K542" s="12">
        <f t="shared" si="204"/>
        <v>-9085</v>
      </c>
      <c r="L542" s="12">
        <f t="shared" si="204"/>
        <v>-49708</v>
      </c>
      <c r="M542" s="12">
        <f t="shared" si="204"/>
        <v>-23047</v>
      </c>
      <c r="N542" s="13" t="str">
        <f t="shared" si="204"/>
        <v/>
      </c>
      <c r="O542" s="11"/>
      <c r="P542" s="14" t="s">
        <v>950</v>
      </c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</row>
    <row r="543" spans="1:68" ht="16.5" customHeight="1" x14ac:dyDescent="0.3">
      <c r="A543" s="2"/>
      <c r="B543" s="12">
        <f t="shared" ref="B543:N543" si="205">IFERROR(VLOOKUP($B$539,$207:$310,MATCH($P543&amp;"/"&amp;B$315,$205:$205,0),FALSE),"")</f>
        <v>-5384.17</v>
      </c>
      <c r="C543" s="12">
        <f t="shared" si="205"/>
        <v>-21798.27</v>
      </c>
      <c r="D543" s="12">
        <f t="shared" si="205"/>
        <v>-19273.97</v>
      </c>
      <c r="E543" s="12">
        <f t="shared" si="205"/>
        <v>-24375.08</v>
      </c>
      <c r="F543" s="12">
        <f t="shared" si="205"/>
        <v>-18576.370999999999</v>
      </c>
      <c r="G543" s="12">
        <f t="shared" si="205"/>
        <v>-18337.886999999999</v>
      </c>
      <c r="H543" s="12">
        <f t="shared" si="205"/>
        <v>-60757.3</v>
      </c>
      <c r="I543" s="12">
        <f t="shared" si="205"/>
        <v>-72979.12</v>
      </c>
      <c r="J543" s="12">
        <f t="shared" si="205"/>
        <v>-26009.87</v>
      </c>
      <c r="K543" s="12">
        <f t="shared" si="205"/>
        <v>-14922.34</v>
      </c>
      <c r="L543" s="12">
        <f t="shared" si="205"/>
        <v>-52534.21</v>
      </c>
      <c r="M543" s="12">
        <f t="shared" si="205"/>
        <v>-31448.248</v>
      </c>
      <c r="N543" s="13" t="str">
        <f t="shared" si="205"/>
        <v/>
      </c>
      <c r="O543" s="11"/>
      <c r="P543" s="14" t="s">
        <v>951</v>
      </c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</row>
    <row r="544" spans="1:68" ht="16.5" customHeight="1" x14ac:dyDescent="0.3">
      <c r="A544" s="2"/>
      <c r="B544" s="260" t="s">
        <v>942</v>
      </c>
      <c r="C544" s="255"/>
      <c r="D544" s="255"/>
      <c r="E544" s="255"/>
      <c r="F544" s="255"/>
      <c r="G544" s="255"/>
      <c r="H544" s="255"/>
      <c r="I544" s="255"/>
      <c r="J544" s="255"/>
      <c r="K544" s="255"/>
      <c r="L544" s="255"/>
      <c r="M544" s="255"/>
      <c r="N544" s="256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</row>
    <row r="545" spans="1:68" ht="16.5" customHeight="1" x14ac:dyDescent="0.3">
      <c r="A545" s="2"/>
      <c r="B545" s="12">
        <f t="shared" ref="B545:N545" si="206">IFERROR(VLOOKUP($B$544,$207:$310,MATCH($P545&amp;"/"&amp;B$315,$205:$205,0),FALSE),"")</f>
        <v>24055</v>
      </c>
      <c r="C545" s="12">
        <f t="shared" si="206"/>
        <v>-38353</v>
      </c>
      <c r="D545" s="12">
        <f t="shared" si="206"/>
        <v>239764</v>
      </c>
      <c r="E545" s="12">
        <f t="shared" si="206"/>
        <v>982825</v>
      </c>
      <c r="F545" s="12">
        <f t="shared" si="206"/>
        <v>872594</v>
      </c>
      <c r="G545" s="12">
        <f t="shared" si="206"/>
        <v>1106907</v>
      </c>
      <c r="H545" s="12">
        <f t="shared" si="206"/>
        <v>253736</v>
      </c>
      <c r="I545" s="12">
        <f t="shared" si="206"/>
        <v>88000</v>
      </c>
      <c r="J545" s="12">
        <f t="shared" si="206"/>
        <v>82000</v>
      </c>
      <c r="K545" s="12">
        <f t="shared" si="206"/>
        <v>338500</v>
      </c>
      <c r="L545" s="12">
        <f t="shared" si="206"/>
        <v>90000</v>
      </c>
      <c r="M545" s="12">
        <f t="shared" si="206"/>
        <v>805000</v>
      </c>
      <c r="N545" s="12">
        <f t="shared" si="206"/>
        <v>1032016</v>
      </c>
      <c r="O545" s="11"/>
      <c r="P545" s="14" t="s">
        <v>948</v>
      </c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</row>
    <row r="546" spans="1:68" ht="16.5" customHeight="1" x14ac:dyDescent="0.3">
      <c r="A546" s="2"/>
      <c r="B546" s="12">
        <f t="shared" ref="B546:N546" si="207">IFERROR(VLOOKUP($B$544,$207:$310,MATCH($P546&amp;"/"&amp;B$315,$205:$205,0),FALSE),"")</f>
        <v>111701</v>
      </c>
      <c r="C546" s="12">
        <f t="shared" si="207"/>
        <v>-339669</v>
      </c>
      <c r="D546" s="12">
        <f t="shared" si="207"/>
        <v>918828</v>
      </c>
      <c r="E546" s="12">
        <f t="shared" si="207"/>
        <v>1603201</v>
      </c>
      <c r="F546" s="12">
        <f t="shared" si="207"/>
        <v>2058131</v>
      </c>
      <c r="G546" s="12">
        <f t="shared" si="207"/>
        <v>2710346</v>
      </c>
      <c r="H546" s="12">
        <f t="shared" si="207"/>
        <v>487496</v>
      </c>
      <c r="I546" s="12">
        <f t="shared" si="207"/>
        <v>17749</v>
      </c>
      <c r="J546" s="12">
        <f t="shared" si="207"/>
        <v>276605</v>
      </c>
      <c r="K546" s="12">
        <f t="shared" si="207"/>
        <v>531523</v>
      </c>
      <c r="L546" s="12">
        <f t="shared" si="207"/>
        <v>366275</v>
      </c>
      <c r="M546" s="12">
        <f t="shared" si="207"/>
        <v>1748528</v>
      </c>
      <c r="N546" s="12">
        <f t="shared" si="207"/>
        <v>4348269</v>
      </c>
      <c r="O546" s="11"/>
      <c r="P546" s="14" t="s">
        <v>949</v>
      </c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</row>
    <row r="547" spans="1:68" ht="16.5" customHeight="1" x14ac:dyDescent="0.3">
      <c r="A547" s="2"/>
      <c r="B547" s="12">
        <f t="shared" ref="B547:N547" si="208">IFERROR(VLOOKUP($B$544,$207:$310,MATCH($P547&amp;"/"&amp;B$315,$205:$205,0),FALSE),"")</f>
        <v>533655</v>
      </c>
      <c r="C547" s="12">
        <f t="shared" si="208"/>
        <v>-33503</v>
      </c>
      <c r="D547" s="12">
        <f t="shared" si="208"/>
        <v>1884463</v>
      </c>
      <c r="E547" s="12">
        <f t="shared" si="208"/>
        <v>2410001</v>
      </c>
      <c r="F547" s="12">
        <f t="shared" si="208"/>
        <v>3375431</v>
      </c>
      <c r="G547" s="12">
        <f t="shared" si="208"/>
        <v>3773777</v>
      </c>
      <c r="H547" s="12">
        <f t="shared" si="208"/>
        <v>232496</v>
      </c>
      <c r="I547" s="12">
        <f t="shared" si="208"/>
        <v>-312251</v>
      </c>
      <c r="J547" s="12">
        <f t="shared" si="208"/>
        <v>626205</v>
      </c>
      <c r="K547" s="12">
        <f t="shared" si="208"/>
        <v>1042523</v>
      </c>
      <c r="L547" s="12">
        <f t="shared" si="208"/>
        <v>902275</v>
      </c>
      <c r="M547" s="12">
        <f t="shared" si="208"/>
        <v>3203528</v>
      </c>
      <c r="N547" s="12" t="str">
        <f t="shared" si="208"/>
        <v/>
      </c>
      <c r="O547" s="11"/>
      <c r="P547" s="14" t="s">
        <v>950</v>
      </c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</row>
    <row r="548" spans="1:68" ht="16.5" customHeight="1" x14ac:dyDescent="0.3">
      <c r="A548" s="2"/>
      <c r="B548" s="12">
        <f t="shared" ref="B548:N548" si="209">IFERROR(VLOOKUP($B$544,$207:$310,MATCH($P548&amp;"/"&amp;B$315,$205:$205,0),FALSE),"")</f>
        <v>879944.2</v>
      </c>
      <c r="C548" s="12">
        <f t="shared" si="209"/>
        <v>445827.98</v>
      </c>
      <c r="D548" s="12">
        <f t="shared" si="209"/>
        <v>2500628.2000000002</v>
      </c>
      <c r="E548" s="12">
        <f t="shared" si="209"/>
        <v>2469000.9300000002</v>
      </c>
      <c r="F548" s="12">
        <f t="shared" si="209"/>
        <v>4288178.1100000003</v>
      </c>
      <c r="G548" s="12">
        <f t="shared" si="209"/>
        <v>4508386.1950000003</v>
      </c>
      <c r="H548" s="12">
        <f t="shared" si="209"/>
        <v>304496.09000000003</v>
      </c>
      <c r="I548" s="12">
        <f t="shared" si="209"/>
        <v>90748.56</v>
      </c>
      <c r="J548" s="12">
        <f t="shared" si="209"/>
        <v>670204.89</v>
      </c>
      <c r="K548" s="12">
        <f t="shared" si="209"/>
        <v>1480522.48</v>
      </c>
      <c r="L548" s="12">
        <f t="shared" si="209"/>
        <v>1371275.24</v>
      </c>
      <c r="M548" s="12">
        <f t="shared" si="209"/>
        <v>4478527.8530000001</v>
      </c>
      <c r="N548" s="12" t="str">
        <f t="shared" si="209"/>
        <v/>
      </c>
      <c r="O548" s="11"/>
      <c r="P548" s="14" t="s">
        <v>951</v>
      </c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</row>
    <row r="549" spans="1:68" ht="16.5" customHeight="1" x14ac:dyDescent="0.3">
      <c r="A549" s="2"/>
      <c r="B549" s="261" t="s">
        <v>944</v>
      </c>
      <c r="C549" s="262"/>
      <c r="D549" s="262"/>
      <c r="E549" s="262"/>
      <c r="F549" s="262"/>
      <c r="G549" s="262"/>
      <c r="H549" s="262"/>
      <c r="I549" s="262"/>
      <c r="J549" s="262"/>
      <c r="K549" s="262"/>
      <c r="L549" s="262"/>
      <c r="M549" s="262"/>
      <c r="N549" s="263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</row>
    <row r="550" spans="1:68" ht="16.5" customHeight="1" x14ac:dyDescent="0.3">
      <c r="A550" s="2"/>
      <c r="B550" s="12">
        <f t="shared" ref="B550:N550" si="210">IFERROR(VLOOKUP($B$549,$207:$310,MATCH($P550&amp;"/"&amp;B$315,$205:$205,0),FALSE),"")</f>
        <v>-47428</v>
      </c>
      <c r="C550" s="12">
        <f t="shared" si="210"/>
        <v>-56741</v>
      </c>
      <c r="D550" s="12">
        <f t="shared" si="210"/>
        <v>-210050</v>
      </c>
      <c r="E550" s="12">
        <f t="shared" si="210"/>
        <v>16079</v>
      </c>
      <c r="F550" s="12">
        <f t="shared" si="210"/>
        <v>-298126</v>
      </c>
      <c r="G550" s="12">
        <f t="shared" si="210"/>
        <v>-127803</v>
      </c>
      <c r="H550" s="12">
        <f t="shared" si="210"/>
        <v>-149320</v>
      </c>
      <c r="I550" s="12">
        <f t="shared" si="210"/>
        <v>55624</v>
      </c>
      <c r="J550" s="12">
        <f t="shared" si="210"/>
        <v>83323</v>
      </c>
      <c r="K550" s="12">
        <f t="shared" si="210"/>
        <v>79547</v>
      </c>
      <c r="L550" s="12">
        <f t="shared" si="210"/>
        <v>-114972</v>
      </c>
      <c r="M550" s="12">
        <f t="shared" si="210"/>
        <v>116653</v>
      </c>
      <c r="N550" s="13">
        <f t="shared" si="210"/>
        <v>-199063</v>
      </c>
      <c r="O550" s="11"/>
      <c r="P550" s="14" t="s">
        <v>948</v>
      </c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</row>
    <row r="551" spans="1:68" ht="16.5" customHeight="1" x14ac:dyDescent="0.3">
      <c r="A551" s="2"/>
      <c r="B551" s="12">
        <f t="shared" ref="B551:N551" si="211">IFERROR(VLOOKUP($B$549,$207:$310,MATCH($P551&amp;"/"&amp;B$315,$205:$205,0),FALSE),"")</f>
        <v>-25498</v>
      </c>
      <c r="C551" s="12">
        <f t="shared" si="211"/>
        <v>-133412</v>
      </c>
      <c r="D551" s="12">
        <f t="shared" si="211"/>
        <v>-140658</v>
      </c>
      <c r="E551" s="12">
        <f t="shared" si="211"/>
        <v>-26537</v>
      </c>
      <c r="F551" s="12">
        <f t="shared" si="211"/>
        <v>-466717</v>
      </c>
      <c r="G551" s="12">
        <f t="shared" si="211"/>
        <v>114343</v>
      </c>
      <c r="H551" s="12">
        <f t="shared" si="211"/>
        <v>-64662</v>
      </c>
      <c r="I551" s="12">
        <f t="shared" si="211"/>
        <v>-17273</v>
      </c>
      <c r="J551" s="12">
        <f t="shared" si="211"/>
        <v>-36392</v>
      </c>
      <c r="K551" s="12">
        <f t="shared" si="211"/>
        <v>-9230</v>
      </c>
      <c r="L551" s="12">
        <f t="shared" si="211"/>
        <v>-45807</v>
      </c>
      <c r="M551" s="12">
        <f t="shared" si="211"/>
        <v>-42144</v>
      </c>
      <c r="N551" s="13">
        <f t="shared" si="211"/>
        <v>3830399</v>
      </c>
      <c r="O551" s="11"/>
      <c r="P551" s="14" t="s">
        <v>949</v>
      </c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</row>
    <row r="552" spans="1:68" ht="16.5" customHeight="1" x14ac:dyDescent="0.3">
      <c r="A552" s="2"/>
      <c r="B552" s="12">
        <f t="shared" ref="B552:N552" si="212">IFERROR(VLOOKUP($B$549,$207:$310,MATCH($P552&amp;"/"&amp;B$315,$205:$205,0),FALSE),"")</f>
        <v>-7998</v>
      </c>
      <c r="C552" s="12">
        <f t="shared" si="212"/>
        <v>-13733</v>
      </c>
      <c r="D552" s="12">
        <f t="shared" si="212"/>
        <v>-135946</v>
      </c>
      <c r="E552" s="12">
        <f t="shared" si="212"/>
        <v>-18029</v>
      </c>
      <c r="F552" s="12">
        <f t="shared" si="212"/>
        <v>-383654</v>
      </c>
      <c r="G552" s="12">
        <f t="shared" si="212"/>
        <v>-40028</v>
      </c>
      <c r="H552" s="12">
        <f t="shared" si="212"/>
        <v>-130353</v>
      </c>
      <c r="I552" s="12">
        <f t="shared" si="212"/>
        <v>44940</v>
      </c>
      <c r="J552" s="12">
        <f t="shared" si="212"/>
        <v>16810</v>
      </c>
      <c r="K552" s="12">
        <f t="shared" si="212"/>
        <v>107824</v>
      </c>
      <c r="L552" s="12">
        <f t="shared" si="212"/>
        <v>11133</v>
      </c>
      <c r="M552" s="12">
        <f t="shared" si="212"/>
        <v>211074</v>
      </c>
      <c r="N552" s="13" t="str">
        <f t="shared" si="212"/>
        <v/>
      </c>
      <c r="O552" s="11"/>
      <c r="P552" s="14" t="s">
        <v>950</v>
      </c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</row>
    <row r="553" spans="1:68" ht="16.5" customHeight="1" x14ac:dyDescent="0.3">
      <c r="A553" s="2"/>
      <c r="B553" s="12">
        <f t="shared" ref="B553:N553" si="213">IFERROR(VLOOKUP($B$549,$207:$310,MATCH($P553&amp;"/"&amp;B$315,$205:$205,0),FALSE),"")</f>
        <v>61650.41</v>
      </c>
      <c r="C553" s="12">
        <f t="shared" si="213"/>
        <v>147208.4</v>
      </c>
      <c r="D553" s="12">
        <f t="shared" si="213"/>
        <v>-94889.01</v>
      </c>
      <c r="E553" s="12">
        <f t="shared" si="213"/>
        <v>339314.72</v>
      </c>
      <c r="F553" s="12">
        <f t="shared" si="213"/>
        <v>-335884.63500000001</v>
      </c>
      <c r="G553" s="12">
        <f t="shared" si="213"/>
        <v>34774.775999999998</v>
      </c>
      <c r="H553" s="12">
        <f t="shared" si="213"/>
        <v>-59785.9</v>
      </c>
      <c r="I553" s="12">
        <f t="shared" si="213"/>
        <v>-23849.49</v>
      </c>
      <c r="J553" s="12">
        <f t="shared" si="213"/>
        <v>-18990.16</v>
      </c>
      <c r="K553" s="12">
        <f t="shared" si="213"/>
        <v>210249.91</v>
      </c>
      <c r="L553" s="12">
        <f t="shared" si="213"/>
        <v>-83882.61</v>
      </c>
      <c r="M553" s="12">
        <f t="shared" si="213"/>
        <v>237910.33300000001</v>
      </c>
      <c r="N553" s="13" t="str">
        <f t="shared" si="213"/>
        <v/>
      </c>
      <c r="O553" s="11"/>
      <c r="P553" s="14" t="s">
        <v>951</v>
      </c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</row>
    <row r="554" spans="1:68" ht="16.5" customHeight="1" x14ac:dyDescent="0.3">
      <c r="A554" s="2"/>
      <c r="B554" s="254" t="s">
        <v>976</v>
      </c>
      <c r="C554" s="255"/>
      <c r="D554" s="255"/>
      <c r="E554" s="255"/>
      <c r="F554" s="255"/>
      <c r="G554" s="255"/>
      <c r="H554" s="255"/>
      <c r="I554" s="255"/>
      <c r="J554" s="255"/>
      <c r="K554" s="255"/>
      <c r="L554" s="255"/>
      <c r="M554" s="255"/>
      <c r="N554" s="256"/>
      <c r="O554" s="33"/>
      <c r="P554" s="34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</row>
    <row r="555" spans="1:68" ht="16.5" customHeight="1" x14ac:dyDescent="0.3">
      <c r="A555" s="2"/>
      <c r="B555" s="257" t="s">
        <v>977</v>
      </c>
      <c r="C555" s="255"/>
      <c r="D555" s="255"/>
      <c r="E555" s="255"/>
      <c r="F555" s="255"/>
      <c r="G555" s="255"/>
      <c r="H555" s="255"/>
      <c r="I555" s="255"/>
      <c r="J555" s="255"/>
      <c r="K555" s="255"/>
      <c r="L555" s="255"/>
      <c r="M555" s="255"/>
      <c r="N555" s="256"/>
      <c r="O555" s="33"/>
      <c r="P555" s="34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</row>
    <row r="556" spans="1:68" ht="16.5" customHeight="1" x14ac:dyDescent="0.3">
      <c r="A556" s="2"/>
      <c r="B556" s="35">
        <f t="shared" ref="B556:N556" si="214">B492/B351</f>
        <v>1.4987999417603247E-2</v>
      </c>
      <c r="C556" s="35">
        <f t="shared" si="214"/>
        <v>1.5405239970496887E-2</v>
      </c>
      <c r="D556" s="35">
        <f t="shared" si="214"/>
        <v>1.8838569909705595E-2</v>
      </c>
      <c r="E556" s="35">
        <f t="shared" si="214"/>
        <v>1.8201372740871882E-2</v>
      </c>
      <c r="F556" s="35">
        <f t="shared" si="214"/>
        <v>2.114487965674235E-2</v>
      </c>
      <c r="G556" s="35">
        <f t="shared" si="214"/>
        <v>2.2583083091140155E-2</v>
      </c>
      <c r="H556" s="35">
        <f t="shared" si="214"/>
        <v>2.2772317063667318E-2</v>
      </c>
      <c r="I556" s="35">
        <f t="shared" si="214"/>
        <v>2.2499982977392956E-2</v>
      </c>
      <c r="J556" s="35">
        <f t="shared" si="214"/>
        <v>2.2288264469886174E-2</v>
      </c>
      <c r="K556" s="35">
        <f t="shared" si="214"/>
        <v>2.1913538964973198E-2</v>
      </c>
      <c r="L556" s="35">
        <f t="shared" si="214"/>
        <v>2.2379050844264177E-2</v>
      </c>
      <c r="M556" s="35">
        <f t="shared" si="214"/>
        <v>2.079479340883093E-2</v>
      </c>
      <c r="N556" s="35">
        <f t="shared" si="214"/>
        <v>1.8551670503358032E-2</v>
      </c>
      <c r="O556" s="11">
        <f t="shared" ref="O556:O558" si="215">RATE(M$315-I$315,,-I556,M556)</f>
        <v>-1.951014341054003E-2</v>
      </c>
      <c r="P556" s="34" t="s">
        <v>978</v>
      </c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</row>
    <row r="557" spans="1:68" ht="16.5" customHeight="1" x14ac:dyDescent="0.3">
      <c r="A557" s="2"/>
      <c r="B557" s="35">
        <f t="shared" ref="B557:N557" si="216">((B455*(1-B486))/(B388+B363))</f>
        <v>0.13468299017773178</v>
      </c>
      <c r="C557" s="35">
        <f t="shared" si="216"/>
        <v>0.10673769615573511</v>
      </c>
      <c r="D557" s="35">
        <f t="shared" si="216"/>
        <v>0.10187830525248127</v>
      </c>
      <c r="E557" s="35">
        <f t="shared" si="216"/>
        <v>0.14438122661278377</v>
      </c>
      <c r="F557" s="35">
        <f t="shared" si="216"/>
        <v>0.10915567871759647</v>
      </c>
      <c r="G557" s="35">
        <f t="shared" si="216"/>
        <v>0.11652366368279128</v>
      </c>
      <c r="H557" s="35">
        <f t="shared" si="216"/>
        <v>6.4161420765593516E-2</v>
      </c>
      <c r="I557" s="35">
        <f t="shared" si="216"/>
        <v>6.5092463540149609E-2</v>
      </c>
      <c r="J557" s="35">
        <f t="shared" si="216"/>
        <v>6.3732982144361766E-2</v>
      </c>
      <c r="K557" s="35">
        <f t="shared" si="216"/>
        <v>6.4535256520872941E-2</v>
      </c>
      <c r="L557" s="35">
        <f t="shared" si="216"/>
        <v>6.0692283397295078E-2</v>
      </c>
      <c r="M557" s="35">
        <f t="shared" si="216"/>
        <v>5.1766659318743961E-2</v>
      </c>
      <c r="N557" s="35">
        <f t="shared" si="216"/>
        <v>8.5968834062143507E-2</v>
      </c>
      <c r="O557" s="11">
        <f t="shared" si="215"/>
        <v>-5.5656799337071433E-2</v>
      </c>
      <c r="P557" s="34" t="s">
        <v>979</v>
      </c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</row>
    <row r="558" spans="1:68" ht="16.5" customHeight="1" x14ac:dyDescent="0.3">
      <c r="A558" s="2"/>
      <c r="B558" s="35">
        <f t="shared" ref="B558:N558" si="217">B492/B388</f>
        <v>0.1036458001636183</v>
      </c>
      <c r="C558" s="35">
        <f t="shared" si="217"/>
        <v>0.10782958720684763</v>
      </c>
      <c r="D558" s="35">
        <f t="shared" si="217"/>
        <v>0.14854866823881366</v>
      </c>
      <c r="E558" s="35">
        <f t="shared" si="217"/>
        <v>0.1620450852834836</v>
      </c>
      <c r="F558" s="35">
        <f t="shared" si="217"/>
        <v>0.14140700742696821</v>
      </c>
      <c r="G558" s="35">
        <f t="shared" si="217"/>
        <v>0.16882299231234224</v>
      </c>
      <c r="H558" s="35">
        <f t="shared" si="217"/>
        <v>0.16275926399244389</v>
      </c>
      <c r="I558" s="35">
        <f t="shared" si="217"/>
        <v>0.1565711559280645</v>
      </c>
      <c r="J558" s="35">
        <f t="shared" si="217"/>
        <v>0.15435368523954546</v>
      </c>
      <c r="K558" s="35">
        <f t="shared" si="217"/>
        <v>0.15422419986755567</v>
      </c>
      <c r="L558" s="35">
        <f t="shared" si="217"/>
        <v>0.1584272497441141</v>
      </c>
      <c r="M558" s="35">
        <f t="shared" si="217"/>
        <v>0.1603136331224308</v>
      </c>
      <c r="N558" s="35">
        <f t="shared" si="217"/>
        <v>0.16455515383551819</v>
      </c>
      <c r="O558" s="11">
        <f t="shared" si="215"/>
        <v>5.9228527510414774E-3</v>
      </c>
      <c r="P558" s="34" t="s">
        <v>980</v>
      </c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</row>
    <row r="559" spans="1:68" ht="16.5" customHeight="1" x14ac:dyDescent="0.3">
      <c r="A559" s="2"/>
      <c r="B559" s="257" t="s">
        <v>981</v>
      </c>
      <c r="C559" s="255"/>
      <c r="D559" s="255"/>
      <c r="E559" s="255"/>
      <c r="F559" s="255"/>
      <c r="G559" s="255"/>
      <c r="H559" s="255"/>
      <c r="I559" s="255"/>
      <c r="J559" s="255"/>
      <c r="K559" s="255"/>
      <c r="L559" s="255"/>
      <c r="M559" s="255"/>
      <c r="N559" s="256"/>
      <c r="O559" s="33"/>
      <c r="P559" s="34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</row>
    <row r="560" spans="1:68" ht="16.5" customHeight="1" x14ac:dyDescent="0.3">
      <c r="A560" s="2"/>
      <c r="B560" s="18">
        <f t="shared" ref="B560:N560" si="218">B363/B388</f>
        <v>0</v>
      </c>
      <c r="C560" s="32">
        <f t="shared" si="218"/>
        <v>0</v>
      </c>
      <c r="D560" s="32">
        <f t="shared" si="218"/>
        <v>0.3579547751327215</v>
      </c>
      <c r="E560" s="32">
        <f t="shared" si="218"/>
        <v>0.3418045378585125</v>
      </c>
      <c r="F560" s="32">
        <f t="shared" si="218"/>
        <v>0.49164937050545282</v>
      </c>
      <c r="G560" s="32">
        <f t="shared" si="218"/>
        <v>0.72348310619124623</v>
      </c>
      <c r="H560" s="32">
        <f t="shared" si="218"/>
        <v>2.2676717253498069</v>
      </c>
      <c r="I560" s="32">
        <f t="shared" si="218"/>
        <v>2.1661325005039003</v>
      </c>
      <c r="J560" s="32">
        <f t="shared" si="218"/>
        <v>2.4818306535264676</v>
      </c>
      <c r="K560" s="32">
        <f t="shared" si="218"/>
        <v>2.5941713830201936</v>
      </c>
      <c r="L560" s="32">
        <f t="shared" si="218"/>
        <v>2.8075163601156872</v>
      </c>
      <c r="M560" s="32">
        <f t="shared" si="218"/>
        <v>3.4414997128064173</v>
      </c>
      <c r="N560" s="32">
        <f t="shared" si="218"/>
        <v>1.7878494881570675</v>
      </c>
      <c r="O560" s="11">
        <f t="shared" ref="O560:O561" si="219">RATE(M$315-I$315,,-I560,M560)</f>
        <v>0.12270505942233027</v>
      </c>
      <c r="P560" s="34" t="s">
        <v>982</v>
      </c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</row>
    <row r="561" spans="1:68" ht="16.5" customHeight="1" x14ac:dyDescent="0.3">
      <c r="A561" s="2"/>
      <c r="B561" s="18">
        <f t="shared" ref="B561:N561" si="220">B363/B492</f>
        <v>0</v>
      </c>
      <c r="C561" s="32">
        <f t="shared" si="220"/>
        <v>0</v>
      </c>
      <c r="D561" s="32">
        <f t="shared" si="220"/>
        <v>2.4096801363258065</v>
      </c>
      <c r="E561" s="32">
        <f t="shared" si="220"/>
        <v>2.1093175227163203</v>
      </c>
      <c r="F561" s="32">
        <f t="shared" si="220"/>
        <v>3.4768388034756521</v>
      </c>
      <c r="G561" s="32">
        <f t="shared" si="220"/>
        <v>4.2854536356796586</v>
      </c>
      <c r="H561" s="32">
        <f t="shared" si="220"/>
        <v>13.932673752168624</v>
      </c>
      <c r="I561" s="32">
        <f t="shared" si="220"/>
        <v>13.834811959229032</v>
      </c>
      <c r="J561" s="32">
        <f t="shared" si="220"/>
        <v>16.078855841212025</v>
      </c>
      <c r="K561" s="32">
        <f t="shared" si="220"/>
        <v>16.820780300679207</v>
      </c>
      <c r="L561" s="32">
        <f t="shared" si="220"/>
        <v>17.721170850660382</v>
      </c>
      <c r="M561" s="32">
        <f t="shared" si="220"/>
        <v>21.467292866965092</v>
      </c>
      <c r="N561" s="32">
        <f t="shared" si="220"/>
        <v>10.86474319694733</v>
      </c>
      <c r="O561" s="11">
        <f t="shared" si="219"/>
        <v>0.11609459547875843</v>
      </c>
      <c r="P561" s="34" t="s">
        <v>983</v>
      </c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</row>
    <row r="562" spans="1:68" ht="16.5" customHeight="1" x14ac:dyDescent="0.3">
      <c r="A562" s="2"/>
      <c r="B562" s="257" t="s">
        <v>984</v>
      </c>
      <c r="C562" s="255"/>
      <c r="D562" s="255"/>
      <c r="E562" s="255"/>
      <c r="F562" s="255"/>
      <c r="G562" s="255"/>
      <c r="H562" s="255"/>
      <c r="I562" s="255"/>
      <c r="J562" s="255"/>
      <c r="K562" s="255"/>
      <c r="L562" s="255"/>
      <c r="M562" s="255"/>
      <c r="N562" s="256"/>
      <c r="O562" s="33"/>
      <c r="P562" s="34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</row>
    <row r="563" spans="1:68" ht="16.5" customHeight="1" x14ac:dyDescent="0.3">
      <c r="A563" s="2"/>
      <c r="B563" s="13">
        <v>351895.64</v>
      </c>
      <c r="C563" s="13">
        <v>351895.64</v>
      </c>
      <c r="D563" s="13">
        <v>351895.64</v>
      </c>
      <c r="E563" s="13">
        <v>351895.64</v>
      </c>
      <c r="F563" s="13">
        <v>351895.64</v>
      </c>
      <c r="G563" s="13">
        <v>351895.64</v>
      </c>
      <c r="H563" s="13">
        <v>351895.64</v>
      </c>
      <c r="I563" s="13">
        <v>351895.64</v>
      </c>
      <c r="J563" s="13">
        <v>351895.64</v>
      </c>
      <c r="K563" s="13">
        <v>351895.64</v>
      </c>
      <c r="L563" s="13">
        <v>351895.64</v>
      </c>
      <c r="M563" s="13">
        <v>351895.64</v>
      </c>
      <c r="N563" s="13">
        <v>351895.64</v>
      </c>
      <c r="O563" s="36"/>
      <c r="P563" s="37" t="s">
        <v>985</v>
      </c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</row>
    <row r="564" spans="1:68" ht="16.5" customHeight="1" x14ac:dyDescent="0.3">
      <c r="A564" s="2"/>
      <c r="B564" s="18">
        <f t="shared" ref="B564:N564" si="221">B388/B563</f>
        <v>4.9056761828592137</v>
      </c>
      <c r="C564" s="18">
        <f t="shared" si="221"/>
        <v>5.1029831742160825</v>
      </c>
      <c r="D564" s="18">
        <f t="shared" si="221"/>
        <v>5.5480554405277651</v>
      </c>
      <c r="E564" s="18">
        <f t="shared" si="221"/>
        <v>5.8140769234878844</v>
      </c>
      <c r="F564" s="18">
        <f t="shared" si="221"/>
        <v>9.8140807257515323</v>
      </c>
      <c r="G564" s="18">
        <f t="shared" si="221"/>
        <v>10.788462457221693</v>
      </c>
      <c r="H564" s="18">
        <f t="shared" si="221"/>
        <v>11.715477946814003</v>
      </c>
      <c r="I564" s="18">
        <f t="shared" si="221"/>
        <v>12.353057116592863</v>
      </c>
      <c r="J564" s="18">
        <f t="shared" si="221"/>
        <v>13.010506495618984</v>
      </c>
      <c r="K564" s="18">
        <f t="shared" si="221"/>
        <v>13.728233546741301</v>
      </c>
      <c r="L564" s="18">
        <f t="shared" si="221"/>
        <v>14.552314259989126</v>
      </c>
      <c r="M564" s="18">
        <f t="shared" si="221"/>
        <v>15.413542049000663</v>
      </c>
      <c r="N564" s="18">
        <f t="shared" si="221"/>
        <v>14.880468538911138</v>
      </c>
      <c r="O564" s="11">
        <f t="shared" ref="O564:O565" si="222">RATE(M$315-I$315,,-I564,M564)</f>
        <v>5.6895382537356293E-2</v>
      </c>
      <c r="P564" s="37" t="s">
        <v>986</v>
      </c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</row>
    <row r="565" spans="1:68" ht="16.5" customHeight="1" x14ac:dyDescent="0.3">
      <c r="A565" s="2"/>
      <c r="B565" s="18">
        <f t="shared" ref="B565:N565" si="223">B492/B563</f>
        <v>0.5084527333160479</v>
      </c>
      <c r="C565" s="18">
        <f t="shared" si="223"/>
        <v>0.55025256919920917</v>
      </c>
      <c r="D565" s="18">
        <f t="shared" si="223"/>
        <v>0.82415624700550416</v>
      </c>
      <c r="E565" s="18">
        <f t="shared" si="223"/>
        <v>0.94214259091132813</v>
      </c>
      <c r="F565" s="18">
        <f t="shared" si="223"/>
        <v>1.3877797860752124</v>
      </c>
      <c r="G565" s="18">
        <f t="shared" si="223"/>
        <v>1.8213405144775308</v>
      </c>
      <c r="H565" s="18">
        <f t="shared" si="223"/>
        <v>1.9068025679431548</v>
      </c>
      <c r="I565" s="18">
        <f t="shared" si="223"/>
        <v>1.9341324319903481</v>
      </c>
      <c r="J565" s="18">
        <f t="shared" si="223"/>
        <v>2.0082196244318342</v>
      </c>
      <c r="K565" s="18">
        <f t="shared" si="223"/>
        <v>2.117225834341113</v>
      </c>
      <c r="L565" s="18">
        <f t="shared" si="223"/>
        <v>2.3054831256221302</v>
      </c>
      <c r="M565" s="18">
        <f t="shared" si="223"/>
        <v>2.4710009251606526</v>
      </c>
      <c r="N565" s="18">
        <f t="shared" si="223"/>
        <v>2.4486577895651109</v>
      </c>
      <c r="O565" s="11">
        <f t="shared" si="222"/>
        <v>6.3155218259114396E-2</v>
      </c>
      <c r="P565" s="34" t="s">
        <v>987</v>
      </c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</row>
    <row r="566" spans="1:68" ht="16.5" customHeight="1" x14ac:dyDescent="0.3">
      <c r="A566" s="2"/>
      <c r="B566" s="38"/>
      <c r="C566" s="38">
        <f t="shared" ref="C566:N566" si="224">+C565/B565-1</f>
        <v>8.2209875459906323E-2</v>
      </c>
      <c r="D566" s="39">
        <f t="shared" si="224"/>
        <v>0.49777809889177105</v>
      </c>
      <c r="E566" s="38">
        <f t="shared" si="224"/>
        <v>0.14316016451312041</v>
      </c>
      <c r="F566" s="39">
        <f t="shared" si="224"/>
        <v>0.47300397993134191</v>
      </c>
      <c r="G566" s="38">
        <f t="shared" si="224"/>
        <v>0.31241320327086908</v>
      </c>
      <c r="H566" s="39">
        <f t="shared" si="224"/>
        <v>4.6922611552480564E-2</v>
      </c>
      <c r="I566" s="38">
        <f t="shared" si="224"/>
        <v>1.4332823180888354E-2</v>
      </c>
      <c r="J566" s="39">
        <f t="shared" si="224"/>
        <v>3.8305129067736976E-2</v>
      </c>
      <c r="K566" s="38">
        <f t="shared" si="224"/>
        <v>5.4280024247905123E-2</v>
      </c>
      <c r="L566" s="39">
        <f t="shared" si="224"/>
        <v>8.8916963050190256E-2</v>
      </c>
      <c r="M566" s="38">
        <f t="shared" si="224"/>
        <v>7.1793108220585156E-2</v>
      </c>
      <c r="N566" s="40">
        <f t="shared" si="224"/>
        <v>-9.0421397127113945E-3</v>
      </c>
      <c r="O566" s="11"/>
      <c r="P566" s="41" t="s">
        <v>988</v>
      </c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</row>
    <row r="567" spans="1:68" ht="16.5" customHeight="1" x14ac:dyDescent="0.3">
      <c r="A567" s="2"/>
      <c r="B567" s="18">
        <v>0.49409999999999998</v>
      </c>
      <c r="C567" s="18">
        <v>0.53069999999999995</v>
      </c>
      <c r="D567" s="18">
        <v>0.80520000000000003</v>
      </c>
      <c r="E567" s="18">
        <v>0.98040000000000005</v>
      </c>
      <c r="F567" s="18">
        <v>0.98040000000000005</v>
      </c>
      <c r="G567" s="18">
        <v>1</v>
      </c>
      <c r="H567" s="18">
        <v>1.3</v>
      </c>
      <c r="I567" s="18">
        <v>1.35</v>
      </c>
      <c r="J567" s="18">
        <v>1.4</v>
      </c>
      <c r="K567" s="18">
        <v>1.48</v>
      </c>
      <c r="L567" s="18">
        <v>1.61</v>
      </c>
      <c r="M567" s="18">
        <v>1.72</v>
      </c>
      <c r="N567" s="18"/>
      <c r="O567" s="11">
        <f t="shared" ref="O567:O568" si="225">RATE(M$315-I$315,,-I567,M567)</f>
        <v>6.2425949281498229E-2</v>
      </c>
      <c r="P567" s="37" t="s">
        <v>989</v>
      </c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</row>
    <row r="568" spans="1:68" ht="16.5" customHeight="1" x14ac:dyDescent="0.3">
      <c r="A568" s="2"/>
      <c r="B568" s="38">
        <f t="shared" ref="B568:N568" si="226">+B567/B577</f>
        <v>0.10859340659340659</v>
      </c>
      <c r="C568" s="38">
        <f t="shared" si="226"/>
        <v>0.1503399433427762</v>
      </c>
      <c r="D568" s="39">
        <f t="shared" si="226"/>
        <v>0.1357841483979764</v>
      </c>
      <c r="E568" s="38">
        <f t="shared" si="226"/>
        <v>0.11166287015945332</v>
      </c>
      <c r="F568" s="39">
        <f t="shared" si="226"/>
        <v>6.4841269841269852E-2</v>
      </c>
      <c r="G568" s="38">
        <f t="shared" si="226"/>
        <v>4.77326968973747E-2</v>
      </c>
      <c r="H568" s="39">
        <f t="shared" si="226"/>
        <v>6.8062827225130892E-2</v>
      </c>
      <c r="I568" s="38">
        <f t="shared" si="226"/>
        <v>6.6014669926650379E-2</v>
      </c>
      <c r="J568" s="39">
        <f t="shared" si="226"/>
        <v>6.7994171928120448E-2</v>
      </c>
      <c r="K568" s="38">
        <f t="shared" si="226"/>
        <v>6.6666666666666666E-2</v>
      </c>
      <c r="L568" s="39">
        <f t="shared" si="226"/>
        <v>6.8568994889267459E-2</v>
      </c>
      <c r="M568" s="38">
        <f t="shared" si="226"/>
        <v>6.9805194805194801E-2</v>
      </c>
      <c r="N568" s="40">
        <f t="shared" si="226"/>
        <v>0</v>
      </c>
      <c r="O568" s="11">
        <f t="shared" si="225"/>
        <v>1.4055726287847816E-2</v>
      </c>
      <c r="P568" s="41" t="s">
        <v>990</v>
      </c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</row>
    <row r="569" spans="1:68" ht="16.5" customHeight="1" x14ac:dyDescent="0.3">
      <c r="A569" s="2"/>
      <c r="B569" s="42">
        <f t="shared" ref="B569:N569" si="227">+B567/B565</f>
        <v>0.97177174518771559</v>
      </c>
      <c r="C569" s="42">
        <f t="shared" si="227"/>
        <v>0.96446619190226701</v>
      </c>
      <c r="D569" s="43">
        <f t="shared" si="227"/>
        <v>0.97699920728092526</v>
      </c>
      <c r="E569" s="42">
        <f t="shared" si="227"/>
        <v>1.0406068141465357</v>
      </c>
      <c r="F569" s="43">
        <f t="shared" si="227"/>
        <v>0.70645214020062552</v>
      </c>
      <c r="G569" s="42">
        <f t="shared" si="227"/>
        <v>0.54904615147533775</v>
      </c>
      <c r="H569" s="43">
        <f t="shared" si="227"/>
        <v>0.68176958740007076</v>
      </c>
      <c r="I569" s="42">
        <f t="shared" si="227"/>
        <v>0.69798736512099235</v>
      </c>
      <c r="J569" s="43">
        <f t="shared" si="227"/>
        <v>0.69713490644534859</v>
      </c>
      <c r="K569" s="42">
        <f t="shared" si="227"/>
        <v>0.69902793362644777</v>
      </c>
      <c r="L569" s="43">
        <f t="shared" si="227"/>
        <v>0.69833519148640255</v>
      </c>
      <c r="M569" s="42">
        <f t="shared" si="227"/>
        <v>0.69607420316452284</v>
      </c>
      <c r="N569" s="44">
        <f t="shared" si="227"/>
        <v>0</v>
      </c>
      <c r="O569" s="33"/>
      <c r="P569" s="45" t="s">
        <v>991</v>
      </c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</row>
    <row r="570" spans="1:68" ht="16.5" customHeight="1" x14ac:dyDescent="0.3">
      <c r="A570" s="2"/>
      <c r="B570" s="21">
        <f t="shared" ref="B570:N570" si="228">+B577*B563</f>
        <v>1601125.162</v>
      </c>
      <c r="C570" s="21">
        <f t="shared" si="228"/>
        <v>1242191.6092000001</v>
      </c>
      <c r="D570" s="21">
        <f t="shared" si="228"/>
        <v>2086741.1451999999</v>
      </c>
      <c r="E570" s="21">
        <f t="shared" si="228"/>
        <v>3089643.7191999997</v>
      </c>
      <c r="F570" s="21">
        <f t="shared" si="228"/>
        <v>5320662.0767999999</v>
      </c>
      <c r="G570" s="21">
        <f t="shared" si="228"/>
        <v>7372213.6579999998</v>
      </c>
      <c r="H570" s="21">
        <f t="shared" si="228"/>
        <v>6721206.7240000004</v>
      </c>
      <c r="I570" s="21">
        <f t="shared" si="228"/>
        <v>7196265.8380000005</v>
      </c>
      <c r="J570" s="21">
        <f t="shared" si="228"/>
        <v>7245531.2275999999</v>
      </c>
      <c r="K570" s="21">
        <f t="shared" si="228"/>
        <v>7812083.2079999996</v>
      </c>
      <c r="L570" s="21">
        <f t="shared" si="228"/>
        <v>8262509.6272000009</v>
      </c>
      <c r="M570" s="21">
        <f t="shared" si="228"/>
        <v>8670708.569600001</v>
      </c>
      <c r="N570" s="21">
        <f t="shared" si="228"/>
        <v>7706514.5159999998</v>
      </c>
      <c r="O570" s="11">
        <f>RATE(M$315-I$315,,-I570,M570)</f>
        <v>4.7699768109803989E-2</v>
      </c>
      <c r="P570" s="34" t="s">
        <v>992</v>
      </c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</row>
    <row r="571" spans="1:68" ht="16.5" customHeight="1" x14ac:dyDescent="0.3">
      <c r="A571" s="2"/>
      <c r="B571" s="46">
        <f t="shared" ref="B571:N571" si="229">+B577/B$564</f>
        <v>0.9274970117061595</v>
      </c>
      <c r="C571" s="46">
        <f t="shared" si="229"/>
        <v>0.69175223187802815</v>
      </c>
      <c r="D571" s="47">
        <f t="shared" si="229"/>
        <v>1.0688429601265668</v>
      </c>
      <c r="E571" s="46">
        <f t="shared" si="229"/>
        <v>1.5101279387154802</v>
      </c>
      <c r="F571" s="47">
        <f t="shared" si="229"/>
        <v>1.540643532748418</v>
      </c>
      <c r="G571" s="46">
        <f t="shared" si="229"/>
        <v>1.9418893176920009</v>
      </c>
      <c r="H571" s="47">
        <f t="shared" si="229"/>
        <v>1.6303218773241941</v>
      </c>
      <c r="I571" s="46">
        <f t="shared" si="229"/>
        <v>1.6554606529367673</v>
      </c>
      <c r="J571" s="47">
        <f t="shared" si="229"/>
        <v>1.5825671357939257</v>
      </c>
      <c r="K571" s="46">
        <f t="shared" si="229"/>
        <v>1.6171053562291458</v>
      </c>
      <c r="L571" s="47">
        <f t="shared" si="229"/>
        <v>1.6134890698833455</v>
      </c>
      <c r="M571" s="46">
        <f t="shared" si="229"/>
        <v>1.5985942700041187</v>
      </c>
      <c r="N571" s="48">
        <f t="shared" si="229"/>
        <v>1.4717278520319028</v>
      </c>
      <c r="O571" s="49">
        <f t="shared" ref="O571:O574" si="230">(SUM(B571:N571)-MAX(B571:N571)-MIN(B571:N571))/(COUNTA(B571:N571)-2)</f>
        <v>1.4742161506818205</v>
      </c>
      <c r="P571" s="50" t="s">
        <v>993</v>
      </c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</row>
    <row r="572" spans="1:68" ht="16.5" customHeight="1" x14ac:dyDescent="0.3">
      <c r="A572" s="2"/>
      <c r="B572" s="46">
        <f t="shared" ref="B572:N572" si="231">+B577/B$565</f>
        <v>8.9487177506660718</v>
      </c>
      <c r="C572" s="46">
        <f t="shared" si="231"/>
        <v>6.4152358345864009</v>
      </c>
      <c r="D572" s="47">
        <f t="shared" si="231"/>
        <v>7.1952375797017964</v>
      </c>
      <c r="E572" s="46">
        <f t="shared" si="231"/>
        <v>9.3191838313000641</v>
      </c>
      <c r="F572" s="47">
        <f t="shared" si="231"/>
        <v>10.895100326227517</v>
      </c>
      <c r="G572" s="46">
        <f t="shared" si="231"/>
        <v>11.502516873408327</v>
      </c>
      <c r="H572" s="47">
        <f t="shared" si="231"/>
        <v>10.016768553339501</v>
      </c>
      <c r="I572" s="46">
        <f t="shared" si="231"/>
        <v>10.573216012388365</v>
      </c>
      <c r="J572" s="47">
        <f t="shared" si="231"/>
        <v>10.252862659792664</v>
      </c>
      <c r="K572" s="46">
        <f t="shared" si="231"/>
        <v>10.485419004396716</v>
      </c>
      <c r="L572" s="47">
        <f t="shared" si="231"/>
        <v>10.18441633298182</v>
      </c>
      <c r="M572" s="46">
        <f t="shared" si="231"/>
        <v>9.9716676546359562</v>
      </c>
      <c r="N572" s="48">
        <f t="shared" si="231"/>
        <v>8.9436752221262843</v>
      </c>
      <c r="O572" s="49">
        <f t="shared" si="230"/>
        <v>9.7078422661415242</v>
      </c>
      <c r="P572" s="50" t="s">
        <v>994</v>
      </c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</row>
    <row r="573" spans="1:68" ht="16.5" customHeight="1" x14ac:dyDescent="0.3">
      <c r="A573" s="2"/>
      <c r="B573" s="46">
        <f t="shared" ref="B573:N573" si="232">+(B570+B363-B321-B327)/B463</f>
        <v>4.5643419207126597</v>
      </c>
      <c r="C573" s="46">
        <f t="shared" si="232"/>
        <v>2.8786914327540525</v>
      </c>
      <c r="D573" s="47">
        <f t="shared" si="232"/>
        <v>6.2713937098818704</v>
      </c>
      <c r="E573" s="46">
        <f t="shared" si="232"/>
        <v>5.6987613620516235</v>
      </c>
      <c r="F573" s="47">
        <f t="shared" si="232"/>
        <v>8.9821740067756402</v>
      </c>
      <c r="G573" s="46">
        <f t="shared" si="232"/>
        <v>10.118767243934196</v>
      </c>
      <c r="H573" s="47">
        <f t="shared" si="232"/>
        <v>14.353036873164672</v>
      </c>
      <c r="I573" s="46">
        <f t="shared" si="232"/>
        <v>14.304693188131441</v>
      </c>
      <c r="J573" s="47">
        <f t="shared" si="232"/>
        <v>14.495758628505135</v>
      </c>
      <c r="K573" s="46">
        <f t="shared" si="232"/>
        <v>14.184860025124561</v>
      </c>
      <c r="L573" s="47">
        <f t="shared" si="232"/>
        <v>15.052186333588354</v>
      </c>
      <c r="M573" s="46">
        <f t="shared" si="232"/>
        <v>17.093063801096744</v>
      </c>
      <c r="N573" s="48">
        <f t="shared" si="232"/>
        <v>7.7342475275925624</v>
      </c>
      <c r="O573" s="49">
        <f t="shared" si="230"/>
        <v>10.523656438132972</v>
      </c>
      <c r="P573" s="50" t="s">
        <v>995</v>
      </c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</row>
    <row r="574" spans="1:68" ht="16.5" customHeight="1" x14ac:dyDescent="0.3">
      <c r="A574" s="2"/>
      <c r="B574" s="46">
        <f t="shared" ref="B574:N574" si="233">B570/B396</f>
        <v>1.5955893445485561</v>
      </c>
      <c r="C574" s="46">
        <f t="shared" si="233"/>
        <v>1.1854426329257628</v>
      </c>
      <c r="D574" s="47">
        <f t="shared" si="233"/>
        <v>1.7669134941477129</v>
      </c>
      <c r="E574" s="46">
        <f t="shared" si="233"/>
        <v>2.1354961712566283</v>
      </c>
      <c r="F574" s="47">
        <f t="shared" si="233"/>
        <v>3.1321396199718428</v>
      </c>
      <c r="G574" s="46">
        <f t="shared" si="233"/>
        <v>3.5390741139193298</v>
      </c>
      <c r="H574" s="47">
        <f t="shared" si="233"/>
        <v>2.9149653661285782</v>
      </c>
      <c r="I574" s="46">
        <f t="shared" si="233"/>
        <v>3.1142698818760306</v>
      </c>
      <c r="J574" s="47">
        <f t="shared" si="233"/>
        <v>3.0170976894544608</v>
      </c>
      <c r="K574" s="46">
        <f t="shared" si="233"/>
        <v>3.1080946147873059</v>
      </c>
      <c r="L574" s="47">
        <f t="shared" si="233"/>
        <v>3.1395753913615336</v>
      </c>
      <c r="M574" s="46">
        <f t="shared" si="233"/>
        <v>2.989057198685706</v>
      </c>
      <c r="N574" s="48">
        <f t="shared" si="233"/>
        <v>2.4874938078256896</v>
      </c>
      <c r="O574" s="49">
        <f t="shared" si="230"/>
        <v>2.6727902345494581</v>
      </c>
      <c r="P574" s="50" t="s">
        <v>996</v>
      </c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</row>
    <row r="575" spans="1:68" ht="16.5" customHeight="1" x14ac:dyDescent="0.3">
      <c r="A575" s="20"/>
      <c r="B575" s="51">
        <v>4.99</v>
      </c>
      <c r="C575" s="51">
        <v>4.8</v>
      </c>
      <c r="D575" s="52">
        <v>8.42</v>
      </c>
      <c r="E575" s="51">
        <v>10.07</v>
      </c>
      <c r="F575" s="52">
        <v>20</v>
      </c>
      <c r="G575" s="51">
        <v>27.94</v>
      </c>
      <c r="H575" s="52">
        <v>21.5</v>
      </c>
      <c r="I575" s="51">
        <v>24</v>
      </c>
      <c r="J575" s="52">
        <v>23.8</v>
      </c>
      <c r="K575" s="51">
        <v>25</v>
      </c>
      <c r="L575" s="52">
        <v>26.25</v>
      </c>
      <c r="M575" s="51">
        <v>27</v>
      </c>
      <c r="N575" s="53">
        <v>27</v>
      </c>
      <c r="O575" s="11"/>
      <c r="P575" s="54" t="s">
        <v>997</v>
      </c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  <c r="BB575" s="20"/>
      <c r="BC575" s="20"/>
      <c r="BD575" s="20"/>
      <c r="BE575" s="20"/>
      <c r="BF575" s="20"/>
      <c r="BG575" s="20"/>
      <c r="BH575" s="20"/>
      <c r="BI575" s="20"/>
      <c r="BJ575" s="20"/>
      <c r="BK575" s="20"/>
      <c r="BL575" s="20"/>
      <c r="BM575" s="20"/>
      <c r="BN575" s="20"/>
      <c r="BO575" s="20"/>
      <c r="BP575" s="20"/>
    </row>
    <row r="576" spans="1:68" ht="16.5" customHeight="1" x14ac:dyDescent="0.3">
      <c r="A576" s="55"/>
      <c r="B576" s="56">
        <v>2.93</v>
      </c>
      <c r="C576" s="56">
        <v>2.78</v>
      </c>
      <c r="D576" s="57">
        <v>4.5599999999999996</v>
      </c>
      <c r="E576" s="56">
        <v>7.96</v>
      </c>
      <c r="F576" s="57">
        <v>9.7899999999999991</v>
      </c>
      <c r="G576" s="56">
        <v>13.33</v>
      </c>
      <c r="H576" s="57">
        <v>15.29</v>
      </c>
      <c r="I576" s="56">
        <v>16.100000000000001</v>
      </c>
      <c r="J576" s="57">
        <v>18.100000000000001</v>
      </c>
      <c r="K576" s="56">
        <v>20.3</v>
      </c>
      <c r="L576" s="57">
        <v>21.2</v>
      </c>
      <c r="M576" s="56">
        <v>22.2</v>
      </c>
      <c r="N576" s="58">
        <v>14.2</v>
      </c>
      <c r="O576" s="59"/>
      <c r="P576" s="60" t="s">
        <v>998</v>
      </c>
      <c r="Q576" s="55"/>
      <c r="R576" s="55"/>
      <c r="S576" s="55"/>
      <c r="T576" s="55"/>
      <c r="U576" s="55"/>
      <c r="V576" s="55"/>
      <c r="W576" s="55"/>
      <c r="X576" s="55"/>
      <c r="Y576" s="55"/>
      <c r="Z576" s="55"/>
      <c r="AA576" s="55"/>
      <c r="AB576" s="55"/>
      <c r="AC576" s="55"/>
      <c r="AD576" s="55"/>
      <c r="AE576" s="55"/>
      <c r="AF576" s="55"/>
      <c r="AG576" s="55"/>
      <c r="AH576" s="55"/>
      <c r="AI576" s="55"/>
      <c r="AJ576" s="55"/>
      <c r="AK576" s="55"/>
      <c r="AL576" s="55"/>
      <c r="AM576" s="55"/>
      <c r="AN576" s="55"/>
      <c r="AO576" s="55"/>
      <c r="AP576" s="55"/>
      <c r="AQ576" s="55"/>
      <c r="AR576" s="55"/>
      <c r="AS576" s="55"/>
      <c r="AT576" s="55"/>
      <c r="AU576" s="55"/>
      <c r="AV576" s="55"/>
      <c r="AW576" s="55"/>
      <c r="AX576" s="55"/>
      <c r="AY576" s="55"/>
      <c r="AZ576" s="55"/>
      <c r="BA576" s="55"/>
      <c r="BB576" s="55"/>
      <c r="BC576" s="55"/>
      <c r="BD576" s="55"/>
      <c r="BE576" s="55"/>
      <c r="BF576" s="55"/>
      <c r="BG576" s="55"/>
      <c r="BH576" s="55"/>
      <c r="BI576" s="55"/>
      <c r="BJ576" s="55"/>
      <c r="BK576" s="55"/>
      <c r="BL576" s="55"/>
      <c r="BM576" s="55"/>
      <c r="BN576" s="55"/>
      <c r="BO576" s="55"/>
      <c r="BP576" s="55"/>
    </row>
    <row r="577" spans="1:68" ht="16.5" customHeight="1" x14ac:dyDescent="0.3">
      <c r="A577" s="4"/>
      <c r="B577" s="61">
        <v>4.55</v>
      </c>
      <c r="C577" s="61">
        <v>3.53</v>
      </c>
      <c r="D577" s="62">
        <v>5.93</v>
      </c>
      <c r="E577" s="61">
        <v>8.7799999999999994</v>
      </c>
      <c r="F577" s="62">
        <v>15.12</v>
      </c>
      <c r="G577" s="61">
        <v>20.95</v>
      </c>
      <c r="H577" s="62">
        <v>19.100000000000001</v>
      </c>
      <c r="I577" s="61">
        <v>20.45</v>
      </c>
      <c r="J577" s="62">
        <v>20.59</v>
      </c>
      <c r="K577" s="61">
        <v>22.2</v>
      </c>
      <c r="L577" s="62">
        <v>23.48</v>
      </c>
      <c r="M577" s="61">
        <v>24.64</v>
      </c>
      <c r="N577" s="63">
        <f>VLOOKUP(Q577,Price!1:1048576,5,FALSE)</f>
        <v>21.9</v>
      </c>
      <c r="O577" s="11"/>
      <c r="P577" s="50" t="s">
        <v>999</v>
      </c>
      <c r="Q577" s="4" t="s">
        <v>59</v>
      </c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</row>
    <row r="578" spans="1:68" ht="16.5" customHeight="1" x14ac:dyDescent="0.3">
      <c r="A578" s="2"/>
      <c r="B578" s="274" t="s">
        <v>1000</v>
      </c>
      <c r="C578" s="255"/>
      <c r="D578" s="255"/>
      <c r="E578" s="255"/>
      <c r="F578" s="255"/>
      <c r="G578" s="255"/>
      <c r="H578" s="255"/>
      <c r="I578" s="255"/>
      <c r="J578" s="255"/>
      <c r="K578" s="255"/>
      <c r="L578" s="255"/>
      <c r="M578" s="255"/>
      <c r="N578" s="256"/>
      <c r="O578" s="33"/>
      <c r="P578" s="34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</row>
    <row r="579" spans="1:68" ht="16.5" customHeight="1" x14ac:dyDescent="0.3">
      <c r="A579" s="2"/>
      <c r="B579" s="64"/>
      <c r="C579" s="65">
        <f t="shared" ref="C579:N579" si="234">+C572/C566/100</f>
        <v>0.78034856502307992</v>
      </c>
      <c r="D579" s="64">
        <f t="shared" si="234"/>
        <v>0.14454709027417886</v>
      </c>
      <c r="E579" s="65">
        <f t="shared" si="234"/>
        <v>0.65096207894102931</v>
      </c>
      <c r="F579" s="64">
        <f t="shared" si="234"/>
        <v>0.23033844932571132</v>
      </c>
      <c r="G579" s="65">
        <f t="shared" si="234"/>
        <v>0.3681828025506142</v>
      </c>
      <c r="H579" s="64">
        <f t="shared" si="234"/>
        <v>2.1347423389118596</v>
      </c>
      <c r="I579" s="65">
        <f t="shared" si="234"/>
        <v>7.3769248939642829</v>
      </c>
      <c r="J579" s="64">
        <f t="shared" si="234"/>
        <v>2.6766291902220161</v>
      </c>
      <c r="K579" s="65">
        <f t="shared" si="234"/>
        <v>1.9317270302806449</v>
      </c>
      <c r="L579" s="64">
        <f t="shared" si="234"/>
        <v>1.1453850855469618</v>
      </c>
      <c r="M579" s="65">
        <f t="shared" si="234"/>
        <v>1.3889449700377774</v>
      </c>
      <c r="N579" s="66">
        <f t="shared" si="234"/>
        <v>-9.8911048781443967</v>
      </c>
      <c r="O579" s="33"/>
      <c r="P579" s="34" t="s">
        <v>1001</v>
      </c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</row>
    <row r="580" spans="1:68" ht="16.5" customHeight="1" x14ac:dyDescent="0.3">
      <c r="A580" s="2"/>
      <c r="B580" s="67"/>
      <c r="C580" s="2"/>
      <c r="D580" s="67"/>
      <c r="E580" s="2"/>
      <c r="F580" s="67"/>
      <c r="G580" s="2"/>
      <c r="H580" s="67"/>
      <c r="I580" s="5"/>
      <c r="J580" s="68"/>
      <c r="K580" s="5"/>
      <c r="L580" s="68"/>
      <c r="M580" s="5"/>
      <c r="N580" s="69"/>
      <c r="O580" s="36"/>
      <c r="P580" s="37" t="s">
        <v>1002</v>
      </c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</row>
    <row r="581" spans="1:68" ht="16.5" customHeight="1" x14ac:dyDescent="0.3">
      <c r="A581" s="2"/>
      <c r="B581" s="70">
        <f t="shared" ref="B581:N581" si="235">($O571-B571)/$O571</f>
        <v>0.37085412388326167</v>
      </c>
      <c r="C581" s="71">
        <f t="shared" si="235"/>
        <v>0.53076607418925992</v>
      </c>
      <c r="D581" s="70">
        <f t="shared" si="235"/>
        <v>0.27497541006301546</v>
      </c>
      <c r="E581" s="71">
        <f t="shared" si="235"/>
        <v>-2.4359920366528742E-2</v>
      </c>
      <c r="F581" s="70">
        <f t="shared" si="235"/>
        <v>-4.5059458910333479E-2</v>
      </c>
      <c r="G581" s="71">
        <f t="shared" si="235"/>
        <v>-0.31723514003959524</v>
      </c>
      <c r="H581" s="70">
        <f t="shared" si="235"/>
        <v>-0.10589066370638736</v>
      </c>
      <c r="I581" s="71">
        <f t="shared" si="235"/>
        <v>-0.12294296339863164</v>
      </c>
      <c r="J581" s="70">
        <f t="shared" si="235"/>
        <v>-7.3497353194776197E-2</v>
      </c>
      <c r="K581" s="71">
        <f t="shared" si="235"/>
        <v>-9.6925546149551664E-2</v>
      </c>
      <c r="L581" s="70">
        <f t="shared" si="235"/>
        <v>-9.4472522999501568E-2</v>
      </c>
      <c r="M581" s="71">
        <f t="shared" si="235"/>
        <v>-8.4368984334334984E-2</v>
      </c>
      <c r="N581" s="72">
        <f t="shared" si="235"/>
        <v>1.6878791137696462E-3</v>
      </c>
      <c r="O581" s="11"/>
      <c r="P581" s="73" t="s">
        <v>1003</v>
      </c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</row>
    <row r="582" spans="1:68" ht="16.5" customHeight="1" x14ac:dyDescent="0.3">
      <c r="A582" s="2"/>
      <c r="B582" s="70">
        <f t="shared" ref="B582:N582" si="236">($O572-B572)/$O572</f>
        <v>7.819703850392018E-2</v>
      </c>
      <c r="C582" s="71">
        <f t="shared" si="236"/>
        <v>0.33916974970214486</v>
      </c>
      <c r="D582" s="70">
        <f t="shared" si="236"/>
        <v>0.25882215816413207</v>
      </c>
      <c r="E582" s="71">
        <f t="shared" si="236"/>
        <v>4.0035511928021489E-2</v>
      </c>
      <c r="F582" s="70">
        <f t="shared" si="236"/>
        <v>-0.12229886184150787</v>
      </c>
      <c r="G582" s="71">
        <f t="shared" si="236"/>
        <v>-0.18486853804023679</v>
      </c>
      <c r="H582" s="70">
        <f t="shared" si="236"/>
        <v>-3.182234308394493E-2</v>
      </c>
      <c r="I582" s="71">
        <f t="shared" si="236"/>
        <v>-8.9141718882788504E-2</v>
      </c>
      <c r="J582" s="70">
        <f t="shared" si="236"/>
        <v>-5.6142279479759506E-2</v>
      </c>
      <c r="K582" s="71">
        <f t="shared" si="236"/>
        <v>-8.0097792788329611E-2</v>
      </c>
      <c r="L582" s="70">
        <f t="shared" si="236"/>
        <v>-4.9091657422418673E-2</v>
      </c>
      <c r="M582" s="71">
        <f t="shared" si="236"/>
        <v>-2.7176521956334989E-2</v>
      </c>
      <c r="N582" s="72">
        <f t="shared" si="236"/>
        <v>7.8716466859011458E-2</v>
      </c>
      <c r="O582" s="11"/>
      <c r="P582" s="73" t="s">
        <v>1004</v>
      </c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</row>
    <row r="583" spans="1:68" ht="16.5" customHeight="1" x14ac:dyDescent="0.3">
      <c r="A583" s="2"/>
      <c r="B583" s="70">
        <f t="shared" ref="B583:N583" si="237">($O573-B573)/$O573</f>
        <v>0.56627794269551135</v>
      </c>
      <c r="C583" s="71">
        <f t="shared" si="237"/>
        <v>0.7264552059754652</v>
      </c>
      <c r="D583" s="70">
        <f t="shared" si="237"/>
        <v>0.40406704202569982</v>
      </c>
      <c r="E583" s="71">
        <f t="shared" si="237"/>
        <v>0.45848086208878036</v>
      </c>
      <c r="F583" s="70">
        <f t="shared" si="237"/>
        <v>0.14647783690198179</v>
      </c>
      <c r="G583" s="71">
        <f t="shared" si="237"/>
        <v>3.8474193506701865E-2</v>
      </c>
      <c r="H583" s="70">
        <f t="shared" si="237"/>
        <v>-0.36388307215691279</v>
      </c>
      <c r="I583" s="71">
        <f t="shared" si="237"/>
        <v>-0.35928926150588703</v>
      </c>
      <c r="J583" s="70">
        <f t="shared" si="237"/>
        <v>-0.37744506519417148</v>
      </c>
      <c r="K583" s="71">
        <f t="shared" si="237"/>
        <v>-0.34790223422013683</v>
      </c>
      <c r="L583" s="70">
        <f t="shared" si="237"/>
        <v>-0.4303190551761113</v>
      </c>
      <c r="M583" s="71">
        <f t="shared" si="237"/>
        <v>-0.62425140934468448</v>
      </c>
      <c r="N583" s="72">
        <f t="shared" si="237"/>
        <v>0.26506081103454249</v>
      </c>
      <c r="O583" s="11"/>
      <c r="P583" s="73" t="s">
        <v>1005</v>
      </c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</row>
    <row r="584" spans="1:68" ht="16.5" customHeight="1" x14ac:dyDescent="0.3">
      <c r="A584" s="2"/>
      <c r="B584" s="70">
        <f t="shared" ref="B584:N584" si="238">($O574-B574)/$O574</f>
        <v>0.40302485248434827</v>
      </c>
      <c r="C584" s="71">
        <f t="shared" si="238"/>
        <v>0.55647749022639326</v>
      </c>
      <c r="D584" s="70">
        <f t="shared" si="238"/>
        <v>0.33892549018327484</v>
      </c>
      <c r="E584" s="71">
        <f t="shared" si="238"/>
        <v>0.20102365548465848</v>
      </c>
      <c r="F584" s="70">
        <f t="shared" si="238"/>
        <v>-0.1718613677514485</v>
      </c>
      <c r="G584" s="71">
        <f t="shared" si="238"/>
        <v>-0.32411218365435918</v>
      </c>
      <c r="H584" s="70">
        <f t="shared" si="238"/>
        <v>-9.0607608651317381E-2</v>
      </c>
      <c r="I584" s="71">
        <f t="shared" si="238"/>
        <v>-0.16517556881937315</v>
      </c>
      <c r="J584" s="70">
        <f t="shared" si="238"/>
        <v>-0.12881948252218203</v>
      </c>
      <c r="K584" s="71">
        <f t="shared" si="238"/>
        <v>-0.16286514916544709</v>
      </c>
      <c r="L584" s="70">
        <f t="shared" si="238"/>
        <v>-0.17464339355114403</v>
      </c>
      <c r="M584" s="71">
        <f t="shared" si="238"/>
        <v>-0.11832838957882522</v>
      </c>
      <c r="N584" s="72">
        <f t="shared" si="238"/>
        <v>6.9326961887453603E-2</v>
      </c>
      <c r="O584" s="11"/>
      <c r="P584" s="73" t="s">
        <v>1006</v>
      </c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</row>
    <row r="585" spans="1:68" ht="16.5" customHeight="1" x14ac:dyDescent="0.3">
      <c r="A585" s="2"/>
      <c r="B585" s="67"/>
      <c r="C585" s="2"/>
      <c r="D585" s="67"/>
      <c r="E585" s="2"/>
      <c r="F585" s="67"/>
      <c r="G585" s="2"/>
      <c r="H585" s="67"/>
      <c r="I585" s="43"/>
      <c r="J585" s="42"/>
      <c r="K585" s="43"/>
      <c r="L585" s="42"/>
      <c r="M585" s="43"/>
      <c r="N585" s="44">
        <f>N580/N577-1</f>
        <v>-1</v>
      </c>
      <c r="O585" s="33"/>
      <c r="P585" s="45" t="s">
        <v>1007</v>
      </c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</row>
    <row r="586" spans="1:68" ht="16.5" customHeight="1" x14ac:dyDescent="0.3">
      <c r="A586" s="2"/>
      <c r="B586" s="74">
        <f t="shared" ref="B586:N586" si="239">AVERAGE(B581:B585)</f>
        <v>0.35458848939176035</v>
      </c>
      <c r="C586" s="75">
        <f t="shared" si="239"/>
        <v>0.53821713002331584</v>
      </c>
      <c r="D586" s="74">
        <f t="shared" si="239"/>
        <v>0.31919752510903054</v>
      </c>
      <c r="E586" s="75">
        <f t="shared" si="239"/>
        <v>0.16879502728373288</v>
      </c>
      <c r="F586" s="74">
        <f t="shared" si="239"/>
        <v>-4.8185462900327013E-2</v>
      </c>
      <c r="G586" s="75">
        <f t="shared" si="239"/>
        <v>-0.19693541705687234</v>
      </c>
      <c r="H586" s="74">
        <f t="shared" si="239"/>
        <v>-0.14805092189964061</v>
      </c>
      <c r="I586" s="75">
        <f t="shared" si="239"/>
        <v>-0.18413737815167006</v>
      </c>
      <c r="J586" s="76">
        <f t="shared" si="239"/>
        <v>-0.15897604509772228</v>
      </c>
      <c r="K586" s="77">
        <f t="shared" si="239"/>
        <v>-0.17194768058086629</v>
      </c>
      <c r="L586" s="76">
        <f t="shared" si="239"/>
        <v>-0.18713165728729389</v>
      </c>
      <c r="M586" s="77">
        <f t="shared" si="239"/>
        <v>-0.2135313263035449</v>
      </c>
      <c r="N586" s="78">
        <f t="shared" si="239"/>
        <v>-0.11704157622104457</v>
      </c>
      <c r="O586" s="11"/>
      <c r="P586" s="73" t="s">
        <v>1008</v>
      </c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</row>
    <row r="587" spans="1:68" ht="16.5" customHeight="1" x14ac:dyDescent="0.3">
      <c r="A587" s="2"/>
      <c r="B587" s="275" t="s">
        <v>1009</v>
      </c>
      <c r="C587" s="255"/>
      <c r="D587" s="255"/>
      <c r="E587" s="255"/>
      <c r="F587" s="255"/>
      <c r="G587" s="255"/>
      <c r="H587" s="255"/>
      <c r="I587" s="255"/>
      <c r="J587" s="255"/>
      <c r="K587" s="255"/>
      <c r="L587" s="255"/>
      <c r="M587" s="255"/>
      <c r="N587" s="256"/>
      <c r="O587" s="33"/>
      <c r="P587" s="34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</row>
    <row r="588" spans="1:68" ht="16.5" customHeight="1" x14ac:dyDescent="0.3">
      <c r="A588" s="4"/>
      <c r="B588" s="79"/>
      <c r="C588" s="80">
        <f t="shared" ref="C588:N588" si="240">+B$567+B588</f>
        <v>0.49409999999999998</v>
      </c>
      <c r="D588" s="80">
        <f t="shared" si="240"/>
        <v>1.0247999999999999</v>
      </c>
      <c r="E588" s="80">
        <f t="shared" si="240"/>
        <v>1.83</v>
      </c>
      <c r="F588" s="80">
        <f t="shared" si="240"/>
        <v>2.8104</v>
      </c>
      <c r="G588" s="80">
        <f t="shared" si="240"/>
        <v>3.7907999999999999</v>
      </c>
      <c r="H588" s="80">
        <f t="shared" si="240"/>
        <v>4.7907999999999999</v>
      </c>
      <c r="I588" s="80">
        <f t="shared" si="240"/>
        <v>6.0907999999999998</v>
      </c>
      <c r="J588" s="80">
        <f t="shared" si="240"/>
        <v>7.4407999999999994</v>
      </c>
      <c r="K588" s="80">
        <f t="shared" si="240"/>
        <v>8.8407999999999998</v>
      </c>
      <c r="L588" s="80">
        <f t="shared" si="240"/>
        <v>10.3208</v>
      </c>
      <c r="M588" s="80">
        <f t="shared" si="240"/>
        <v>11.9308</v>
      </c>
      <c r="N588" s="81">
        <f t="shared" si="240"/>
        <v>13.6508</v>
      </c>
      <c r="O588" s="11"/>
      <c r="P588" s="50" t="s">
        <v>1010</v>
      </c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</row>
    <row r="589" spans="1:68" ht="16.5" customHeight="1" x14ac:dyDescent="0.3">
      <c r="A589" s="4"/>
      <c r="B589" s="47">
        <f t="shared" ref="B589:N589" si="241">+B$577+B588</f>
        <v>4.55</v>
      </c>
      <c r="C589" s="47">
        <f t="shared" si="241"/>
        <v>4.0240999999999998</v>
      </c>
      <c r="D589" s="47">
        <f t="shared" si="241"/>
        <v>6.9547999999999996</v>
      </c>
      <c r="E589" s="47">
        <f t="shared" si="241"/>
        <v>10.61</v>
      </c>
      <c r="F589" s="47">
        <f t="shared" si="241"/>
        <v>17.930399999999999</v>
      </c>
      <c r="G589" s="47">
        <f t="shared" si="241"/>
        <v>24.7408</v>
      </c>
      <c r="H589" s="47">
        <f t="shared" si="241"/>
        <v>23.890800000000002</v>
      </c>
      <c r="I589" s="47">
        <f t="shared" si="241"/>
        <v>26.540799999999997</v>
      </c>
      <c r="J589" s="47">
        <f t="shared" si="241"/>
        <v>28.030799999999999</v>
      </c>
      <c r="K589" s="47">
        <f t="shared" si="241"/>
        <v>31.040799999999997</v>
      </c>
      <c r="L589" s="47">
        <f t="shared" si="241"/>
        <v>33.800800000000002</v>
      </c>
      <c r="M589" s="47">
        <f t="shared" si="241"/>
        <v>36.570799999999998</v>
      </c>
      <c r="N589" s="82">
        <f t="shared" si="241"/>
        <v>35.550799999999995</v>
      </c>
      <c r="O589" s="11"/>
      <c r="P589" s="50" t="s">
        <v>1011</v>
      </c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</row>
    <row r="590" spans="1:68" ht="16.5" customHeight="1" x14ac:dyDescent="0.3">
      <c r="A590" s="4"/>
      <c r="B590" s="83"/>
      <c r="C590" s="84"/>
      <c r="D590" s="4"/>
      <c r="E590" s="4"/>
      <c r="F590" s="4"/>
      <c r="G590" s="4"/>
      <c r="H590" s="4"/>
      <c r="I590" s="84"/>
      <c r="J590" s="84"/>
      <c r="K590" s="84"/>
      <c r="L590" s="84"/>
      <c r="M590" s="84"/>
      <c r="N590" s="85">
        <f>+N589/B589-1</f>
        <v>6.813362637362637</v>
      </c>
      <c r="O590" s="11"/>
      <c r="P590" s="86" t="s">
        <v>1012</v>
      </c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</row>
    <row r="591" spans="1:68" ht="16.5" customHeight="1" x14ac:dyDescent="0.3">
      <c r="A591" s="22"/>
      <c r="B591" s="87"/>
      <c r="C591" s="88">
        <f t="shared" ref="C591:N591" si="242">RATE(C$315-$B$315,,-$B589,C589)</f>
        <v>-0.11558241758241757</v>
      </c>
      <c r="D591" s="88">
        <f t="shared" si="242"/>
        <v>0.23633631044609854</v>
      </c>
      <c r="E591" s="88">
        <f t="shared" si="242"/>
        <v>0.32607471971757007</v>
      </c>
      <c r="F591" s="88">
        <f t="shared" si="242"/>
        <v>0.40894696332107922</v>
      </c>
      <c r="G591" s="88">
        <f t="shared" si="242"/>
        <v>0.40307364938039397</v>
      </c>
      <c r="H591" s="88">
        <f t="shared" si="242"/>
        <v>0.31836768500362184</v>
      </c>
      <c r="I591" s="88">
        <f t="shared" si="242"/>
        <v>0.28651442165198765</v>
      </c>
      <c r="J591" s="88">
        <f t="shared" si="242"/>
        <v>0.25517133362449057</v>
      </c>
      <c r="K591" s="88">
        <f t="shared" si="242"/>
        <v>0.23782128240835859</v>
      </c>
      <c r="L591" s="88">
        <f t="shared" si="242"/>
        <v>0.22205726797564948</v>
      </c>
      <c r="M591" s="88">
        <f t="shared" si="242"/>
        <v>0.20860368737996596</v>
      </c>
      <c r="N591" s="89">
        <f t="shared" si="242"/>
        <v>0.18687003447626366</v>
      </c>
      <c r="O591" s="22"/>
      <c r="P591" s="90" t="s">
        <v>1013</v>
      </c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  <c r="AY591" s="22"/>
      <c r="AZ591" s="22"/>
      <c r="BA591" s="22"/>
      <c r="BB591" s="22"/>
      <c r="BC591" s="22"/>
      <c r="BD591" s="22"/>
      <c r="BE591" s="22"/>
      <c r="BF591" s="22"/>
      <c r="BG591" s="22"/>
      <c r="BH591" s="22"/>
      <c r="BI591" s="22"/>
      <c r="BJ591" s="22"/>
      <c r="BK591" s="22"/>
      <c r="BL591" s="22"/>
      <c r="BM591" s="22"/>
      <c r="BN591" s="22"/>
      <c r="BO591" s="22"/>
      <c r="BP591" s="22"/>
    </row>
    <row r="592" spans="1:68" ht="16.5" customHeight="1" x14ac:dyDescent="0.3">
      <c r="A592" s="4"/>
      <c r="B592" s="79"/>
      <c r="C592" s="80"/>
      <c r="D592" s="80">
        <f t="shared" ref="D592:N592" si="243">+C$567+C592</f>
        <v>0.53069999999999995</v>
      </c>
      <c r="E592" s="80">
        <f t="shared" si="243"/>
        <v>1.3359000000000001</v>
      </c>
      <c r="F592" s="80">
        <f t="shared" si="243"/>
        <v>2.3163</v>
      </c>
      <c r="G592" s="80">
        <f t="shared" si="243"/>
        <v>3.2967</v>
      </c>
      <c r="H592" s="80">
        <f t="shared" si="243"/>
        <v>4.2966999999999995</v>
      </c>
      <c r="I592" s="80">
        <f t="shared" si="243"/>
        <v>5.5966999999999993</v>
      </c>
      <c r="J592" s="80">
        <f t="shared" si="243"/>
        <v>6.9466999999999999</v>
      </c>
      <c r="K592" s="80">
        <f t="shared" si="243"/>
        <v>8.3467000000000002</v>
      </c>
      <c r="L592" s="80">
        <f t="shared" si="243"/>
        <v>9.8267000000000007</v>
      </c>
      <c r="M592" s="80">
        <f t="shared" si="243"/>
        <v>11.4367</v>
      </c>
      <c r="N592" s="81">
        <f t="shared" si="243"/>
        <v>13.156700000000001</v>
      </c>
      <c r="O592" s="11"/>
      <c r="P592" s="50" t="s">
        <v>1010</v>
      </c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</row>
    <row r="593" spans="1:68" ht="16.5" customHeight="1" x14ac:dyDescent="0.3">
      <c r="A593" s="4"/>
      <c r="B593" s="47"/>
      <c r="C593" s="47">
        <f t="shared" ref="C593:N593" si="244">+C$577+C592</f>
        <v>3.53</v>
      </c>
      <c r="D593" s="47">
        <f t="shared" si="244"/>
        <v>6.4606999999999992</v>
      </c>
      <c r="E593" s="47">
        <f t="shared" si="244"/>
        <v>10.1159</v>
      </c>
      <c r="F593" s="47">
        <f t="shared" si="244"/>
        <v>17.436299999999999</v>
      </c>
      <c r="G593" s="47">
        <f t="shared" si="244"/>
        <v>24.246700000000001</v>
      </c>
      <c r="H593" s="47">
        <f t="shared" si="244"/>
        <v>23.396700000000003</v>
      </c>
      <c r="I593" s="47">
        <f t="shared" si="244"/>
        <v>26.046699999999998</v>
      </c>
      <c r="J593" s="47">
        <f t="shared" si="244"/>
        <v>27.5367</v>
      </c>
      <c r="K593" s="47">
        <f t="shared" si="244"/>
        <v>30.546700000000001</v>
      </c>
      <c r="L593" s="47">
        <f t="shared" si="244"/>
        <v>33.306699999999999</v>
      </c>
      <c r="M593" s="47">
        <f t="shared" si="244"/>
        <v>36.076700000000002</v>
      </c>
      <c r="N593" s="82">
        <f t="shared" si="244"/>
        <v>35.056699999999999</v>
      </c>
      <c r="O593" s="11"/>
      <c r="P593" s="50" t="s">
        <v>1011</v>
      </c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</row>
    <row r="594" spans="1:68" ht="16.5" customHeight="1" x14ac:dyDescent="0.3">
      <c r="A594" s="4"/>
      <c r="B594" s="83"/>
      <c r="C594" s="84"/>
      <c r="D594" s="4"/>
      <c r="E594" s="4"/>
      <c r="F594" s="4"/>
      <c r="G594" s="4"/>
      <c r="H594" s="4"/>
      <c r="I594" s="84"/>
      <c r="J594" s="84"/>
      <c r="K594" s="84"/>
      <c r="L594" s="84"/>
      <c r="M594" s="84"/>
      <c r="N594" s="85">
        <f>+N593/C593-1</f>
        <v>8.9310764872521258</v>
      </c>
      <c r="O594" s="11"/>
      <c r="P594" s="86" t="s">
        <v>1012</v>
      </c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</row>
    <row r="595" spans="1:68" ht="16.5" customHeight="1" x14ac:dyDescent="0.3">
      <c r="A595" s="22"/>
      <c r="B595" s="87"/>
      <c r="C595" s="88"/>
      <c r="D595" s="88">
        <f t="shared" ref="D595:N595" si="245">RATE(D$315-$C$315,,-$C593,D593)</f>
        <v>0.83022662889518395</v>
      </c>
      <c r="E595" s="88">
        <f t="shared" si="245"/>
        <v>0.69283609690702652</v>
      </c>
      <c r="F595" s="88">
        <f t="shared" si="245"/>
        <v>0.70304664241801273</v>
      </c>
      <c r="G595" s="88">
        <f t="shared" si="245"/>
        <v>0.61889798837144439</v>
      </c>
      <c r="H595" s="88">
        <f t="shared" si="245"/>
        <v>0.45974158454235658</v>
      </c>
      <c r="I595" s="88">
        <f t="shared" si="245"/>
        <v>0.39528524112276264</v>
      </c>
      <c r="J595" s="88">
        <f t="shared" si="245"/>
        <v>0.34105987878199734</v>
      </c>
      <c r="K595" s="88">
        <f t="shared" si="245"/>
        <v>0.30963025417201528</v>
      </c>
      <c r="L595" s="88">
        <f t="shared" si="245"/>
        <v>0.28323537172913538</v>
      </c>
      <c r="M595" s="88">
        <f t="shared" si="245"/>
        <v>0.26166835407612077</v>
      </c>
      <c r="N595" s="89">
        <f t="shared" si="245"/>
        <v>0.23207183480562285</v>
      </c>
      <c r="O595" s="22"/>
      <c r="P595" s="90" t="s">
        <v>1013</v>
      </c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  <c r="AT595" s="22"/>
      <c r="AU595" s="22"/>
      <c r="AV595" s="22"/>
      <c r="AW595" s="22"/>
      <c r="AX595" s="22"/>
      <c r="AY595" s="22"/>
      <c r="AZ595" s="22"/>
      <c r="BA595" s="22"/>
      <c r="BB595" s="22"/>
      <c r="BC595" s="22"/>
      <c r="BD595" s="22"/>
      <c r="BE595" s="22"/>
      <c r="BF595" s="22"/>
      <c r="BG595" s="22"/>
      <c r="BH595" s="22"/>
      <c r="BI595" s="22"/>
      <c r="BJ595" s="22"/>
      <c r="BK595" s="22"/>
      <c r="BL595" s="22"/>
      <c r="BM595" s="22"/>
      <c r="BN595" s="22"/>
      <c r="BO595" s="22"/>
      <c r="BP595" s="22"/>
    </row>
    <row r="596" spans="1:68" ht="16.5" customHeight="1" x14ac:dyDescent="0.3">
      <c r="A596" s="4"/>
      <c r="B596" s="79"/>
      <c r="C596" s="80"/>
      <c r="D596" s="80"/>
      <c r="E596" s="80">
        <f t="shared" ref="E596:N596" si="246">+D$567+D596</f>
        <v>0.80520000000000003</v>
      </c>
      <c r="F596" s="80">
        <f t="shared" si="246"/>
        <v>1.7856000000000001</v>
      </c>
      <c r="G596" s="80">
        <f t="shared" si="246"/>
        <v>2.766</v>
      </c>
      <c r="H596" s="80">
        <f t="shared" si="246"/>
        <v>3.766</v>
      </c>
      <c r="I596" s="80">
        <f t="shared" si="246"/>
        <v>5.0659999999999998</v>
      </c>
      <c r="J596" s="80">
        <f t="shared" si="246"/>
        <v>6.4160000000000004</v>
      </c>
      <c r="K596" s="80">
        <f t="shared" si="246"/>
        <v>7.8160000000000007</v>
      </c>
      <c r="L596" s="80">
        <f t="shared" si="246"/>
        <v>9.2960000000000012</v>
      </c>
      <c r="M596" s="80">
        <f t="shared" si="246"/>
        <v>10.906000000000001</v>
      </c>
      <c r="N596" s="81">
        <f t="shared" si="246"/>
        <v>12.626000000000001</v>
      </c>
      <c r="O596" s="11"/>
      <c r="P596" s="50" t="s">
        <v>1010</v>
      </c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</row>
    <row r="597" spans="1:68" ht="16.5" customHeight="1" x14ac:dyDescent="0.3">
      <c r="A597" s="4"/>
      <c r="B597" s="47"/>
      <c r="C597" s="47"/>
      <c r="D597" s="47">
        <f t="shared" ref="D597:N597" si="247">+D$577+D596</f>
        <v>5.93</v>
      </c>
      <c r="E597" s="47">
        <f t="shared" si="247"/>
        <v>9.5851999999999986</v>
      </c>
      <c r="F597" s="47">
        <f t="shared" si="247"/>
        <v>16.9056</v>
      </c>
      <c r="G597" s="47">
        <f t="shared" si="247"/>
        <v>23.716000000000001</v>
      </c>
      <c r="H597" s="47">
        <f t="shared" si="247"/>
        <v>22.866</v>
      </c>
      <c r="I597" s="47">
        <f t="shared" si="247"/>
        <v>25.515999999999998</v>
      </c>
      <c r="J597" s="47">
        <f t="shared" si="247"/>
        <v>27.006</v>
      </c>
      <c r="K597" s="47">
        <f t="shared" si="247"/>
        <v>30.015999999999998</v>
      </c>
      <c r="L597" s="47">
        <f t="shared" si="247"/>
        <v>32.776000000000003</v>
      </c>
      <c r="M597" s="47">
        <f t="shared" si="247"/>
        <v>35.545999999999999</v>
      </c>
      <c r="N597" s="82">
        <f t="shared" si="247"/>
        <v>34.525999999999996</v>
      </c>
      <c r="O597" s="11"/>
      <c r="P597" s="50" t="s">
        <v>1011</v>
      </c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</row>
    <row r="598" spans="1:68" ht="16.5" customHeight="1" x14ac:dyDescent="0.3">
      <c r="A598" s="4"/>
      <c r="B598" s="83"/>
      <c r="C598" s="84"/>
      <c r="D598" s="4"/>
      <c r="E598" s="4"/>
      <c r="F598" s="4"/>
      <c r="G598" s="4"/>
      <c r="H598" s="4"/>
      <c r="I598" s="84"/>
      <c r="J598" s="84"/>
      <c r="K598" s="84"/>
      <c r="L598" s="84"/>
      <c r="M598" s="84"/>
      <c r="N598" s="85">
        <f>+N597/D597-1</f>
        <v>4.8222596964586844</v>
      </c>
      <c r="O598" s="11"/>
      <c r="P598" s="86" t="s">
        <v>1012</v>
      </c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</row>
    <row r="599" spans="1:68" ht="16.5" customHeight="1" x14ac:dyDescent="0.3">
      <c r="A599" s="22"/>
      <c r="B599" s="87"/>
      <c r="C599" s="88"/>
      <c r="D599" s="88"/>
      <c r="E599" s="88">
        <f t="shared" ref="E599:N599" si="248">RATE(E$315-$D$315,,-$D597,E597)</f>
        <v>0.61639123102866755</v>
      </c>
      <c r="F599" s="88">
        <f t="shared" si="248"/>
        <v>0.68844900240627271</v>
      </c>
      <c r="G599" s="88">
        <f t="shared" si="248"/>
        <v>0.58731181698842594</v>
      </c>
      <c r="H599" s="88">
        <f t="shared" si="248"/>
        <v>0.40130888754012578</v>
      </c>
      <c r="I599" s="88">
        <f t="shared" si="248"/>
        <v>0.33891060058577749</v>
      </c>
      <c r="J599" s="88">
        <f t="shared" si="248"/>
        <v>0.28746153204784708</v>
      </c>
      <c r="K599" s="88">
        <f t="shared" si="248"/>
        <v>0.26070657439323724</v>
      </c>
      <c r="L599" s="88">
        <f t="shared" si="248"/>
        <v>0.23826231869092521</v>
      </c>
      <c r="M599" s="88">
        <f t="shared" si="248"/>
        <v>0.22015531461507692</v>
      </c>
      <c r="N599" s="89">
        <f t="shared" si="248"/>
        <v>0.19263941289892048</v>
      </c>
      <c r="O599" s="22"/>
      <c r="P599" s="90" t="s">
        <v>1013</v>
      </c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  <c r="AX599" s="22"/>
      <c r="AY599" s="22"/>
      <c r="AZ599" s="22"/>
      <c r="BA599" s="22"/>
      <c r="BB599" s="22"/>
      <c r="BC599" s="22"/>
      <c r="BD599" s="22"/>
      <c r="BE599" s="22"/>
      <c r="BF599" s="22"/>
      <c r="BG599" s="22"/>
      <c r="BH599" s="22"/>
      <c r="BI599" s="22"/>
      <c r="BJ599" s="22"/>
      <c r="BK599" s="22"/>
      <c r="BL599" s="22"/>
      <c r="BM599" s="22"/>
      <c r="BN599" s="22"/>
      <c r="BO599" s="22"/>
      <c r="BP599" s="22"/>
    </row>
    <row r="600" spans="1:68" ht="16.5" customHeight="1" x14ac:dyDescent="0.3">
      <c r="A600" s="4"/>
      <c r="B600" s="79"/>
      <c r="C600" s="80"/>
      <c r="D600" s="80"/>
      <c r="E600" s="80"/>
      <c r="F600" s="80">
        <f t="shared" ref="F600:N600" si="249">+E$567+E600</f>
        <v>0.98040000000000005</v>
      </c>
      <c r="G600" s="80">
        <f t="shared" si="249"/>
        <v>1.9608000000000001</v>
      </c>
      <c r="H600" s="80">
        <f t="shared" si="249"/>
        <v>2.9607999999999999</v>
      </c>
      <c r="I600" s="80">
        <f t="shared" si="249"/>
        <v>4.2607999999999997</v>
      </c>
      <c r="J600" s="80">
        <f t="shared" si="249"/>
        <v>5.6107999999999993</v>
      </c>
      <c r="K600" s="80">
        <f t="shared" si="249"/>
        <v>7.0107999999999997</v>
      </c>
      <c r="L600" s="80">
        <f t="shared" si="249"/>
        <v>8.4908000000000001</v>
      </c>
      <c r="M600" s="80">
        <f t="shared" si="249"/>
        <v>10.1008</v>
      </c>
      <c r="N600" s="81">
        <f t="shared" si="249"/>
        <v>11.8208</v>
      </c>
      <c r="O600" s="11"/>
      <c r="P600" s="50" t="s">
        <v>1010</v>
      </c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</row>
    <row r="601" spans="1:68" ht="16.5" customHeight="1" x14ac:dyDescent="0.3">
      <c r="A601" s="4"/>
      <c r="B601" s="47"/>
      <c r="C601" s="47"/>
      <c r="D601" s="47"/>
      <c r="E601" s="47">
        <f t="shared" ref="E601:N601" si="250">+E$577+E600</f>
        <v>8.7799999999999994</v>
      </c>
      <c r="F601" s="47">
        <f t="shared" si="250"/>
        <v>16.1004</v>
      </c>
      <c r="G601" s="47">
        <f t="shared" si="250"/>
        <v>22.910799999999998</v>
      </c>
      <c r="H601" s="47">
        <f t="shared" si="250"/>
        <v>22.0608</v>
      </c>
      <c r="I601" s="47">
        <f t="shared" si="250"/>
        <v>24.710799999999999</v>
      </c>
      <c r="J601" s="47">
        <f t="shared" si="250"/>
        <v>26.200800000000001</v>
      </c>
      <c r="K601" s="47">
        <f t="shared" si="250"/>
        <v>29.210799999999999</v>
      </c>
      <c r="L601" s="47">
        <f t="shared" si="250"/>
        <v>31.970800000000001</v>
      </c>
      <c r="M601" s="47">
        <f t="shared" si="250"/>
        <v>34.7408</v>
      </c>
      <c r="N601" s="82">
        <f t="shared" si="250"/>
        <v>33.720799999999997</v>
      </c>
      <c r="O601" s="11"/>
      <c r="P601" s="50" t="s">
        <v>1011</v>
      </c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</row>
    <row r="602" spans="1:68" ht="16.5" customHeight="1" x14ac:dyDescent="0.3">
      <c r="A602" s="4"/>
      <c r="B602" s="83"/>
      <c r="C602" s="84"/>
      <c r="D602" s="4"/>
      <c r="E602" s="4"/>
      <c r="F602" s="4"/>
      <c r="G602" s="4"/>
      <c r="H602" s="4"/>
      <c r="I602" s="84"/>
      <c r="J602" s="84"/>
      <c r="K602" s="84"/>
      <c r="L602" s="84"/>
      <c r="M602" s="84"/>
      <c r="N602" s="85">
        <f>+N601/E601-1</f>
        <v>2.8406378132118451</v>
      </c>
      <c r="O602" s="11"/>
      <c r="P602" s="86" t="s">
        <v>1012</v>
      </c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</row>
    <row r="603" spans="1:68" ht="16.5" customHeight="1" x14ac:dyDescent="0.3">
      <c r="A603" s="22"/>
      <c r="B603" s="87"/>
      <c r="C603" s="88"/>
      <c r="D603" s="88"/>
      <c r="E603" s="88"/>
      <c r="F603" s="88">
        <f t="shared" ref="F603:N603" si="251">RATE(F$315-$E$315,,-$E601,F601)</f>
        <v>0.83375854214123035</v>
      </c>
      <c r="G603" s="88">
        <f t="shared" si="251"/>
        <v>0.61537318410266673</v>
      </c>
      <c r="H603" s="88">
        <f t="shared" si="251"/>
        <v>0.35948863235359352</v>
      </c>
      <c r="I603" s="88">
        <f t="shared" si="251"/>
        <v>0.29523351174529094</v>
      </c>
      <c r="J603" s="88">
        <f t="shared" si="251"/>
        <v>0.24441147511252093</v>
      </c>
      <c r="K603" s="88">
        <f t="shared" si="251"/>
        <v>0.22182260531155412</v>
      </c>
      <c r="L603" s="88">
        <f t="shared" si="251"/>
        <v>0.20276243433077815</v>
      </c>
      <c r="M603" s="88">
        <f t="shared" si="251"/>
        <v>0.18759445835068297</v>
      </c>
      <c r="N603" s="89">
        <f t="shared" si="251"/>
        <v>0.16127133489830564</v>
      </c>
      <c r="O603" s="22"/>
      <c r="P603" s="90" t="s">
        <v>1013</v>
      </c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  <c r="AV603" s="22"/>
      <c r="AW603" s="22"/>
      <c r="AX603" s="22"/>
      <c r="AY603" s="22"/>
      <c r="AZ603" s="22"/>
      <c r="BA603" s="22"/>
      <c r="BB603" s="22"/>
      <c r="BC603" s="22"/>
      <c r="BD603" s="22"/>
      <c r="BE603" s="22"/>
      <c r="BF603" s="22"/>
      <c r="BG603" s="22"/>
      <c r="BH603" s="22"/>
      <c r="BI603" s="22"/>
      <c r="BJ603" s="22"/>
      <c r="BK603" s="22"/>
      <c r="BL603" s="22"/>
      <c r="BM603" s="22"/>
      <c r="BN603" s="22"/>
      <c r="BO603" s="22"/>
      <c r="BP603" s="22"/>
    </row>
    <row r="604" spans="1:68" ht="16.5" customHeight="1" x14ac:dyDescent="0.3">
      <c r="A604" s="4"/>
      <c r="B604" s="79"/>
      <c r="C604" s="80"/>
      <c r="D604" s="80"/>
      <c r="E604" s="80"/>
      <c r="F604" s="80"/>
      <c r="G604" s="80">
        <f t="shared" ref="G604:N604" si="252">+F$567+F604</f>
        <v>0.98040000000000005</v>
      </c>
      <c r="H604" s="80">
        <f t="shared" si="252"/>
        <v>1.9803999999999999</v>
      </c>
      <c r="I604" s="80">
        <f t="shared" si="252"/>
        <v>3.2804000000000002</v>
      </c>
      <c r="J604" s="80">
        <f t="shared" si="252"/>
        <v>4.6303999999999998</v>
      </c>
      <c r="K604" s="80">
        <f t="shared" si="252"/>
        <v>6.0304000000000002</v>
      </c>
      <c r="L604" s="80">
        <f t="shared" si="252"/>
        <v>7.5104000000000006</v>
      </c>
      <c r="M604" s="80">
        <f t="shared" si="252"/>
        <v>9.1204000000000001</v>
      </c>
      <c r="N604" s="81">
        <f t="shared" si="252"/>
        <v>10.840400000000001</v>
      </c>
      <c r="O604" s="11"/>
      <c r="P604" s="50" t="s">
        <v>1010</v>
      </c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</row>
    <row r="605" spans="1:68" ht="16.5" customHeight="1" x14ac:dyDescent="0.3">
      <c r="A605" s="4"/>
      <c r="B605" s="47"/>
      <c r="C605" s="47"/>
      <c r="D605" s="47"/>
      <c r="E605" s="47"/>
      <c r="F605" s="47">
        <f t="shared" ref="F605:N605" si="253">+F$577+F604</f>
        <v>15.12</v>
      </c>
      <c r="G605" s="47">
        <f t="shared" si="253"/>
        <v>21.930399999999999</v>
      </c>
      <c r="H605" s="47">
        <f t="shared" si="253"/>
        <v>21.080400000000001</v>
      </c>
      <c r="I605" s="47">
        <f t="shared" si="253"/>
        <v>23.730399999999999</v>
      </c>
      <c r="J605" s="47">
        <f t="shared" si="253"/>
        <v>25.220399999999998</v>
      </c>
      <c r="K605" s="47">
        <f t="shared" si="253"/>
        <v>28.230399999999999</v>
      </c>
      <c r="L605" s="47">
        <f t="shared" si="253"/>
        <v>30.990400000000001</v>
      </c>
      <c r="M605" s="47">
        <f t="shared" si="253"/>
        <v>33.760400000000004</v>
      </c>
      <c r="N605" s="82">
        <f t="shared" si="253"/>
        <v>32.740400000000001</v>
      </c>
      <c r="O605" s="11"/>
      <c r="P605" s="50" t="s">
        <v>1011</v>
      </c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</row>
    <row r="606" spans="1:68" ht="16.5" customHeight="1" x14ac:dyDescent="0.3">
      <c r="A606" s="4"/>
      <c r="B606" s="83"/>
      <c r="C606" s="84"/>
      <c r="D606" s="4"/>
      <c r="E606" s="4"/>
      <c r="F606" s="4"/>
      <c r="G606" s="4"/>
      <c r="H606" s="4"/>
      <c r="I606" s="84"/>
      <c r="J606" s="84"/>
      <c r="K606" s="84"/>
      <c r="L606" s="84"/>
      <c r="M606" s="84"/>
      <c r="N606" s="85">
        <f>+N605/F605-1</f>
        <v>1.1653703703703706</v>
      </c>
      <c r="O606" s="11"/>
      <c r="P606" s="86" t="s">
        <v>1012</v>
      </c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</row>
    <row r="607" spans="1:68" ht="16.5" customHeight="1" x14ac:dyDescent="0.3">
      <c r="A607" s="22"/>
      <c r="B607" s="87"/>
      <c r="C607" s="88"/>
      <c r="D607" s="88"/>
      <c r="E607" s="88"/>
      <c r="F607" s="88"/>
      <c r="G607" s="88">
        <f t="shared" ref="G607:N607" si="254">RATE(G$315-$F$315,,-$F605,G605)</f>
        <v>0.45042328042328039</v>
      </c>
      <c r="H607" s="88">
        <f t="shared" si="254"/>
        <v>0.18076515412945229</v>
      </c>
      <c r="I607" s="88">
        <f t="shared" si="254"/>
        <v>0.16212030443281211</v>
      </c>
      <c r="J607" s="88">
        <f t="shared" si="254"/>
        <v>0.13644924585195006</v>
      </c>
      <c r="K607" s="88">
        <f t="shared" si="254"/>
        <v>0.13300818720262453</v>
      </c>
      <c r="L607" s="88">
        <f t="shared" si="254"/>
        <v>0.12705704605300375</v>
      </c>
      <c r="M607" s="88">
        <f t="shared" si="254"/>
        <v>0.12159623241735031</v>
      </c>
      <c r="N607" s="89">
        <f t="shared" si="254"/>
        <v>0.10139100102027246</v>
      </c>
      <c r="O607" s="22"/>
      <c r="P607" s="90" t="s">
        <v>1013</v>
      </c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  <c r="AT607" s="22"/>
      <c r="AU607" s="22"/>
      <c r="AV607" s="22"/>
      <c r="AW607" s="22"/>
      <c r="AX607" s="22"/>
      <c r="AY607" s="22"/>
      <c r="AZ607" s="22"/>
      <c r="BA607" s="22"/>
      <c r="BB607" s="22"/>
      <c r="BC607" s="22"/>
      <c r="BD607" s="22"/>
      <c r="BE607" s="22"/>
      <c r="BF607" s="22"/>
      <c r="BG607" s="22"/>
      <c r="BH607" s="22"/>
      <c r="BI607" s="22"/>
      <c r="BJ607" s="22"/>
      <c r="BK607" s="22"/>
      <c r="BL607" s="22"/>
      <c r="BM607" s="22"/>
      <c r="BN607" s="22"/>
      <c r="BO607" s="22"/>
      <c r="BP607" s="22"/>
    </row>
    <row r="608" spans="1:68" ht="16.5" customHeight="1" x14ac:dyDescent="0.3">
      <c r="A608" s="4"/>
      <c r="B608" s="79"/>
      <c r="C608" s="80"/>
      <c r="D608" s="80"/>
      <c r="E608" s="80"/>
      <c r="F608" s="80"/>
      <c r="G608" s="80"/>
      <c r="H608" s="80">
        <f t="shared" ref="H608:N608" si="255">+G$567+G608</f>
        <v>1</v>
      </c>
      <c r="I608" s="80">
        <f t="shared" si="255"/>
        <v>2.2999999999999998</v>
      </c>
      <c r="J608" s="80">
        <f t="shared" si="255"/>
        <v>3.65</v>
      </c>
      <c r="K608" s="80">
        <f t="shared" si="255"/>
        <v>5.05</v>
      </c>
      <c r="L608" s="80">
        <f t="shared" si="255"/>
        <v>6.5299999999999994</v>
      </c>
      <c r="M608" s="80">
        <f t="shared" si="255"/>
        <v>8.1399999999999988</v>
      </c>
      <c r="N608" s="81">
        <f t="shared" si="255"/>
        <v>9.86</v>
      </c>
      <c r="O608" s="11"/>
      <c r="P608" s="50" t="s">
        <v>1010</v>
      </c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</row>
    <row r="609" spans="1:68" ht="16.5" customHeight="1" x14ac:dyDescent="0.3">
      <c r="A609" s="4"/>
      <c r="B609" s="47"/>
      <c r="C609" s="47"/>
      <c r="D609" s="47"/>
      <c r="E609" s="47"/>
      <c r="F609" s="47"/>
      <c r="G609" s="47">
        <f t="shared" ref="G609:N609" si="256">+G$577+G608</f>
        <v>20.95</v>
      </c>
      <c r="H609" s="47">
        <f t="shared" si="256"/>
        <v>20.100000000000001</v>
      </c>
      <c r="I609" s="47">
        <f t="shared" si="256"/>
        <v>22.75</v>
      </c>
      <c r="J609" s="47">
        <f t="shared" si="256"/>
        <v>24.24</v>
      </c>
      <c r="K609" s="47">
        <f t="shared" si="256"/>
        <v>27.25</v>
      </c>
      <c r="L609" s="47">
        <f t="shared" si="256"/>
        <v>30.009999999999998</v>
      </c>
      <c r="M609" s="47">
        <f t="shared" si="256"/>
        <v>32.78</v>
      </c>
      <c r="N609" s="82">
        <f t="shared" si="256"/>
        <v>31.759999999999998</v>
      </c>
      <c r="O609" s="11"/>
      <c r="P609" s="50" t="s">
        <v>1011</v>
      </c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</row>
    <row r="610" spans="1:68" ht="16.5" customHeight="1" x14ac:dyDescent="0.3">
      <c r="A610" s="4"/>
      <c r="B610" s="83"/>
      <c r="C610" s="84"/>
      <c r="D610" s="4"/>
      <c r="E610" s="4"/>
      <c r="F610" s="4"/>
      <c r="G610" s="4"/>
      <c r="H610" s="4"/>
      <c r="I610" s="84"/>
      <c r="J610" s="84"/>
      <c r="K610" s="84"/>
      <c r="L610" s="84"/>
      <c r="M610" s="84"/>
      <c r="N610" s="85">
        <f>+N609/G609-1</f>
        <v>0.51599045346062056</v>
      </c>
      <c r="O610" s="11"/>
      <c r="P610" s="86" t="s">
        <v>1012</v>
      </c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</row>
    <row r="611" spans="1:68" ht="16.5" customHeight="1" x14ac:dyDescent="0.3">
      <c r="A611" s="22"/>
      <c r="B611" s="87"/>
      <c r="C611" s="88"/>
      <c r="D611" s="88"/>
      <c r="E611" s="88"/>
      <c r="F611" s="88"/>
      <c r="G611" s="88"/>
      <c r="H611" s="88">
        <f t="shared" ref="H611:N611" si="257">RATE(H$315-$G$315,,-$G609,H609)</f>
        <v>-4.0572792362768416E-2</v>
      </c>
      <c r="I611" s="88">
        <f t="shared" si="257"/>
        <v>4.2074303692699599E-2</v>
      </c>
      <c r="J611" s="88">
        <f t="shared" si="257"/>
        <v>4.9823272687943322E-2</v>
      </c>
      <c r="K611" s="88">
        <f t="shared" si="257"/>
        <v>6.7936966521482692E-2</v>
      </c>
      <c r="L611" s="88">
        <f t="shared" si="257"/>
        <v>7.452467673072527E-2</v>
      </c>
      <c r="M611" s="88">
        <f t="shared" si="257"/>
        <v>7.7467436461791772E-2</v>
      </c>
      <c r="N611" s="89">
        <f t="shared" si="257"/>
        <v>6.124041536501916E-2</v>
      </c>
      <c r="O611" s="22"/>
      <c r="P611" s="90" t="s">
        <v>1013</v>
      </c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22"/>
      <c r="BK611" s="22"/>
      <c r="BL611" s="22"/>
      <c r="BM611" s="22"/>
      <c r="BN611" s="22"/>
      <c r="BO611" s="22"/>
      <c r="BP611" s="22"/>
    </row>
    <row r="612" spans="1:68" ht="16.5" customHeight="1" x14ac:dyDescent="0.3">
      <c r="A612" s="4"/>
      <c r="B612" s="79"/>
      <c r="C612" s="80"/>
      <c r="D612" s="80"/>
      <c r="E612" s="80"/>
      <c r="F612" s="80"/>
      <c r="G612" s="80"/>
      <c r="H612" s="80"/>
      <c r="I612" s="80">
        <f t="shared" ref="I612:N612" si="258">+H$567+H612</f>
        <v>1.3</v>
      </c>
      <c r="J612" s="80">
        <f t="shared" si="258"/>
        <v>2.6500000000000004</v>
      </c>
      <c r="K612" s="80">
        <f t="shared" si="258"/>
        <v>4.0500000000000007</v>
      </c>
      <c r="L612" s="80">
        <f t="shared" si="258"/>
        <v>5.5300000000000011</v>
      </c>
      <c r="M612" s="80">
        <f t="shared" si="258"/>
        <v>7.1400000000000015</v>
      </c>
      <c r="N612" s="81">
        <f t="shared" si="258"/>
        <v>8.8600000000000012</v>
      </c>
      <c r="O612" s="11"/>
      <c r="P612" s="50" t="s">
        <v>1010</v>
      </c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</row>
    <row r="613" spans="1:68" ht="16.5" customHeight="1" x14ac:dyDescent="0.3">
      <c r="A613" s="4"/>
      <c r="B613" s="91"/>
      <c r="C613" s="47"/>
      <c r="D613" s="47"/>
      <c r="E613" s="47"/>
      <c r="F613" s="47"/>
      <c r="G613" s="47"/>
      <c r="H613" s="47">
        <f t="shared" ref="H613:N613" si="259">+H$577+H612</f>
        <v>19.100000000000001</v>
      </c>
      <c r="I613" s="47">
        <f t="shared" si="259"/>
        <v>21.75</v>
      </c>
      <c r="J613" s="47">
        <f t="shared" si="259"/>
        <v>23.240000000000002</v>
      </c>
      <c r="K613" s="47">
        <f t="shared" si="259"/>
        <v>26.25</v>
      </c>
      <c r="L613" s="47">
        <f t="shared" si="259"/>
        <v>29.01</v>
      </c>
      <c r="M613" s="47">
        <f t="shared" si="259"/>
        <v>31.78</v>
      </c>
      <c r="N613" s="82">
        <f t="shared" si="259"/>
        <v>30.759999999999998</v>
      </c>
      <c r="O613" s="11"/>
      <c r="P613" s="50" t="s">
        <v>1011</v>
      </c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</row>
    <row r="614" spans="1:68" ht="16.5" customHeight="1" x14ac:dyDescent="0.3">
      <c r="A614" s="4"/>
      <c r="B614" s="83"/>
      <c r="C614" s="4"/>
      <c r="D614" s="4"/>
      <c r="E614" s="4"/>
      <c r="F614" s="4"/>
      <c r="G614" s="4"/>
      <c r="H614" s="4"/>
      <c r="I614" s="84"/>
      <c r="J614" s="84"/>
      <c r="K614" s="84"/>
      <c r="L614" s="84"/>
      <c r="M614" s="84"/>
      <c r="N614" s="85">
        <f>+N613/H613-1</f>
        <v>0.61047120418848144</v>
      </c>
      <c r="O614" s="11"/>
      <c r="P614" s="86" t="s">
        <v>1012</v>
      </c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</row>
    <row r="615" spans="1:68" ht="16.5" customHeight="1" x14ac:dyDescent="0.3">
      <c r="A615" s="22"/>
      <c r="B615" s="87"/>
      <c r="C615" s="88"/>
      <c r="D615" s="88"/>
      <c r="E615" s="88"/>
      <c r="F615" s="88"/>
      <c r="G615" s="88"/>
      <c r="H615" s="88"/>
      <c r="I615" s="88">
        <f t="shared" ref="I615:N615" si="260">RATE(I$315-$H$315,,-$H613,I613)</f>
        <v>0.13874345549738212</v>
      </c>
      <c r="J615" s="88">
        <f t="shared" si="260"/>
        <v>0.10306569464448111</v>
      </c>
      <c r="K615" s="88">
        <f t="shared" si="260"/>
        <v>0.11181359494128257</v>
      </c>
      <c r="L615" s="88">
        <f t="shared" si="260"/>
        <v>0.11014214509567158</v>
      </c>
      <c r="M615" s="88">
        <f t="shared" si="260"/>
        <v>0.1071949725815123</v>
      </c>
      <c r="N615" s="89">
        <f t="shared" si="260"/>
        <v>8.2660172096299209E-2</v>
      </c>
      <c r="O615" s="22"/>
      <c r="P615" s="90" t="s">
        <v>1013</v>
      </c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  <c r="AV615" s="22"/>
      <c r="AW615" s="22"/>
      <c r="AX615" s="22"/>
      <c r="AY615" s="22"/>
      <c r="AZ615" s="22"/>
      <c r="BA615" s="22"/>
      <c r="BB615" s="22"/>
      <c r="BC615" s="22"/>
      <c r="BD615" s="22"/>
      <c r="BE615" s="22"/>
      <c r="BF615" s="22"/>
      <c r="BG615" s="22"/>
      <c r="BH615" s="22"/>
      <c r="BI615" s="22"/>
      <c r="BJ615" s="22"/>
      <c r="BK615" s="22"/>
      <c r="BL615" s="22"/>
      <c r="BM615" s="22"/>
      <c r="BN615" s="22"/>
      <c r="BO615" s="22"/>
      <c r="BP615" s="22"/>
    </row>
    <row r="616" spans="1:68" ht="16.5" customHeight="1" x14ac:dyDescent="0.3">
      <c r="A616" s="4"/>
      <c r="B616" s="79"/>
      <c r="C616" s="80"/>
      <c r="D616" s="80"/>
      <c r="E616" s="80"/>
      <c r="F616" s="80"/>
      <c r="G616" s="80"/>
      <c r="H616" s="80"/>
      <c r="I616" s="80"/>
      <c r="J616" s="80">
        <f t="shared" ref="J616:N616" si="261">+I$567+I616</f>
        <v>1.35</v>
      </c>
      <c r="K616" s="80">
        <f t="shared" si="261"/>
        <v>2.75</v>
      </c>
      <c r="L616" s="80">
        <f t="shared" si="261"/>
        <v>4.2300000000000004</v>
      </c>
      <c r="M616" s="80">
        <f t="shared" si="261"/>
        <v>5.8400000000000007</v>
      </c>
      <c r="N616" s="81">
        <f t="shared" si="261"/>
        <v>7.5600000000000005</v>
      </c>
      <c r="O616" s="11"/>
      <c r="P616" s="50" t="s">
        <v>1010</v>
      </c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</row>
    <row r="617" spans="1:68" ht="16.5" customHeight="1" x14ac:dyDescent="0.3">
      <c r="A617" s="4"/>
      <c r="B617" s="91"/>
      <c r="C617" s="47"/>
      <c r="D617" s="47"/>
      <c r="E617" s="47"/>
      <c r="F617" s="47"/>
      <c r="G617" s="47"/>
      <c r="H617" s="47"/>
      <c r="I617" s="47">
        <f t="shared" ref="I617:N617" si="262">+I$577+I616</f>
        <v>20.45</v>
      </c>
      <c r="J617" s="47">
        <f t="shared" si="262"/>
        <v>21.94</v>
      </c>
      <c r="K617" s="47">
        <f t="shared" si="262"/>
        <v>24.95</v>
      </c>
      <c r="L617" s="47">
        <f t="shared" si="262"/>
        <v>27.71</v>
      </c>
      <c r="M617" s="47">
        <f t="shared" si="262"/>
        <v>30.48</v>
      </c>
      <c r="N617" s="82">
        <f t="shared" si="262"/>
        <v>29.46</v>
      </c>
      <c r="O617" s="11"/>
      <c r="P617" s="50" t="s">
        <v>1011</v>
      </c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</row>
    <row r="618" spans="1:68" ht="16.5" customHeight="1" x14ac:dyDescent="0.3">
      <c r="A618" s="4"/>
      <c r="B618" s="83"/>
      <c r="C618" s="4"/>
      <c r="D618" s="4"/>
      <c r="E618" s="4"/>
      <c r="F618" s="4"/>
      <c r="G618" s="4"/>
      <c r="H618" s="4"/>
      <c r="I618" s="84"/>
      <c r="J618" s="84"/>
      <c r="K618" s="84"/>
      <c r="L618" s="84"/>
      <c r="M618" s="84"/>
      <c r="N618" s="92">
        <f>+N617/I617-1</f>
        <v>0.44058679706601467</v>
      </c>
      <c r="O618" s="11"/>
      <c r="P618" s="86" t="s">
        <v>1012</v>
      </c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</row>
    <row r="619" spans="1:68" ht="16.5" customHeight="1" x14ac:dyDescent="0.3">
      <c r="A619" s="22"/>
      <c r="B619" s="87"/>
      <c r="C619" s="88"/>
      <c r="D619" s="88"/>
      <c r="E619" s="88"/>
      <c r="F619" s="88"/>
      <c r="G619" s="88"/>
      <c r="H619" s="88"/>
      <c r="I619" s="88"/>
      <c r="J619" s="88">
        <f t="shared" ref="J619:N619" si="263">RATE(J$315-$I$315,,-$I617,J617)</f>
        <v>7.2860635696821704E-2</v>
      </c>
      <c r="K619" s="88">
        <f t="shared" si="263"/>
        <v>0.10455823737599577</v>
      </c>
      <c r="L619" s="88">
        <f t="shared" si="263"/>
        <v>0.1065755525031606</v>
      </c>
      <c r="M619" s="88">
        <f t="shared" si="263"/>
        <v>0.10491892593388083</v>
      </c>
      <c r="N619" s="89">
        <f t="shared" si="263"/>
        <v>7.5741407989546677E-2</v>
      </c>
      <c r="O619" s="22"/>
      <c r="P619" s="90" t="s">
        <v>1013</v>
      </c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22"/>
      <c r="BK619" s="22"/>
      <c r="BL619" s="22"/>
      <c r="BM619" s="22"/>
      <c r="BN619" s="22"/>
      <c r="BO619" s="22"/>
      <c r="BP619" s="22"/>
    </row>
    <row r="620" spans="1:68" ht="16.5" customHeight="1" x14ac:dyDescent="0.3">
      <c r="A620" s="4"/>
      <c r="B620" s="79"/>
      <c r="C620" s="80"/>
      <c r="D620" s="80"/>
      <c r="E620" s="80"/>
      <c r="F620" s="80"/>
      <c r="G620" s="80"/>
      <c r="H620" s="80"/>
      <c r="I620" s="80"/>
      <c r="J620" s="80"/>
      <c r="K620" s="80">
        <f t="shared" ref="K620:N620" si="264">+J$567+J620</f>
        <v>1.4</v>
      </c>
      <c r="L620" s="80">
        <f t="shared" si="264"/>
        <v>2.88</v>
      </c>
      <c r="M620" s="80">
        <f t="shared" si="264"/>
        <v>4.49</v>
      </c>
      <c r="N620" s="81">
        <f t="shared" si="264"/>
        <v>6.21</v>
      </c>
      <c r="O620" s="11"/>
      <c r="P620" s="50" t="s">
        <v>1010</v>
      </c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</row>
    <row r="621" spans="1:68" ht="16.5" customHeight="1" x14ac:dyDescent="0.3">
      <c r="A621" s="4"/>
      <c r="B621" s="91"/>
      <c r="C621" s="47"/>
      <c r="D621" s="47"/>
      <c r="E621" s="47"/>
      <c r="F621" s="47"/>
      <c r="G621" s="47"/>
      <c r="H621" s="47"/>
      <c r="I621" s="47"/>
      <c r="J621" s="47">
        <f t="shared" ref="J621:N621" si="265">+J$577+J620</f>
        <v>20.59</v>
      </c>
      <c r="K621" s="47">
        <f t="shared" si="265"/>
        <v>23.599999999999998</v>
      </c>
      <c r="L621" s="47">
        <f t="shared" si="265"/>
        <v>26.36</v>
      </c>
      <c r="M621" s="47">
        <f t="shared" si="265"/>
        <v>29.130000000000003</v>
      </c>
      <c r="N621" s="82">
        <f t="shared" si="265"/>
        <v>28.11</v>
      </c>
      <c r="O621" s="11"/>
      <c r="P621" s="50" t="s">
        <v>1011</v>
      </c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</row>
    <row r="622" spans="1:68" ht="16.5" customHeight="1" x14ac:dyDescent="0.3">
      <c r="A622" s="4"/>
      <c r="B622" s="83"/>
      <c r="C622" s="4"/>
      <c r="D622" s="4"/>
      <c r="E622" s="4"/>
      <c r="F622" s="4"/>
      <c r="G622" s="4"/>
      <c r="H622" s="4"/>
      <c r="I622" s="84"/>
      <c r="J622" s="84"/>
      <c r="K622" s="84"/>
      <c r="L622" s="84"/>
      <c r="M622" s="84"/>
      <c r="N622" s="92">
        <f>+N621/J621-1</f>
        <v>0.36522583778533257</v>
      </c>
      <c r="O622" s="11"/>
      <c r="P622" s="86" t="s">
        <v>1012</v>
      </c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</row>
    <row r="623" spans="1:68" ht="16.5" customHeight="1" x14ac:dyDescent="0.3">
      <c r="A623" s="22"/>
      <c r="B623" s="87"/>
      <c r="C623" s="88"/>
      <c r="D623" s="88"/>
      <c r="E623" s="88"/>
      <c r="F623" s="88"/>
      <c r="G623" s="88"/>
      <c r="H623" s="88"/>
      <c r="I623" s="88"/>
      <c r="J623" s="88"/>
      <c r="K623" s="88">
        <f t="shared" ref="K623:N623" si="266">RATE(K$315-$J$315,,-$J621,K621)</f>
        <v>0.14618746964545881</v>
      </c>
      <c r="L623" s="88">
        <f t="shared" si="266"/>
        <v>0.13147387193659563</v>
      </c>
      <c r="M623" s="88">
        <f t="shared" si="266"/>
        <v>0.12260777566114772</v>
      </c>
      <c r="N623" s="89">
        <f t="shared" si="266"/>
        <v>8.0938846654954599E-2</v>
      </c>
      <c r="O623" s="22"/>
      <c r="P623" s="90" t="s">
        <v>1013</v>
      </c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  <c r="AT623" s="22"/>
      <c r="AU623" s="22"/>
      <c r="AV623" s="22"/>
      <c r="AW623" s="22"/>
      <c r="AX623" s="22"/>
      <c r="AY623" s="22"/>
      <c r="AZ623" s="22"/>
      <c r="BA623" s="22"/>
      <c r="BB623" s="22"/>
      <c r="BC623" s="22"/>
      <c r="BD623" s="22"/>
      <c r="BE623" s="22"/>
      <c r="BF623" s="22"/>
      <c r="BG623" s="22"/>
      <c r="BH623" s="22"/>
      <c r="BI623" s="22"/>
      <c r="BJ623" s="22"/>
      <c r="BK623" s="22"/>
      <c r="BL623" s="22"/>
      <c r="BM623" s="22"/>
      <c r="BN623" s="22"/>
      <c r="BO623" s="22"/>
      <c r="BP623" s="22"/>
    </row>
    <row r="624" spans="1:68" ht="16.5" customHeight="1" x14ac:dyDescent="0.3">
      <c r="A624" s="4"/>
      <c r="B624" s="93"/>
      <c r="C624" s="94"/>
      <c r="D624" s="94"/>
      <c r="E624" s="94"/>
      <c r="F624" s="94"/>
      <c r="G624" s="94"/>
      <c r="H624" s="94"/>
      <c r="I624" s="94"/>
      <c r="J624" s="94"/>
      <c r="K624" s="94"/>
      <c r="L624" s="80">
        <f t="shared" ref="L624:N624" si="267">+K$567+K624</f>
        <v>1.48</v>
      </c>
      <c r="M624" s="80">
        <f t="shared" si="267"/>
        <v>3.09</v>
      </c>
      <c r="N624" s="81">
        <f t="shared" si="267"/>
        <v>4.8099999999999996</v>
      </c>
      <c r="O624" s="11"/>
      <c r="P624" s="50" t="s">
        <v>1010</v>
      </c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</row>
    <row r="625" spans="1:68" ht="16.5" customHeight="1" x14ac:dyDescent="0.3">
      <c r="A625" s="4"/>
      <c r="B625" s="91"/>
      <c r="C625" s="47"/>
      <c r="D625" s="47"/>
      <c r="E625" s="47"/>
      <c r="F625" s="47"/>
      <c r="G625" s="47"/>
      <c r="H625" s="47"/>
      <c r="I625" s="47"/>
      <c r="J625" s="47"/>
      <c r="K625" s="47">
        <f t="shared" ref="K625:N625" si="268">+K$577+K624</f>
        <v>22.2</v>
      </c>
      <c r="L625" s="47">
        <f t="shared" si="268"/>
        <v>24.96</v>
      </c>
      <c r="M625" s="47">
        <f t="shared" si="268"/>
        <v>27.73</v>
      </c>
      <c r="N625" s="82">
        <f t="shared" si="268"/>
        <v>26.709999999999997</v>
      </c>
      <c r="O625" s="11"/>
      <c r="P625" s="50" t="s">
        <v>1011</v>
      </c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</row>
    <row r="626" spans="1:68" ht="16.5" customHeight="1" x14ac:dyDescent="0.3">
      <c r="A626" s="4"/>
      <c r="B626" s="83"/>
      <c r="C626" s="4"/>
      <c r="D626" s="4"/>
      <c r="E626" s="4"/>
      <c r="F626" s="4"/>
      <c r="G626" s="4"/>
      <c r="H626" s="4"/>
      <c r="I626" s="84"/>
      <c r="J626" s="84"/>
      <c r="K626" s="84"/>
      <c r="L626" s="84"/>
      <c r="M626" s="84"/>
      <c r="N626" s="92">
        <f>+N625/K625-1</f>
        <v>0.20315315315315297</v>
      </c>
      <c r="O626" s="11"/>
      <c r="P626" s="86" t="s">
        <v>1012</v>
      </c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</row>
    <row r="627" spans="1:68" ht="16.5" customHeight="1" x14ac:dyDescent="0.3">
      <c r="A627" s="22"/>
      <c r="B627" s="87"/>
      <c r="C627" s="88"/>
      <c r="D627" s="88"/>
      <c r="E627" s="88"/>
      <c r="F627" s="88"/>
      <c r="G627" s="88"/>
      <c r="H627" s="88"/>
      <c r="I627" s="88"/>
      <c r="J627" s="88"/>
      <c r="K627" s="88"/>
      <c r="L627" s="88">
        <f t="shared" ref="L627:N627" si="269">RATE(L$315-$K$315,,-$K625,L625)</f>
        <v>0.12432432432432437</v>
      </c>
      <c r="M627" s="88">
        <f t="shared" si="269"/>
        <v>0.11763102099892486</v>
      </c>
      <c r="N627" s="89">
        <f t="shared" si="269"/>
        <v>6.3588512149936674E-2</v>
      </c>
      <c r="O627" s="22"/>
      <c r="P627" s="90" t="s">
        <v>1013</v>
      </c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2"/>
      <c r="BA627" s="22"/>
      <c r="BB627" s="22"/>
      <c r="BC627" s="22"/>
      <c r="BD627" s="22"/>
      <c r="BE627" s="22"/>
      <c r="BF627" s="22"/>
      <c r="BG627" s="22"/>
      <c r="BH627" s="22"/>
      <c r="BI627" s="22"/>
      <c r="BJ627" s="22"/>
      <c r="BK627" s="22"/>
      <c r="BL627" s="22"/>
      <c r="BM627" s="22"/>
      <c r="BN627" s="22"/>
      <c r="BO627" s="22"/>
      <c r="BP627" s="22"/>
    </row>
    <row r="628" spans="1:68" ht="16.5" customHeight="1" x14ac:dyDescent="0.3">
      <c r="A628" s="4"/>
      <c r="B628" s="93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80">
        <f t="shared" ref="M628:N628" si="270">+L$567+L628</f>
        <v>1.61</v>
      </c>
      <c r="N628" s="81">
        <f t="shared" si="270"/>
        <v>3.33</v>
      </c>
      <c r="O628" s="11"/>
      <c r="P628" s="50" t="s">
        <v>1010</v>
      </c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</row>
    <row r="629" spans="1:68" ht="16.5" customHeight="1" x14ac:dyDescent="0.3">
      <c r="A629" s="4"/>
      <c r="B629" s="91"/>
      <c r="C629" s="47"/>
      <c r="D629" s="47"/>
      <c r="E629" s="47"/>
      <c r="F629" s="47"/>
      <c r="G629" s="47"/>
      <c r="H629" s="47"/>
      <c r="I629" s="47"/>
      <c r="J629" s="47"/>
      <c r="K629" s="47"/>
      <c r="L629" s="47">
        <f t="shared" ref="L629:N629" si="271">+L$577+L628</f>
        <v>23.48</v>
      </c>
      <c r="M629" s="47">
        <f t="shared" si="271"/>
        <v>26.25</v>
      </c>
      <c r="N629" s="82">
        <f t="shared" si="271"/>
        <v>25.229999999999997</v>
      </c>
      <c r="O629" s="11"/>
      <c r="P629" s="50" t="s">
        <v>1011</v>
      </c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</row>
    <row r="630" spans="1:68" ht="16.5" customHeight="1" x14ac:dyDescent="0.3">
      <c r="A630" s="4"/>
      <c r="B630" s="83"/>
      <c r="C630" s="4"/>
      <c r="D630" s="4"/>
      <c r="E630" s="4"/>
      <c r="F630" s="4"/>
      <c r="G630" s="4"/>
      <c r="H630" s="4"/>
      <c r="I630" s="84"/>
      <c r="J630" s="84"/>
      <c r="K630" s="84"/>
      <c r="L630" s="84"/>
      <c r="M630" s="84"/>
      <c r="N630" s="92">
        <f>+N629/L629-1</f>
        <v>7.4531516183986124E-2</v>
      </c>
      <c r="O630" s="11"/>
      <c r="P630" s="86" t="s">
        <v>1012</v>
      </c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</row>
    <row r="631" spans="1:68" ht="16.5" customHeight="1" x14ac:dyDescent="0.3">
      <c r="A631" s="22"/>
      <c r="B631" s="87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>
        <f t="shared" ref="M631:N631" si="272">RATE(M$315-$L$315,,-$L629,M629)</f>
        <v>0.11797274275979572</v>
      </c>
      <c r="N631" s="89">
        <f t="shared" si="272"/>
        <v>3.6596120090546518E-2</v>
      </c>
      <c r="O631" s="22"/>
      <c r="P631" s="90" t="s">
        <v>1013</v>
      </c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  <c r="AX631" s="22"/>
      <c r="AY631" s="22"/>
      <c r="AZ631" s="22"/>
      <c r="BA631" s="22"/>
      <c r="BB631" s="22"/>
      <c r="BC631" s="22"/>
      <c r="BD631" s="22"/>
      <c r="BE631" s="22"/>
      <c r="BF631" s="22"/>
      <c r="BG631" s="22"/>
      <c r="BH631" s="22"/>
      <c r="BI631" s="22"/>
      <c r="BJ631" s="22"/>
      <c r="BK631" s="22"/>
      <c r="BL631" s="22"/>
      <c r="BM631" s="22"/>
      <c r="BN631" s="22"/>
      <c r="BO631" s="22"/>
      <c r="BP631" s="22"/>
    </row>
    <row r="632" spans="1:68" ht="16.5" customHeight="1" x14ac:dyDescent="0.3">
      <c r="A632" s="4"/>
      <c r="B632" s="93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81">
        <f>+M$567+M632</f>
        <v>1.72</v>
      </c>
      <c r="O632" s="11"/>
      <c r="P632" s="50" t="s">
        <v>1010</v>
      </c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</row>
    <row r="633" spans="1:68" ht="16.5" customHeight="1" x14ac:dyDescent="0.3">
      <c r="A633" s="4"/>
      <c r="B633" s="91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>
        <f t="shared" ref="M633:N633" si="273">+M$577+M632</f>
        <v>24.64</v>
      </c>
      <c r="N633" s="82">
        <f t="shared" si="273"/>
        <v>23.619999999999997</v>
      </c>
      <c r="O633" s="11"/>
      <c r="P633" s="50" t="s">
        <v>1011</v>
      </c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</row>
    <row r="634" spans="1:68" ht="16.5" customHeight="1" x14ac:dyDescent="0.3">
      <c r="A634" s="4"/>
      <c r="B634" s="83"/>
      <c r="C634" s="4"/>
      <c r="D634" s="4"/>
      <c r="E634" s="4"/>
      <c r="F634" s="4"/>
      <c r="G634" s="4"/>
      <c r="H634" s="4"/>
      <c r="I634" s="84"/>
      <c r="J634" s="84"/>
      <c r="K634" s="84"/>
      <c r="L634" s="84"/>
      <c r="M634" s="84"/>
      <c r="N634" s="92">
        <f>+N633/M633-1</f>
        <v>-4.1396103896104042E-2</v>
      </c>
      <c r="O634" s="11"/>
      <c r="P634" s="86" t="s">
        <v>1012</v>
      </c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</row>
    <row r="635" spans="1:68" ht="16.5" customHeight="1" x14ac:dyDescent="0.3">
      <c r="A635" s="22"/>
      <c r="B635" s="87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9">
        <f>RATE(N$315-$M$315,,-$M633,N633)</f>
        <v>-4.1396103896104049E-2</v>
      </c>
      <c r="O635" s="22"/>
      <c r="P635" s="90" t="s">
        <v>1013</v>
      </c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  <c r="AT635" s="22"/>
      <c r="AU635" s="22"/>
      <c r="AV635" s="22"/>
      <c r="AW635" s="22"/>
      <c r="AX635" s="22"/>
      <c r="AY635" s="22"/>
      <c r="AZ635" s="22"/>
      <c r="BA635" s="22"/>
      <c r="BB635" s="22"/>
      <c r="BC635" s="22"/>
      <c r="BD635" s="22"/>
      <c r="BE635" s="22"/>
      <c r="BF635" s="22"/>
      <c r="BG635" s="22"/>
      <c r="BH635" s="22"/>
      <c r="BI635" s="22"/>
      <c r="BJ635" s="22"/>
      <c r="BK635" s="22"/>
      <c r="BL635" s="22"/>
      <c r="BM635" s="22"/>
      <c r="BN635" s="22"/>
      <c r="BO635" s="22"/>
      <c r="BP635" s="22"/>
    </row>
    <row r="636" spans="1:68" ht="16.5" customHeight="1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</row>
    <row r="637" spans="1:68" ht="16.5" customHeight="1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</row>
    <row r="638" spans="1:68" ht="16.5" customHeight="1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</row>
    <row r="639" spans="1:68" ht="16.5" customHeight="1" x14ac:dyDescent="0.3">
      <c r="A639" s="2"/>
      <c r="B639" s="2"/>
      <c r="C639" s="2"/>
      <c r="D639" s="95"/>
      <c r="E639" s="96"/>
      <c r="F639" s="96"/>
      <c r="G639" s="96"/>
      <c r="H639" s="276" t="s">
        <v>1014</v>
      </c>
      <c r="I639" s="262"/>
      <c r="J639" s="262"/>
      <c r="K639" s="262"/>
      <c r="L639" s="262"/>
      <c r="M639" s="262"/>
      <c r="N639" s="262"/>
      <c r="O639" s="11"/>
      <c r="P639" s="95"/>
      <c r="Q639" s="95"/>
      <c r="R639" s="95"/>
      <c r="S639" s="95"/>
      <c r="T639" s="95"/>
      <c r="U639" s="95"/>
      <c r="V639" s="95"/>
      <c r="W639" s="95"/>
      <c r="X639" s="95"/>
      <c r="Y639" s="95"/>
      <c r="Z639" s="95"/>
      <c r="AA639" s="95"/>
      <c r="AB639" s="95"/>
      <c r="AC639" s="95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</row>
    <row r="640" spans="1:68" ht="16.5" customHeight="1" x14ac:dyDescent="0.3">
      <c r="A640" s="2"/>
      <c r="B640" s="2"/>
      <c r="C640" s="2"/>
      <c r="D640" s="39"/>
      <c r="E640" s="97"/>
      <c r="F640" s="97"/>
      <c r="G640" s="97"/>
      <c r="H640" s="273" t="s">
        <v>1015</v>
      </c>
      <c r="I640" s="267"/>
      <c r="J640" s="267"/>
      <c r="K640" s="267"/>
      <c r="L640" s="267"/>
      <c r="M640" s="267"/>
      <c r="N640" s="268"/>
      <c r="O640" s="33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</row>
    <row r="641" spans="1:68" ht="16.5" customHeight="1" x14ac:dyDescent="0.3">
      <c r="A641" s="2"/>
      <c r="B641" s="2"/>
      <c r="C641" s="2"/>
      <c r="D641" s="39"/>
      <c r="E641" s="97"/>
      <c r="F641" s="97"/>
      <c r="G641" s="97"/>
      <c r="H641" s="98">
        <v>553</v>
      </c>
      <c r="I641" s="99">
        <v>552</v>
      </c>
      <c r="J641" s="100">
        <v>565.65300000000002</v>
      </c>
      <c r="K641" s="100">
        <v>584.62</v>
      </c>
      <c r="L641" s="100">
        <v>608.85</v>
      </c>
      <c r="M641" s="100">
        <v>639.56799999999998</v>
      </c>
      <c r="N641" s="101">
        <v>715.47699999999998</v>
      </c>
      <c r="O641" s="33" t="e">
        <f>RATE($H$1-$N$1,,N641,-H641)</f>
        <v>#NUM!</v>
      </c>
      <c r="P641" s="14" t="s">
        <v>948</v>
      </c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</row>
    <row r="642" spans="1:68" ht="16.5" customHeight="1" x14ac:dyDescent="0.3">
      <c r="A642" s="2"/>
      <c r="B642" s="2"/>
      <c r="C642" s="2"/>
      <c r="D642" s="39"/>
      <c r="E642" s="97"/>
      <c r="F642" s="97"/>
      <c r="G642" s="97"/>
      <c r="H642" s="102">
        <v>557.67700000000002</v>
      </c>
      <c r="I642" s="97">
        <v>557.279</v>
      </c>
      <c r="J642" s="103">
        <v>571.43799999999999</v>
      </c>
      <c r="K642" s="103">
        <v>599.95799999999997</v>
      </c>
      <c r="L642" s="103">
        <v>623.48699999999997</v>
      </c>
      <c r="M642" s="103">
        <v>658.774</v>
      </c>
      <c r="N642" s="104"/>
      <c r="O642" s="33" t="e">
        <f t="shared" ref="O642:O645" si="274">RATE($H$1-$M$1,,M642,-H642)</f>
        <v>#NUM!</v>
      </c>
      <c r="P642" s="14" t="s">
        <v>949</v>
      </c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</row>
    <row r="643" spans="1:68" ht="16.5" customHeight="1" x14ac:dyDescent="0.3">
      <c r="A643" s="2"/>
      <c r="B643" s="2"/>
      <c r="C643" s="2"/>
      <c r="D643" s="39"/>
      <c r="E643" s="97"/>
      <c r="F643" s="97"/>
      <c r="G643" s="97"/>
      <c r="H643" s="102">
        <v>564.69600000000003</v>
      </c>
      <c r="I643" s="97">
        <v>564.45699999999999</v>
      </c>
      <c r="J643" s="103">
        <v>582.71100000000001</v>
      </c>
      <c r="K643" s="103">
        <v>611.87400000000002</v>
      </c>
      <c r="L643" s="103">
        <v>634.85799999999995</v>
      </c>
      <c r="M643" s="103">
        <v>686.71199999999999</v>
      </c>
      <c r="N643" s="104"/>
      <c r="O643" s="33" t="e">
        <f t="shared" si="274"/>
        <v>#NUM!</v>
      </c>
      <c r="P643" s="14" t="s">
        <v>950</v>
      </c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</row>
    <row r="644" spans="1:68" ht="16.5" customHeight="1" x14ac:dyDescent="0.3">
      <c r="A644" s="2"/>
      <c r="B644" s="2"/>
      <c r="C644" s="2"/>
      <c r="D644" s="39"/>
      <c r="E644" s="97"/>
      <c r="F644" s="97"/>
      <c r="G644" s="97"/>
      <c r="H644" s="102">
        <f t="shared" ref="H644:M644" si="275">H645-H643-H642-H641</f>
        <v>550.25944100000015</v>
      </c>
      <c r="I644" s="97">
        <f t="shared" si="275"/>
        <v>544.89329600000019</v>
      </c>
      <c r="J644" s="103">
        <f t="shared" si="275"/>
        <v>586.1150140000002</v>
      </c>
      <c r="K644" s="103">
        <f t="shared" si="275"/>
        <v>618.95078200000023</v>
      </c>
      <c r="L644" s="103">
        <f t="shared" si="275"/>
        <v>640.9259780000001</v>
      </c>
      <c r="M644" s="103">
        <f t="shared" si="275"/>
        <v>706.1117740000002</v>
      </c>
      <c r="N644" s="104"/>
      <c r="O644" s="33" t="e">
        <f t="shared" si="274"/>
        <v>#NUM!</v>
      </c>
      <c r="P644" s="14" t="s">
        <v>956</v>
      </c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</row>
    <row r="645" spans="1:68" ht="16.5" customHeight="1" x14ac:dyDescent="0.3">
      <c r="A645" s="2"/>
      <c r="B645" s="2"/>
      <c r="C645" s="2"/>
      <c r="D645" s="95"/>
      <c r="E645" s="96"/>
      <c r="F645" s="97"/>
      <c r="G645" s="96"/>
      <c r="H645" s="105">
        <v>2225.6324410000002</v>
      </c>
      <c r="I645" s="106">
        <v>2218.6292960000001</v>
      </c>
      <c r="J645" s="107">
        <v>2305.9170140000001</v>
      </c>
      <c r="K645" s="107">
        <v>2415.4027820000001</v>
      </c>
      <c r="L645" s="107">
        <v>2508.1209779999999</v>
      </c>
      <c r="M645" s="107">
        <v>2691.1657740000001</v>
      </c>
      <c r="N645" s="108"/>
      <c r="O645" s="11" t="e">
        <f t="shared" si="274"/>
        <v>#NUM!</v>
      </c>
      <c r="P645" s="14" t="s">
        <v>1016</v>
      </c>
      <c r="Q645" s="95"/>
      <c r="R645" s="95"/>
      <c r="S645" s="95"/>
      <c r="T645" s="95"/>
      <c r="U645" s="95"/>
      <c r="V645" s="95"/>
      <c r="W645" s="95"/>
      <c r="X645" s="95"/>
      <c r="Y645" s="95"/>
      <c r="Z645" s="95"/>
      <c r="AA645" s="95"/>
      <c r="AB645" s="95"/>
      <c r="AC645" s="95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</row>
    <row r="646" spans="1:68" ht="16.5" customHeight="1" x14ac:dyDescent="0.3">
      <c r="A646" s="2"/>
      <c r="B646" s="2"/>
      <c r="C646" s="2"/>
      <c r="D646" s="2"/>
      <c r="E646" s="97"/>
      <c r="F646" s="97"/>
      <c r="G646" s="97"/>
      <c r="H646" s="265" t="s">
        <v>1017</v>
      </c>
      <c r="I646" s="255"/>
      <c r="J646" s="255"/>
      <c r="K646" s="255"/>
      <c r="L646" s="255"/>
      <c r="M646" s="255"/>
      <c r="N646" s="256"/>
      <c r="O646" s="33"/>
      <c r="P646" s="4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</row>
    <row r="647" spans="1:68" ht="16.5" customHeight="1" x14ac:dyDescent="0.3">
      <c r="A647" s="2"/>
      <c r="B647" s="2"/>
      <c r="C647" s="2"/>
      <c r="D647" s="2"/>
      <c r="E647" s="97"/>
      <c r="F647" s="97"/>
      <c r="G647" s="97"/>
      <c r="H647" s="102">
        <v>24</v>
      </c>
      <c r="I647" s="97">
        <v>30</v>
      </c>
      <c r="J647" s="97">
        <v>23.21</v>
      </c>
      <c r="K647" s="97">
        <v>16.135000000000002</v>
      </c>
      <c r="L647" s="97">
        <v>8.4749999999999996</v>
      </c>
      <c r="M647" s="97">
        <v>3.2050000000000001</v>
      </c>
      <c r="N647" s="104">
        <v>2.661</v>
      </c>
      <c r="O647" s="33" t="e">
        <f>RATE($H$1-$N$1,,N647,-H647)</f>
        <v>#NUM!</v>
      </c>
      <c r="P647" s="14" t="s">
        <v>948</v>
      </c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</row>
    <row r="648" spans="1:68" ht="16.5" customHeight="1" x14ac:dyDescent="0.3">
      <c r="A648" s="2"/>
      <c r="B648" s="2"/>
      <c r="C648" s="2"/>
      <c r="D648" s="2"/>
      <c r="E648" s="97"/>
      <c r="F648" s="97"/>
      <c r="G648" s="97"/>
      <c r="H648" s="102">
        <v>23.225000000000001</v>
      </c>
      <c r="I648" s="97">
        <v>27.975000000000001</v>
      </c>
      <c r="J648" s="97">
        <v>22.475000000000001</v>
      </c>
      <c r="K648" s="97">
        <v>13.61</v>
      </c>
      <c r="L648" s="97">
        <v>7.1890000000000001</v>
      </c>
      <c r="M648" s="97">
        <v>3.15</v>
      </c>
      <c r="N648" s="104"/>
      <c r="O648" s="33" t="e">
        <f t="shared" ref="O648:O651" si="276">RATE($H$1-$M$1,,M648,-H648)</f>
        <v>#NUM!</v>
      </c>
      <c r="P648" s="14" t="s">
        <v>949</v>
      </c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</row>
    <row r="649" spans="1:68" ht="16.5" customHeight="1" x14ac:dyDescent="0.3">
      <c r="A649" s="2"/>
      <c r="B649" s="2"/>
      <c r="C649" s="2"/>
      <c r="D649" s="2"/>
      <c r="E649" s="97"/>
      <c r="F649" s="97"/>
      <c r="G649" s="97"/>
      <c r="H649" s="102">
        <v>22.99</v>
      </c>
      <c r="I649" s="97">
        <v>26.986000000000001</v>
      </c>
      <c r="J649" s="97">
        <v>22.228999999999999</v>
      </c>
      <c r="K649" s="97">
        <v>10.832000000000001</v>
      </c>
      <c r="L649" s="97">
        <v>5.5540000000000003</v>
      </c>
      <c r="M649" s="97">
        <v>2.7480000000000002</v>
      </c>
      <c r="N649" s="104"/>
      <c r="O649" s="33" t="e">
        <f t="shared" si="276"/>
        <v>#NUM!</v>
      </c>
      <c r="P649" s="14" t="s">
        <v>950</v>
      </c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</row>
    <row r="650" spans="1:68" ht="16.5" customHeight="1" x14ac:dyDescent="0.3">
      <c r="A650" s="2"/>
      <c r="B650" s="2"/>
      <c r="C650" s="2"/>
      <c r="D650" s="2"/>
      <c r="E650" s="97"/>
      <c r="F650" s="97"/>
      <c r="G650" s="97"/>
      <c r="H650" s="102">
        <f t="shared" ref="H650:M650" si="277">H651-H649-H648-H647</f>
        <v>22.630102000000001</v>
      </c>
      <c r="I650" s="97">
        <f t="shared" si="277"/>
        <v>24.702270999999989</v>
      </c>
      <c r="J650" s="97">
        <f t="shared" si="277"/>
        <v>20.829318999999998</v>
      </c>
      <c r="K650" s="97">
        <f t="shared" si="277"/>
        <v>10.039945999999997</v>
      </c>
      <c r="L650" s="97">
        <f t="shared" si="277"/>
        <v>5.1655829999999998</v>
      </c>
      <c r="M650" s="97">
        <f t="shared" si="277"/>
        <v>2.7449310000000011</v>
      </c>
      <c r="N650" s="104"/>
      <c r="O650" s="33" t="e">
        <f t="shared" si="276"/>
        <v>#NUM!</v>
      </c>
      <c r="P650" s="14" t="s">
        <v>956</v>
      </c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</row>
    <row r="651" spans="1:68" ht="16.5" customHeight="1" x14ac:dyDescent="0.3">
      <c r="A651" s="2"/>
      <c r="B651" s="2"/>
      <c r="C651" s="2"/>
      <c r="D651" s="4"/>
      <c r="E651" s="96"/>
      <c r="F651" s="97"/>
      <c r="G651" s="96"/>
      <c r="H651" s="109">
        <v>92.845101999999997</v>
      </c>
      <c r="I651" s="110">
        <v>109.66327099999999</v>
      </c>
      <c r="J651" s="110">
        <v>88.743319</v>
      </c>
      <c r="K651" s="110">
        <v>50.616945999999999</v>
      </c>
      <c r="L651" s="110">
        <v>26.383583000000002</v>
      </c>
      <c r="M651" s="110">
        <v>11.847931000000001</v>
      </c>
      <c r="N651" s="111">
        <f>SUM(N647:N650)</f>
        <v>2.661</v>
      </c>
      <c r="O651" s="33" t="e">
        <f t="shared" si="276"/>
        <v>#NUM!</v>
      </c>
      <c r="P651" s="14" t="s">
        <v>1016</v>
      </c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</row>
    <row r="652" spans="1:68" ht="16.5" customHeight="1" x14ac:dyDescent="0.3">
      <c r="A652" s="2"/>
      <c r="B652" s="2"/>
      <c r="C652" s="2"/>
      <c r="D652" s="2"/>
      <c r="E652" s="97"/>
      <c r="F652" s="97"/>
      <c r="G652" s="97"/>
      <c r="H652" s="265" t="s">
        <v>1018</v>
      </c>
      <c r="I652" s="255"/>
      <c r="J652" s="255"/>
      <c r="K652" s="255"/>
      <c r="L652" s="255"/>
      <c r="M652" s="255"/>
      <c r="N652" s="256"/>
      <c r="O652" s="33"/>
      <c r="P652" s="4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</row>
    <row r="653" spans="1:68" ht="16.5" customHeight="1" x14ac:dyDescent="0.3">
      <c r="A653" s="2"/>
      <c r="B653" s="2"/>
      <c r="C653" s="2"/>
      <c r="D653" s="2"/>
      <c r="E653" s="97"/>
      <c r="F653" s="97"/>
      <c r="G653" s="97"/>
      <c r="H653" s="102">
        <v>17</v>
      </c>
      <c r="I653" s="97">
        <v>18</v>
      </c>
      <c r="J653" s="97">
        <v>17.204999999999998</v>
      </c>
      <c r="K653" s="97">
        <v>13.231</v>
      </c>
      <c r="L653" s="97">
        <v>9.0399999999999991</v>
      </c>
      <c r="M653" s="97">
        <v>7.79</v>
      </c>
      <c r="N653" s="104">
        <v>11.211</v>
      </c>
      <c r="O653" s="33" t="e">
        <f>RATE($H$1-$N$1,,N653,-H653)</f>
        <v>#NUM!</v>
      </c>
      <c r="P653" s="14" t="s">
        <v>948</v>
      </c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</row>
    <row r="654" spans="1:68" ht="16.5" customHeight="1" x14ac:dyDescent="0.3">
      <c r="A654" s="2"/>
      <c r="B654" s="2"/>
      <c r="C654" s="2"/>
      <c r="D654" s="2"/>
      <c r="E654" s="97"/>
      <c r="F654" s="97"/>
      <c r="G654" s="97"/>
      <c r="H654" s="102">
        <v>16.707000000000001</v>
      </c>
      <c r="I654" s="97">
        <v>18.18</v>
      </c>
      <c r="J654" s="97">
        <v>16.795999999999999</v>
      </c>
      <c r="K654" s="97">
        <v>11.83</v>
      </c>
      <c r="L654" s="97">
        <v>8.4710000000000001</v>
      </c>
      <c r="M654" s="97">
        <v>8.6639999999999997</v>
      </c>
      <c r="N654" s="104"/>
      <c r="O654" s="33" t="e">
        <f t="shared" ref="O654:O657" si="278">RATE($H$1-$M$1,,M654,-H654)</f>
        <v>#NUM!</v>
      </c>
      <c r="P654" s="14" t="s">
        <v>949</v>
      </c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</row>
    <row r="655" spans="1:68" ht="16.5" customHeight="1" x14ac:dyDescent="0.3">
      <c r="A655" s="2"/>
      <c r="B655" s="2"/>
      <c r="C655" s="2"/>
      <c r="D655" s="2"/>
      <c r="E655" s="97"/>
      <c r="F655" s="97"/>
      <c r="G655" s="97"/>
      <c r="H655" s="102">
        <v>17.48</v>
      </c>
      <c r="I655" s="97">
        <v>25.181000000000001</v>
      </c>
      <c r="J655" s="97">
        <v>15.916</v>
      </c>
      <c r="K655" s="97">
        <v>11.051</v>
      </c>
      <c r="L655" s="97">
        <v>8.1430000000000007</v>
      </c>
      <c r="M655" s="97">
        <v>9.4809999999999999</v>
      </c>
      <c r="N655" s="104"/>
      <c r="O655" s="33" t="e">
        <f t="shared" si="278"/>
        <v>#NUM!</v>
      </c>
      <c r="P655" s="14" t="s">
        <v>950</v>
      </c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</row>
    <row r="656" spans="1:68" ht="16.5" customHeight="1" x14ac:dyDescent="0.3">
      <c r="A656" s="2"/>
      <c r="B656" s="2"/>
      <c r="C656" s="2"/>
      <c r="D656" s="2"/>
      <c r="E656" s="97"/>
      <c r="F656" s="97"/>
      <c r="G656" s="97"/>
      <c r="H656" s="102">
        <f t="shared" ref="H656:M656" si="279">H657-H655-H654-H653</f>
        <v>16.84335699999999</v>
      </c>
      <c r="I656" s="97">
        <f t="shared" si="279"/>
        <v>17.413355000000003</v>
      </c>
      <c r="J656" s="97">
        <f t="shared" si="279"/>
        <v>15.079089000000003</v>
      </c>
      <c r="K656" s="97">
        <f t="shared" si="279"/>
        <v>10.258545</v>
      </c>
      <c r="L656" s="97">
        <f t="shared" si="279"/>
        <v>7.7636479999999999</v>
      </c>
      <c r="M656" s="97">
        <f t="shared" si="279"/>
        <v>10.426341000000001</v>
      </c>
      <c r="N656" s="104"/>
      <c r="O656" s="33" t="e">
        <f t="shared" si="278"/>
        <v>#NUM!</v>
      </c>
      <c r="P656" s="14" t="s">
        <v>956</v>
      </c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</row>
    <row r="657" spans="1:68" ht="16.5" customHeight="1" x14ac:dyDescent="0.3">
      <c r="A657" s="2"/>
      <c r="B657" s="2"/>
      <c r="C657" s="2"/>
      <c r="D657" s="4"/>
      <c r="E657" s="96"/>
      <c r="F657" s="96"/>
      <c r="G657" s="96"/>
      <c r="H657" s="109">
        <v>68.030356999999995</v>
      </c>
      <c r="I657" s="110">
        <v>78.774355</v>
      </c>
      <c r="J657" s="110">
        <v>64.996088999999998</v>
      </c>
      <c r="K657" s="110">
        <v>46.370545</v>
      </c>
      <c r="L657" s="110">
        <v>33.417648</v>
      </c>
      <c r="M657" s="110">
        <v>36.361341000000003</v>
      </c>
      <c r="N657" s="111">
        <f>SUM(N653:N656)</f>
        <v>11.211</v>
      </c>
      <c r="O657" s="33" t="e">
        <f t="shared" si="278"/>
        <v>#NUM!</v>
      </c>
      <c r="P657" s="14" t="s">
        <v>1016</v>
      </c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</row>
    <row r="658" spans="1:68" ht="16.5" customHeight="1" x14ac:dyDescent="0.3">
      <c r="A658" s="2"/>
      <c r="B658" s="2"/>
      <c r="C658" s="2"/>
      <c r="D658" s="39"/>
      <c r="E658" s="97"/>
      <c r="F658" s="97"/>
      <c r="G658" s="97"/>
      <c r="H658" s="265" t="s">
        <v>1019</v>
      </c>
      <c r="I658" s="255"/>
      <c r="J658" s="255"/>
      <c r="K658" s="255"/>
      <c r="L658" s="255"/>
      <c r="M658" s="255"/>
      <c r="N658" s="256"/>
      <c r="O658" s="33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</row>
    <row r="659" spans="1:68" ht="16.5" customHeight="1" x14ac:dyDescent="0.3">
      <c r="A659" s="2"/>
      <c r="B659" s="2"/>
      <c r="C659" s="2"/>
      <c r="D659" s="39"/>
      <c r="E659" s="97"/>
      <c r="F659" s="97"/>
      <c r="G659" s="97"/>
      <c r="H659" s="102">
        <v>3</v>
      </c>
      <c r="I659" s="97">
        <v>3</v>
      </c>
      <c r="J659" s="103">
        <v>5.351</v>
      </c>
      <c r="K659" s="103">
        <v>10.428000000000001</v>
      </c>
      <c r="L659" s="103">
        <v>18.863</v>
      </c>
      <c r="M659" s="103">
        <v>27.899000000000001</v>
      </c>
      <c r="N659" s="112">
        <v>59.396999999999998</v>
      </c>
      <c r="O659" s="33" t="e">
        <f>RATE($H$1-$N$1,,N659,-H659)</f>
        <v>#NUM!</v>
      </c>
      <c r="P659" s="14" t="s">
        <v>948</v>
      </c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</row>
    <row r="660" spans="1:68" ht="16.5" customHeight="1" x14ac:dyDescent="0.3">
      <c r="A660" s="2"/>
      <c r="B660" s="2"/>
      <c r="C660" s="2"/>
      <c r="D660" s="39"/>
      <c r="E660" s="97"/>
      <c r="F660" s="97"/>
      <c r="G660" s="97"/>
      <c r="H660" s="102">
        <v>3.12</v>
      </c>
      <c r="I660" s="97">
        <v>3.0819999999999999</v>
      </c>
      <c r="J660" s="103">
        <v>5.4969999999999999</v>
      </c>
      <c r="K660" s="103">
        <v>10.378</v>
      </c>
      <c r="L660" s="103">
        <v>21.225999999999999</v>
      </c>
      <c r="M660" s="103">
        <v>35.286000000000001</v>
      </c>
      <c r="N660" s="104"/>
      <c r="O660" s="33" t="e">
        <f t="shared" ref="O660:O663" si="280">RATE($H$1-$M$1,,M660,-H660)</f>
        <v>#NUM!</v>
      </c>
      <c r="P660" s="14" t="s">
        <v>949</v>
      </c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</row>
    <row r="661" spans="1:68" ht="16.5" customHeight="1" x14ac:dyDescent="0.3">
      <c r="A661" s="2"/>
      <c r="B661" s="2"/>
      <c r="C661" s="2"/>
      <c r="D661" s="39"/>
      <c r="E661" s="97"/>
      <c r="F661" s="97"/>
      <c r="G661" s="97"/>
      <c r="H661" s="102">
        <v>3.04</v>
      </c>
      <c r="I661" s="97">
        <v>3.3380000000000001</v>
      </c>
      <c r="J661" s="103">
        <v>9.0990000000000002</v>
      </c>
      <c r="K661" s="103">
        <v>14.007999999999999</v>
      </c>
      <c r="L661" s="103">
        <v>23.943000000000001</v>
      </c>
      <c r="M661" s="103">
        <v>40.003999999999998</v>
      </c>
      <c r="N661" s="104"/>
      <c r="O661" s="33" t="e">
        <f t="shared" si="280"/>
        <v>#NUM!</v>
      </c>
      <c r="P661" s="14" t="s">
        <v>950</v>
      </c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</row>
    <row r="662" spans="1:68" ht="16.5" customHeight="1" x14ac:dyDescent="0.3">
      <c r="A662" s="2"/>
      <c r="B662" s="2"/>
      <c r="C662" s="2"/>
      <c r="D662" s="39"/>
      <c r="E662" s="97"/>
      <c r="F662" s="97"/>
      <c r="G662" s="97"/>
      <c r="H662" s="113">
        <f t="shared" ref="H662:M662" si="281">H663-H661-H660-H659</f>
        <v>2.9358960000000005</v>
      </c>
      <c r="I662" s="114">
        <f t="shared" si="281"/>
        <v>3.9156570000000004</v>
      </c>
      <c r="J662" s="115">
        <f t="shared" si="281"/>
        <v>10.630324000000002</v>
      </c>
      <c r="K662" s="115">
        <f t="shared" si="281"/>
        <v>16.876443000000005</v>
      </c>
      <c r="L662" s="115">
        <f t="shared" si="281"/>
        <v>26.158000000000001</v>
      </c>
      <c r="M662" s="115">
        <f t="shared" si="281"/>
        <v>70.10109700000001</v>
      </c>
      <c r="N662" s="116"/>
      <c r="O662" s="33" t="e">
        <f t="shared" si="280"/>
        <v>#NUM!</v>
      </c>
      <c r="P662" s="14" t="s">
        <v>956</v>
      </c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</row>
    <row r="663" spans="1:68" ht="16.5" customHeight="1" x14ac:dyDescent="0.3">
      <c r="A663" s="2"/>
      <c r="B663" s="2"/>
      <c r="C663" s="2"/>
      <c r="D663" s="95"/>
      <c r="E663" s="96"/>
      <c r="F663" s="96"/>
      <c r="G663" s="96"/>
      <c r="H663" s="117">
        <v>12.095896</v>
      </c>
      <c r="I663" s="96">
        <v>13.335656999999999</v>
      </c>
      <c r="J663" s="84">
        <v>30.577324000000001</v>
      </c>
      <c r="K663" s="84">
        <v>51.690443000000002</v>
      </c>
      <c r="L663" s="84">
        <v>90.19</v>
      </c>
      <c r="M663" s="84">
        <v>173.290097</v>
      </c>
      <c r="N663" s="118">
        <f>SUM(N659:N662)</f>
        <v>59.396999999999998</v>
      </c>
      <c r="O663" s="33" t="e">
        <f t="shared" si="280"/>
        <v>#NUM!</v>
      </c>
      <c r="P663" s="14" t="s">
        <v>1016</v>
      </c>
      <c r="Q663" s="95"/>
      <c r="R663" s="95"/>
      <c r="S663" s="95"/>
      <c r="T663" s="95"/>
      <c r="U663" s="95"/>
      <c r="V663" s="95"/>
      <c r="W663" s="95"/>
      <c r="X663" s="95"/>
      <c r="Y663" s="95"/>
      <c r="Z663" s="95"/>
      <c r="AA663" s="95"/>
      <c r="AB663" s="95"/>
      <c r="AC663" s="95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</row>
    <row r="664" spans="1:68" ht="16.5" customHeight="1" x14ac:dyDescent="0.3">
      <c r="A664" s="2"/>
      <c r="B664" s="2"/>
      <c r="C664" s="2"/>
      <c r="D664" s="39"/>
      <c r="E664" s="97"/>
      <c r="F664" s="97"/>
      <c r="G664" s="97"/>
      <c r="H664" s="265" t="s">
        <v>1020</v>
      </c>
      <c r="I664" s="255"/>
      <c r="J664" s="255"/>
      <c r="K664" s="255"/>
      <c r="L664" s="255"/>
      <c r="M664" s="255"/>
      <c r="N664" s="256"/>
      <c r="O664" s="33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</row>
    <row r="665" spans="1:68" ht="16.5" customHeight="1" x14ac:dyDescent="0.3">
      <c r="A665" s="2"/>
      <c r="B665" s="2"/>
      <c r="C665" s="2"/>
      <c r="D665" s="39"/>
      <c r="E665" s="97"/>
      <c r="F665" s="97"/>
      <c r="G665" s="97"/>
      <c r="H665" s="102">
        <v>18</v>
      </c>
      <c r="I665" s="97">
        <v>18</v>
      </c>
      <c r="J665" s="97">
        <v>24.98</v>
      </c>
      <c r="K665" s="97">
        <v>25.201000000000001</v>
      </c>
      <c r="L665" s="97">
        <v>31.795000000000002</v>
      </c>
      <c r="M665" s="97">
        <v>32.494</v>
      </c>
      <c r="N665" s="104">
        <v>27.856000000000002</v>
      </c>
      <c r="O665" s="33" t="e">
        <f>RATE($H$1-$N$1,,N665,-H665)</f>
        <v>#NUM!</v>
      </c>
      <c r="P665" s="14" t="s">
        <v>948</v>
      </c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</row>
    <row r="666" spans="1:68" ht="16.5" customHeight="1" x14ac:dyDescent="0.3">
      <c r="A666" s="2"/>
      <c r="B666" s="2"/>
      <c r="C666" s="2"/>
      <c r="D666" s="39"/>
      <c r="E666" s="97"/>
      <c r="F666" s="97"/>
      <c r="G666" s="97"/>
      <c r="H666" s="102">
        <v>17.541</v>
      </c>
      <c r="I666" s="97">
        <v>18.782</v>
      </c>
      <c r="J666" s="97">
        <v>25.401</v>
      </c>
      <c r="K666" s="97">
        <v>28.027999999999999</v>
      </c>
      <c r="L666" s="97">
        <v>36.621000000000002</v>
      </c>
      <c r="M666" s="97">
        <v>31.123999999999999</v>
      </c>
      <c r="N666" s="104"/>
      <c r="O666" s="33" t="e">
        <f t="shared" ref="O666:O669" si="282">RATE($H$1-$M$1,,M666,-H666)</f>
        <v>#NUM!</v>
      </c>
      <c r="P666" s="14" t="s">
        <v>949</v>
      </c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</row>
    <row r="667" spans="1:68" ht="16.5" customHeight="1" x14ac:dyDescent="0.3">
      <c r="A667" s="2"/>
      <c r="B667" s="2"/>
      <c r="C667" s="2"/>
      <c r="D667" s="39"/>
      <c r="E667" s="97"/>
      <c r="F667" s="97"/>
      <c r="G667" s="97"/>
      <c r="H667" s="102">
        <v>17.87</v>
      </c>
      <c r="I667" s="97">
        <v>22.41</v>
      </c>
      <c r="J667" s="97">
        <v>27.068000000000001</v>
      </c>
      <c r="K667" s="97">
        <v>32.389000000000003</v>
      </c>
      <c r="L667" s="97">
        <v>38.35</v>
      </c>
      <c r="M667" s="97">
        <v>31.067</v>
      </c>
      <c r="N667" s="104"/>
      <c r="O667" s="33" t="e">
        <f t="shared" si="282"/>
        <v>#NUM!</v>
      </c>
      <c r="P667" s="14" t="s">
        <v>950</v>
      </c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</row>
    <row r="668" spans="1:68" ht="16.5" customHeight="1" x14ac:dyDescent="0.3">
      <c r="A668" s="2"/>
      <c r="B668" s="2"/>
      <c r="C668" s="2"/>
      <c r="D668" s="39"/>
      <c r="E668" s="97"/>
      <c r="F668" s="97"/>
      <c r="G668" s="97"/>
      <c r="H668" s="113">
        <f t="shared" ref="H668:M668" si="283">H669-H667-H666-H665</f>
        <v>14.480098999999996</v>
      </c>
      <c r="I668" s="114">
        <f t="shared" si="283"/>
        <v>22.991375000000005</v>
      </c>
      <c r="J668" s="114">
        <f t="shared" si="283"/>
        <v>28.556175</v>
      </c>
      <c r="K668" s="114">
        <f t="shared" si="283"/>
        <v>34.79073799999999</v>
      </c>
      <c r="L668" s="114">
        <f t="shared" si="283"/>
        <v>40.733883000000006</v>
      </c>
      <c r="M668" s="114">
        <f t="shared" si="283"/>
        <v>31.335372000000007</v>
      </c>
      <c r="N668" s="116"/>
      <c r="O668" s="33" t="e">
        <f t="shared" si="282"/>
        <v>#NUM!</v>
      </c>
      <c r="P668" s="14" t="s">
        <v>956</v>
      </c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</row>
    <row r="669" spans="1:68" ht="16.5" customHeight="1" x14ac:dyDescent="0.3">
      <c r="A669" s="2"/>
      <c r="B669" s="2"/>
      <c r="C669" s="2"/>
      <c r="D669" s="95"/>
      <c r="E669" s="96"/>
      <c r="F669" s="96"/>
      <c r="G669" s="96"/>
      <c r="H669" s="117">
        <v>67.891098999999997</v>
      </c>
      <c r="I669" s="96">
        <v>82.183374999999998</v>
      </c>
      <c r="J669" s="96">
        <v>106.00517499999999</v>
      </c>
      <c r="K669" s="96">
        <v>120.408738</v>
      </c>
      <c r="L669" s="96">
        <v>147.49988300000001</v>
      </c>
      <c r="M669" s="96">
        <v>126.02037199999999</v>
      </c>
      <c r="N669" s="118">
        <f>SUM(N665:N668)</f>
        <v>27.856000000000002</v>
      </c>
      <c r="O669" s="33" t="e">
        <f t="shared" si="282"/>
        <v>#NUM!</v>
      </c>
      <c r="P669" s="14" t="s">
        <v>1016</v>
      </c>
      <c r="Q669" s="95"/>
      <c r="R669" s="95"/>
      <c r="S669" s="95"/>
      <c r="T669" s="95"/>
      <c r="U669" s="95"/>
      <c r="V669" s="95"/>
      <c r="W669" s="95"/>
      <c r="X669" s="95"/>
      <c r="Y669" s="95"/>
      <c r="Z669" s="95"/>
      <c r="AA669" s="95"/>
      <c r="AB669" s="95"/>
      <c r="AC669" s="95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</row>
    <row r="670" spans="1:68" ht="16.5" customHeight="1" x14ac:dyDescent="0.3">
      <c r="A670" s="2"/>
      <c r="B670" s="2"/>
      <c r="C670" s="2"/>
      <c r="D670" s="2"/>
      <c r="E670" s="97"/>
      <c r="F670" s="97"/>
      <c r="G670" s="97"/>
      <c r="H670" s="265" t="s">
        <v>1021</v>
      </c>
      <c r="I670" s="255"/>
      <c r="J670" s="255"/>
      <c r="K670" s="255"/>
      <c r="L670" s="255"/>
      <c r="M670" s="255"/>
      <c r="N670" s="256"/>
      <c r="O670" s="33"/>
      <c r="P670" s="4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</row>
    <row r="671" spans="1:68" ht="16.5" customHeight="1" x14ac:dyDescent="0.3">
      <c r="A671" s="2"/>
      <c r="B671" s="2"/>
      <c r="C671" s="2"/>
      <c r="D671" s="2"/>
      <c r="E671" s="97"/>
      <c r="F671" s="97"/>
      <c r="G671" s="97"/>
      <c r="H671" s="102">
        <v>40</v>
      </c>
      <c r="I671" s="97">
        <v>40</v>
      </c>
      <c r="J671" s="103">
        <v>42.207000000000001</v>
      </c>
      <c r="K671" s="103">
        <v>44.627000000000002</v>
      </c>
      <c r="L671" s="103">
        <v>48.673000000000002</v>
      </c>
      <c r="M671" s="103">
        <v>56.625</v>
      </c>
      <c r="N671" s="112">
        <v>65.099000000000004</v>
      </c>
      <c r="O671" s="33" t="e">
        <f>RATE($H$1-$N$1,,N671,-H671)</f>
        <v>#NUM!</v>
      </c>
      <c r="P671" s="14" t="s">
        <v>948</v>
      </c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</row>
    <row r="672" spans="1:68" ht="16.5" customHeight="1" x14ac:dyDescent="0.3">
      <c r="A672" s="2"/>
      <c r="B672" s="2"/>
      <c r="C672" s="2"/>
      <c r="D672" s="2"/>
      <c r="E672" s="97"/>
      <c r="F672" s="97"/>
      <c r="G672" s="97"/>
      <c r="H672" s="102">
        <v>41.265999999999998</v>
      </c>
      <c r="I672" s="97">
        <v>42.234999999999999</v>
      </c>
      <c r="J672" s="103">
        <v>44.042999999999999</v>
      </c>
      <c r="K672" s="103">
        <v>48.13</v>
      </c>
      <c r="L672" s="103">
        <v>51.542000000000002</v>
      </c>
      <c r="M672" s="103">
        <v>62.465000000000003</v>
      </c>
      <c r="N672" s="104"/>
      <c r="O672" s="33" t="e">
        <f t="shared" ref="O672:O675" si="284">RATE($H$1-$M$1,,M672,-H672)</f>
        <v>#NUM!</v>
      </c>
      <c r="P672" s="14" t="s">
        <v>949</v>
      </c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</row>
    <row r="673" spans="1:68" ht="16.5" customHeight="1" x14ac:dyDescent="0.3">
      <c r="A673" s="2"/>
      <c r="B673" s="2"/>
      <c r="C673" s="2"/>
      <c r="D673" s="2"/>
      <c r="E673" s="97"/>
      <c r="F673" s="97"/>
      <c r="G673" s="97"/>
      <c r="H673" s="102">
        <v>40.752000000000002</v>
      </c>
      <c r="I673" s="97">
        <v>41.777000000000001</v>
      </c>
      <c r="J673" s="103">
        <v>41.164999999999999</v>
      </c>
      <c r="K673" s="103">
        <v>47.567999999999998</v>
      </c>
      <c r="L673" s="103">
        <v>52.13</v>
      </c>
      <c r="M673" s="103">
        <v>65.989000000000004</v>
      </c>
      <c r="N673" s="104"/>
      <c r="O673" s="33" t="e">
        <f t="shared" si="284"/>
        <v>#NUM!</v>
      </c>
      <c r="P673" s="14" t="s">
        <v>950</v>
      </c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</row>
    <row r="674" spans="1:68" ht="16.5" customHeight="1" x14ac:dyDescent="0.3">
      <c r="A674" s="2"/>
      <c r="B674" s="2"/>
      <c r="C674" s="2"/>
      <c r="D674" s="2"/>
      <c r="E674" s="97"/>
      <c r="F674" s="97"/>
      <c r="G674" s="97"/>
      <c r="H674" s="113">
        <f t="shared" ref="H674:M674" si="285">H675-H673-H672-H671</f>
        <v>42.948688000000004</v>
      </c>
      <c r="I674" s="114">
        <f t="shared" si="285"/>
        <v>43.437387000000001</v>
      </c>
      <c r="J674" s="115">
        <f t="shared" si="285"/>
        <v>41.041657000000008</v>
      </c>
      <c r="K674" s="115">
        <f t="shared" si="285"/>
        <v>49.902655999999986</v>
      </c>
      <c r="L674" s="115">
        <f t="shared" si="285"/>
        <v>56.307364000000007</v>
      </c>
      <c r="M674" s="115">
        <f t="shared" si="285"/>
        <v>71.723113000000012</v>
      </c>
      <c r="N674" s="116"/>
      <c r="O674" s="33" t="e">
        <f t="shared" si="284"/>
        <v>#NUM!</v>
      </c>
      <c r="P674" s="14" t="s">
        <v>956</v>
      </c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</row>
    <row r="675" spans="1:68" ht="16.5" customHeight="1" x14ac:dyDescent="0.3">
      <c r="A675" s="2"/>
      <c r="B675" s="2"/>
      <c r="C675" s="2"/>
      <c r="D675" s="4"/>
      <c r="E675" s="96"/>
      <c r="F675" s="96"/>
      <c r="G675" s="96"/>
      <c r="H675" s="119">
        <v>164.966688</v>
      </c>
      <c r="I675" s="120">
        <v>167.449387</v>
      </c>
      <c r="J675" s="121">
        <v>168.45665700000001</v>
      </c>
      <c r="K675" s="121">
        <v>190.227656</v>
      </c>
      <c r="L675" s="121">
        <v>208.65236400000001</v>
      </c>
      <c r="M675" s="121">
        <v>256.80211300000002</v>
      </c>
      <c r="N675" s="122">
        <f>SUM(N671:N674)</f>
        <v>65.099000000000004</v>
      </c>
      <c r="O675" s="33" t="e">
        <f t="shared" si="284"/>
        <v>#NUM!</v>
      </c>
      <c r="P675" s="14" t="s">
        <v>1016</v>
      </c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</row>
    <row r="676" spans="1:68" ht="16.5" customHeight="1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97"/>
      <c r="K676" s="97"/>
      <c r="L676" s="97"/>
      <c r="M676" s="5"/>
      <c r="N676" s="5"/>
      <c r="O676" s="33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</row>
    <row r="677" spans="1:68" ht="16.5" customHeight="1" x14ac:dyDescent="0.3">
      <c r="A677" s="2"/>
      <c r="B677" s="2"/>
      <c r="C677" s="2"/>
      <c r="D677" s="2"/>
      <c r="E677" s="2"/>
      <c r="F677" s="2"/>
      <c r="G677" s="2"/>
      <c r="H677" s="273" t="s">
        <v>1022</v>
      </c>
      <c r="I677" s="267"/>
      <c r="J677" s="267"/>
      <c r="K677" s="267"/>
      <c r="L677" s="267"/>
      <c r="M677" s="267"/>
      <c r="N677" s="268"/>
      <c r="O677" s="33"/>
      <c r="P677" s="4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</row>
    <row r="678" spans="1:68" ht="16.5" customHeight="1" x14ac:dyDescent="0.3">
      <c r="A678" s="2"/>
      <c r="B678" s="2"/>
      <c r="C678" s="2"/>
      <c r="D678" s="97"/>
      <c r="E678" s="97"/>
      <c r="F678" s="97"/>
      <c r="G678" s="97"/>
      <c r="H678" s="105">
        <f t="shared" ref="H678:N678" si="286">SUM(H679:H680)</f>
        <v>7964.8799999999992</v>
      </c>
      <c r="I678" s="107">
        <f t="shared" si="286"/>
        <v>8553.5399999999991</v>
      </c>
      <c r="J678" s="107">
        <f t="shared" si="286"/>
        <v>9458.57</v>
      </c>
      <c r="K678" s="107">
        <f t="shared" si="286"/>
        <v>10450.66</v>
      </c>
      <c r="L678" s="107">
        <f t="shared" si="286"/>
        <v>10596.41</v>
      </c>
      <c r="M678" s="107">
        <f t="shared" si="286"/>
        <v>11873.57</v>
      </c>
      <c r="N678" s="108">
        <f t="shared" si="286"/>
        <v>0</v>
      </c>
      <c r="O678" s="33" t="e">
        <f t="shared" ref="O678:O683" si="287">RATE($H$1-$M$1,,M678,-H678)</f>
        <v>#NUM!</v>
      </c>
      <c r="P678" s="96" t="s">
        <v>1023</v>
      </c>
      <c r="Q678" s="97"/>
      <c r="R678" s="97"/>
      <c r="S678" s="97"/>
      <c r="T678" s="97"/>
      <c r="U678" s="97"/>
      <c r="V678" s="97"/>
      <c r="W678" s="97"/>
      <c r="X678" s="97"/>
      <c r="Y678" s="97"/>
      <c r="Z678" s="97"/>
      <c r="AA678" s="97"/>
      <c r="AB678" s="97"/>
      <c r="AC678" s="97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</row>
    <row r="679" spans="1:68" ht="16.5" customHeight="1" x14ac:dyDescent="0.3">
      <c r="A679" s="2"/>
      <c r="B679" s="2"/>
      <c r="C679" s="2"/>
      <c r="D679" s="97"/>
      <c r="E679" s="97"/>
      <c r="F679" s="97"/>
      <c r="G679" s="97"/>
      <c r="H679" s="102">
        <v>6390.07</v>
      </c>
      <c r="I679" s="103">
        <v>6537.44</v>
      </c>
      <c r="J679" s="103">
        <v>8286.86</v>
      </c>
      <c r="K679" s="103">
        <v>8897.93</v>
      </c>
      <c r="L679" s="103">
        <v>8995.1</v>
      </c>
      <c r="M679" s="103">
        <v>9283.2999999999993</v>
      </c>
      <c r="N679" s="104"/>
      <c r="O679" s="33" t="e">
        <f t="shared" si="287"/>
        <v>#NUM!</v>
      </c>
      <c r="P679" s="34" t="s">
        <v>1024</v>
      </c>
      <c r="Q679" s="97"/>
      <c r="R679" s="97"/>
      <c r="S679" s="97"/>
      <c r="T679" s="97"/>
      <c r="U679" s="97"/>
      <c r="V679" s="97"/>
      <c r="W679" s="97"/>
      <c r="X679" s="97"/>
      <c r="Y679" s="97"/>
      <c r="Z679" s="97"/>
      <c r="AA679" s="97"/>
      <c r="AB679" s="97"/>
      <c r="AC679" s="97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</row>
    <row r="680" spans="1:68" ht="16.5" customHeight="1" x14ac:dyDescent="0.3">
      <c r="A680" s="2"/>
      <c r="B680" s="2"/>
      <c r="C680" s="2"/>
      <c r="D680" s="97"/>
      <c r="E680" s="97"/>
      <c r="F680" s="97"/>
      <c r="G680" s="97"/>
      <c r="H680" s="102">
        <v>1574.81</v>
      </c>
      <c r="I680" s="103">
        <v>2016.1</v>
      </c>
      <c r="J680" s="123">
        <v>1171.71</v>
      </c>
      <c r="K680" s="103">
        <v>1552.73</v>
      </c>
      <c r="L680" s="103">
        <v>1601.31</v>
      </c>
      <c r="M680" s="103">
        <v>2590.27</v>
      </c>
      <c r="N680" s="104"/>
      <c r="O680" s="33" t="e">
        <f t="shared" si="287"/>
        <v>#NUM!</v>
      </c>
      <c r="P680" s="34" t="s">
        <v>1025</v>
      </c>
      <c r="Q680" s="97"/>
      <c r="R680" s="97"/>
      <c r="S680" s="97"/>
      <c r="T680" s="97"/>
      <c r="U680" s="97"/>
      <c r="V680" s="97"/>
      <c r="W680" s="97"/>
      <c r="X680" s="97"/>
      <c r="Y680" s="97"/>
      <c r="Z680" s="97"/>
      <c r="AA680" s="97"/>
      <c r="AB680" s="97"/>
      <c r="AC680" s="97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</row>
    <row r="681" spans="1:68" ht="16.5" customHeight="1" x14ac:dyDescent="0.3">
      <c r="A681" s="2"/>
      <c r="B681" s="2"/>
      <c r="C681" s="2"/>
      <c r="D681" s="96"/>
      <c r="E681" s="96"/>
      <c r="F681" s="96"/>
      <c r="G681" s="96"/>
      <c r="H681" s="105">
        <f t="shared" ref="H681:N681" si="288">SUM(H682:H683)</f>
        <v>2316.75</v>
      </c>
      <c r="I681" s="124">
        <f t="shared" si="288"/>
        <v>2165.88</v>
      </c>
      <c r="J681" s="107">
        <f t="shared" si="288"/>
        <v>2372.8000000000002</v>
      </c>
      <c r="K681" s="107">
        <f t="shared" si="288"/>
        <v>2644.01</v>
      </c>
      <c r="L681" s="107">
        <f t="shared" si="288"/>
        <v>3241.3999999999996</v>
      </c>
      <c r="M681" s="107">
        <f t="shared" si="288"/>
        <v>3866.41</v>
      </c>
      <c r="N681" s="108">
        <f t="shared" si="288"/>
        <v>0</v>
      </c>
      <c r="O681" s="11" t="e">
        <f t="shared" si="287"/>
        <v>#NUM!</v>
      </c>
      <c r="P681" s="96" t="s">
        <v>1026</v>
      </c>
      <c r="Q681" s="96"/>
      <c r="R681" s="96"/>
      <c r="S681" s="96"/>
      <c r="T681" s="96"/>
      <c r="U681" s="96"/>
      <c r="V681" s="96"/>
      <c r="W681" s="96"/>
      <c r="X681" s="96"/>
      <c r="Y681" s="96"/>
      <c r="Z681" s="96"/>
      <c r="AA681" s="96"/>
      <c r="AB681" s="96"/>
      <c r="AC681" s="96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</row>
    <row r="682" spans="1:68" ht="16.5" customHeight="1" x14ac:dyDescent="0.3">
      <c r="A682" s="2"/>
      <c r="B682" s="2"/>
      <c r="C682" s="2"/>
      <c r="D682" s="97"/>
      <c r="E682" s="97"/>
      <c r="F682" s="97"/>
      <c r="G682" s="97"/>
      <c r="H682" s="102">
        <v>1353.97</v>
      </c>
      <c r="I682" s="123">
        <v>1043.81</v>
      </c>
      <c r="J682" s="123">
        <v>985.69</v>
      </c>
      <c r="K682" s="103">
        <v>1385.72</v>
      </c>
      <c r="L682" s="103">
        <v>1893.56</v>
      </c>
      <c r="M682" s="103">
        <v>2555.41</v>
      </c>
      <c r="N682" s="104"/>
      <c r="O682" s="33" t="e">
        <f t="shared" si="287"/>
        <v>#NUM!</v>
      </c>
      <c r="P682" s="34" t="s">
        <v>1027</v>
      </c>
      <c r="Q682" s="97"/>
      <c r="R682" s="97"/>
      <c r="S682" s="97"/>
      <c r="T682" s="97"/>
      <c r="U682" s="97"/>
      <c r="V682" s="97"/>
      <c r="W682" s="97"/>
      <c r="X682" s="97"/>
      <c r="Y682" s="97"/>
      <c r="Z682" s="97"/>
      <c r="AA682" s="97"/>
      <c r="AB682" s="97"/>
      <c r="AC682" s="97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</row>
    <row r="683" spans="1:68" ht="16.5" customHeight="1" x14ac:dyDescent="0.3">
      <c r="A683" s="2"/>
      <c r="B683" s="2"/>
      <c r="C683" s="2"/>
      <c r="D683" s="97"/>
      <c r="E683" s="97"/>
      <c r="F683" s="97"/>
      <c r="G683" s="97"/>
      <c r="H683" s="113">
        <v>962.78</v>
      </c>
      <c r="I683" s="115">
        <v>1122.07</v>
      </c>
      <c r="J683" s="115">
        <v>1387.11</v>
      </c>
      <c r="K683" s="125">
        <v>1258.29</v>
      </c>
      <c r="L683" s="115">
        <v>1347.84</v>
      </c>
      <c r="M683" s="125">
        <v>1311</v>
      </c>
      <c r="N683" s="116"/>
      <c r="O683" s="33" t="e">
        <f t="shared" si="287"/>
        <v>#NUM!</v>
      </c>
      <c r="P683" s="34" t="s">
        <v>1025</v>
      </c>
      <c r="Q683" s="97"/>
      <c r="R683" s="97"/>
      <c r="S683" s="97"/>
      <c r="T683" s="97"/>
      <c r="U683" s="97"/>
      <c r="V683" s="97"/>
      <c r="W683" s="97"/>
      <c r="X683" s="97"/>
      <c r="Y683" s="97"/>
      <c r="Z683" s="97"/>
      <c r="AA683" s="97"/>
      <c r="AB683" s="97"/>
      <c r="AC683" s="97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</row>
    <row r="684" spans="1:68" ht="16.5" customHeight="1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97"/>
      <c r="K684" s="97"/>
      <c r="L684" s="97"/>
      <c r="M684" s="5"/>
      <c r="N684" s="5"/>
      <c r="O684" s="33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</row>
    <row r="685" spans="1:68" ht="16.5" customHeight="1" x14ac:dyDescent="0.3">
      <c r="A685" s="2"/>
      <c r="B685" s="2"/>
      <c r="C685" s="2"/>
      <c r="D685" s="2"/>
      <c r="E685" s="2"/>
      <c r="F685" s="2"/>
      <c r="G685" s="2"/>
      <c r="H685" s="273" t="s">
        <v>1028</v>
      </c>
      <c r="I685" s="267"/>
      <c r="J685" s="267"/>
      <c r="K685" s="267"/>
      <c r="L685" s="267"/>
      <c r="M685" s="267"/>
      <c r="N685" s="268"/>
      <c r="O685" s="33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</row>
    <row r="686" spans="1:68" ht="16.5" customHeight="1" x14ac:dyDescent="0.3">
      <c r="A686" s="2"/>
      <c r="B686" s="2"/>
      <c r="C686" s="2"/>
      <c r="D686" s="97"/>
      <c r="E686" s="97"/>
      <c r="F686" s="97"/>
      <c r="G686" s="97"/>
      <c r="H686" s="98">
        <v>420738</v>
      </c>
      <c r="I686" s="126">
        <v>388629</v>
      </c>
      <c r="J686" s="100">
        <v>394127</v>
      </c>
      <c r="K686" s="100">
        <v>424282</v>
      </c>
      <c r="L686" s="100">
        <v>511669</v>
      </c>
      <c r="M686" s="126">
        <v>492129</v>
      </c>
      <c r="N686" s="127"/>
      <c r="O686" s="33" t="e">
        <f t="shared" ref="O686:O689" si="289">RATE($H$1-$M$1,,M686,-H686)</f>
        <v>#NUM!</v>
      </c>
      <c r="P686" s="97" t="s">
        <v>1029</v>
      </c>
      <c r="Q686" s="97"/>
      <c r="R686" s="97"/>
      <c r="S686" s="97"/>
      <c r="T686" s="97"/>
      <c r="U686" s="97"/>
      <c r="V686" s="97"/>
      <c r="W686" s="97"/>
      <c r="X686" s="97"/>
      <c r="Y686" s="97"/>
      <c r="Z686" s="97"/>
      <c r="AA686" s="97"/>
      <c r="AB686" s="97"/>
      <c r="AC686" s="97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</row>
    <row r="687" spans="1:68" ht="16.5" customHeight="1" x14ac:dyDescent="0.3">
      <c r="A687" s="2"/>
      <c r="B687" s="2"/>
      <c r="C687" s="2"/>
      <c r="D687" s="97"/>
      <c r="E687" s="97"/>
      <c r="F687" s="97"/>
      <c r="G687" s="97"/>
      <c r="H687" s="113">
        <v>91258</v>
      </c>
      <c r="I687" s="115">
        <v>111694</v>
      </c>
      <c r="J687" s="125">
        <v>94834</v>
      </c>
      <c r="K687" s="115">
        <v>101118</v>
      </c>
      <c r="L687" s="115">
        <v>130413</v>
      </c>
      <c r="M687" s="125">
        <v>117037</v>
      </c>
      <c r="N687" s="116"/>
      <c r="O687" s="33" t="e">
        <f t="shared" si="289"/>
        <v>#NUM!</v>
      </c>
      <c r="P687" s="97" t="s">
        <v>1030</v>
      </c>
      <c r="Q687" s="97"/>
      <c r="R687" s="97"/>
      <c r="S687" s="97"/>
      <c r="T687" s="97"/>
      <c r="U687" s="97"/>
      <c r="V687" s="97"/>
      <c r="W687" s="97"/>
      <c r="X687" s="97"/>
      <c r="Y687" s="97"/>
      <c r="Z687" s="97"/>
      <c r="AA687" s="97"/>
      <c r="AB687" s="97"/>
      <c r="AC687" s="97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</row>
    <row r="688" spans="1:68" ht="16.5" customHeight="1" x14ac:dyDescent="0.3">
      <c r="A688" s="2"/>
      <c r="B688" s="2"/>
      <c r="C688" s="2"/>
      <c r="D688" s="97"/>
      <c r="E688" s="97"/>
      <c r="F688" s="97"/>
      <c r="G688" s="97"/>
      <c r="H688" s="102">
        <v>369836</v>
      </c>
      <c r="I688" s="123">
        <v>299309</v>
      </c>
      <c r="J688" s="123">
        <v>279827</v>
      </c>
      <c r="K688" s="103">
        <v>346250</v>
      </c>
      <c r="L688" s="103">
        <v>399657</v>
      </c>
      <c r="M688" s="123">
        <v>398386</v>
      </c>
      <c r="N688" s="104"/>
      <c r="O688" s="33" t="e">
        <f t="shared" si="289"/>
        <v>#NUM!</v>
      </c>
      <c r="P688" s="97" t="s">
        <v>1031</v>
      </c>
      <c r="Q688" s="97"/>
      <c r="R688" s="97"/>
      <c r="S688" s="97"/>
      <c r="T688" s="97"/>
      <c r="U688" s="97"/>
      <c r="V688" s="97"/>
      <c r="W688" s="97"/>
      <c r="X688" s="97"/>
      <c r="Y688" s="97"/>
      <c r="Z688" s="97"/>
      <c r="AA688" s="97"/>
      <c r="AB688" s="97"/>
      <c r="AC688" s="97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</row>
    <row r="689" spans="1:68" ht="16.5" customHeight="1" x14ac:dyDescent="0.3">
      <c r="A689" s="2"/>
      <c r="B689" s="2"/>
      <c r="C689" s="2"/>
      <c r="D689" s="96"/>
      <c r="E689" s="96"/>
      <c r="F689" s="96"/>
      <c r="G689" s="96"/>
      <c r="H689" s="105">
        <f t="shared" ref="H689:M689" si="290">SUM(H686:H688)</f>
        <v>881832</v>
      </c>
      <c r="I689" s="124">
        <f t="shared" si="290"/>
        <v>799632</v>
      </c>
      <c r="J689" s="124">
        <f t="shared" si="290"/>
        <v>768788</v>
      </c>
      <c r="K689" s="107">
        <f t="shared" si="290"/>
        <v>871650</v>
      </c>
      <c r="L689" s="107">
        <f t="shared" si="290"/>
        <v>1041739</v>
      </c>
      <c r="M689" s="124">
        <f t="shared" si="290"/>
        <v>1007552</v>
      </c>
      <c r="N689" s="108">
        <v>940000</v>
      </c>
      <c r="O689" s="11" t="e">
        <f t="shared" si="289"/>
        <v>#NUM!</v>
      </c>
      <c r="P689" s="96" t="s">
        <v>1032</v>
      </c>
      <c r="Q689" s="96"/>
      <c r="R689" s="96"/>
      <c r="S689" s="96"/>
      <c r="T689" s="96"/>
      <c r="U689" s="96"/>
      <c r="V689" s="96"/>
      <c r="W689" s="96"/>
      <c r="X689" s="96"/>
      <c r="Y689" s="96"/>
      <c r="Z689" s="96"/>
      <c r="AA689" s="96"/>
      <c r="AB689" s="96"/>
      <c r="AC689" s="96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</row>
    <row r="690" spans="1:68" ht="16.5" customHeight="1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97"/>
      <c r="K690" s="97"/>
      <c r="L690" s="97"/>
      <c r="M690" s="5"/>
      <c r="N690" s="5"/>
      <c r="O690" s="33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</row>
    <row r="691" spans="1:68" ht="16.5" customHeight="1" x14ac:dyDescent="0.3">
      <c r="A691" s="2"/>
      <c r="B691" s="2"/>
      <c r="C691" s="2"/>
      <c r="D691" s="4"/>
      <c r="E691" s="4"/>
      <c r="F691" s="277" t="s">
        <v>1033</v>
      </c>
      <c r="G691" s="267"/>
      <c r="H691" s="267"/>
      <c r="I691" s="267"/>
      <c r="J691" s="267"/>
      <c r="K691" s="267"/>
      <c r="L691" s="267"/>
      <c r="M691" s="267"/>
      <c r="N691" s="268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</row>
    <row r="692" spans="1:68" ht="16.5" customHeight="1" x14ac:dyDescent="0.3">
      <c r="A692" s="2"/>
      <c r="B692" s="2"/>
      <c r="C692" s="2"/>
      <c r="D692" s="96"/>
      <c r="E692" s="96"/>
      <c r="F692" s="117"/>
      <c r="G692" s="96"/>
      <c r="H692" s="96"/>
      <c r="I692" s="96"/>
      <c r="J692" s="96"/>
      <c r="K692" s="96">
        <v>210490</v>
      </c>
      <c r="L692" s="84">
        <v>237093</v>
      </c>
      <c r="M692" s="84">
        <v>263549</v>
      </c>
      <c r="N692" s="128">
        <v>200064</v>
      </c>
      <c r="O692" s="11" t="e">
        <f>RATE($H$1-$N$1,,N692,-K692)</f>
        <v>#NUM!</v>
      </c>
      <c r="P692" s="129" t="s">
        <v>948</v>
      </c>
      <c r="Q692" s="96"/>
      <c r="R692" s="96"/>
      <c r="S692" s="96"/>
      <c r="T692" s="96"/>
      <c r="U692" s="96"/>
      <c r="V692" s="96"/>
      <c r="W692" s="96"/>
      <c r="X692" s="96"/>
      <c r="Y692" s="96"/>
      <c r="Z692" s="96"/>
      <c r="AA692" s="96"/>
      <c r="AB692" s="96"/>
      <c r="AC692" s="96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</row>
    <row r="693" spans="1:68" ht="16.5" customHeight="1" x14ac:dyDescent="0.3">
      <c r="A693" s="2"/>
      <c r="B693" s="2"/>
      <c r="C693" s="2"/>
      <c r="D693" s="96"/>
      <c r="E693" s="96"/>
      <c r="F693" s="117"/>
      <c r="G693" s="96"/>
      <c r="H693" s="96"/>
      <c r="I693" s="96"/>
      <c r="J693" s="96"/>
      <c r="K693" s="96">
        <v>199490</v>
      </c>
      <c r="L693" s="84">
        <v>252025</v>
      </c>
      <c r="M693" s="84">
        <v>260221</v>
      </c>
      <c r="N693" s="128">
        <v>127362</v>
      </c>
      <c r="O693" s="11" t="e">
        <f t="shared" ref="O693:O696" si="291">RATE($H$1-$M$1,,M693,-K693)</f>
        <v>#NUM!</v>
      </c>
      <c r="P693" s="129" t="s">
        <v>949</v>
      </c>
      <c r="Q693" s="96"/>
      <c r="R693" s="96"/>
      <c r="S693" s="96"/>
      <c r="T693" s="96"/>
      <c r="U693" s="96"/>
      <c r="V693" s="96"/>
      <c r="W693" s="96"/>
      <c r="X693" s="96"/>
      <c r="Y693" s="96"/>
      <c r="Z693" s="96"/>
      <c r="AA693" s="96"/>
      <c r="AB693" s="96"/>
      <c r="AC693" s="96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</row>
    <row r="694" spans="1:68" ht="16.5" customHeight="1" x14ac:dyDescent="0.3">
      <c r="A694" s="2"/>
      <c r="B694" s="2"/>
      <c r="C694" s="2"/>
      <c r="D694" s="96"/>
      <c r="E694" s="96"/>
      <c r="F694" s="117"/>
      <c r="G694" s="96"/>
      <c r="H694" s="96"/>
      <c r="I694" s="96"/>
      <c r="J694" s="96"/>
      <c r="K694" s="96">
        <v>210732</v>
      </c>
      <c r="L694" s="84">
        <v>257466</v>
      </c>
      <c r="M694" s="130">
        <v>238077</v>
      </c>
      <c r="N694" s="118"/>
      <c r="O694" s="11" t="e">
        <f t="shared" si="291"/>
        <v>#NUM!</v>
      </c>
      <c r="P694" s="129" t="s">
        <v>950</v>
      </c>
      <c r="Q694" s="96"/>
      <c r="R694" s="96"/>
      <c r="S694" s="96"/>
      <c r="T694" s="96"/>
      <c r="U694" s="96"/>
      <c r="V694" s="96"/>
      <c r="W694" s="96"/>
      <c r="X694" s="96"/>
      <c r="Y694" s="96"/>
      <c r="Z694" s="96"/>
      <c r="AA694" s="96"/>
      <c r="AB694" s="96"/>
      <c r="AC694" s="96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</row>
    <row r="695" spans="1:68" ht="16.5" customHeight="1" x14ac:dyDescent="0.3">
      <c r="A695" s="2"/>
      <c r="B695" s="2"/>
      <c r="C695" s="2"/>
      <c r="D695" s="96"/>
      <c r="E695" s="96"/>
      <c r="F695" s="117"/>
      <c r="G695" s="96"/>
      <c r="H695" s="96"/>
      <c r="I695" s="96"/>
      <c r="J695" s="96"/>
      <c r="K695" s="96">
        <v>250935</v>
      </c>
      <c r="L695" s="84">
        <v>295155</v>
      </c>
      <c r="M695" s="130">
        <v>245705</v>
      </c>
      <c r="N695" s="118"/>
      <c r="O695" s="11" t="e">
        <f t="shared" si="291"/>
        <v>#NUM!</v>
      </c>
      <c r="P695" s="129" t="s">
        <v>956</v>
      </c>
      <c r="Q695" s="96"/>
      <c r="R695" s="96"/>
      <c r="S695" s="96"/>
      <c r="T695" s="96"/>
      <c r="U695" s="96"/>
      <c r="V695" s="96"/>
      <c r="W695" s="96"/>
      <c r="X695" s="96"/>
      <c r="Y695" s="96"/>
      <c r="Z695" s="96"/>
      <c r="AA695" s="96"/>
      <c r="AB695" s="96"/>
      <c r="AC695" s="96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</row>
    <row r="696" spans="1:68" ht="16.5" customHeight="1" x14ac:dyDescent="0.3">
      <c r="A696" s="2"/>
      <c r="B696" s="2"/>
      <c r="C696" s="2"/>
      <c r="D696" s="96"/>
      <c r="E696" s="96"/>
      <c r="F696" s="105">
        <v>1436335</v>
      </c>
      <c r="G696" s="124">
        <v>1330668</v>
      </c>
      <c r="H696" s="124">
        <v>881832</v>
      </c>
      <c r="I696" s="124">
        <v>799594</v>
      </c>
      <c r="J696" s="124">
        <v>768788</v>
      </c>
      <c r="K696" s="131">
        <f t="shared" ref="K696:N696" si="292">SUM(K692:K695)</f>
        <v>871647</v>
      </c>
      <c r="L696" s="131">
        <f t="shared" si="292"/>
        <v>1041739</v>
      </c>
      <c r="M696" s="132">
        <f t="shared" si="292"/>
        <v>1007552</v>
      </c>
      <c r="N696" s="133">
        <f t="shared" si="292"/>
        <v>327426</v>
      </c>
      <c r="O696" s="11" t="e">
        <f t="shared" si="291"/>
        <v>#NUM!</v>
      </c>
      <c r="P696" s="129" t="s">
        <v>1034</v>
      </c>
      <c r="Q696" s="96"/>
      <c r="R696" s="96"/>
      <c r="S696" s="96"/>
      <c r="T696" s="96"/>
      <c r="U696" s="96"/>
      <c r="V696" s="96"/>
      <c r="W696" s="96"/>
      <c r="X696" s="96"/>
      <c r="Y696" s="96"/>
      <c r="Z696" s="96"/>
      <c r="AA696" s="96"/>
      <c r="AB696" s="96"/>
      <c r="AC696" s="96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</row>
    <row r="697" spans="1:68" ht="16.5" customHeight="1" x14ac:dyDescent="0.3">
      <c r="A697" s="2"/>
      <c r="B697" s="2"/>
      <c r="C697" s="2"/>
      <c r="D697" s="4"/>
      <c r="E697" s="4"/>
      <c r="F697" s="4"/>
      <c r="G697" s="4"/>
      <c r="H697" s="4"/>
      <c r="I697" s="47"/>
      <c r="J697" s="47"/>
      <c r="K697" s="71"/>
      <c r="L697" s="47"/>
      <c r="M697" s="47"/>
      <c r="N697" s="47"/>
      <c r="O697" s="11"/>
      <c r="P697" s="1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</row>
    <row r="698" spans="1:68" ht="16.5" customHeight="1" x14ac:dyDescent="0.3">
      <c r="A698" s="2"/>
      <c r="B698" s="2"/>
      <c r="C698" s="2"/>
      <c r="D698" s="2"/>
      <c r="E698" s="39"/>
      <c r="F698" s="39"/>
      <c r="G698" s="39"/>
      <c r="H698" s="39">
        <v>1.26E-2</v>
      </c>
      <c r="I698" s="39">
        <v>1.6500000000000001E-2</v>
      </c>
      <c r="J698" s="39">
        <v>2.1499999999999998E-2</v>
      </c>
      <c r="K698" s="39">
        <v>2.4799999999999999E-2</v>
      </c>
      <c r="L698" s="39">
        <v>2.3E-2</v>
      </c>
      <c r="M698" s="39">
        <v>2.3300000000000001E-2</v>
      </c>
      <c r="N698" s="39"/>
      <c r="O698" s="33" t="e">
        <f t="shared" ref="O698:O700" si="293">RATE($H$1-$M$1,,M698,-H698)</f>
        <v>#NUM!</v>
      </c>
      <c r="P698" s="134" t="s">
        <v>1035</v>
      </c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</row>
    <row r="699" spans="1:68" ht="16.5" customHeight="1" x14ac:dyDescent="0.3">
      <c r="A699" s="2"/>
      <c r="B699" s="2"/>
      <c r="C699" s="2"/>
      <c r="D699" s="2"/>
      <c r="E699" s="39"/>
      <c r="F699" s="39"/>
      <c r="G699" s="39"/>
      <c r="H699" s="39">
        <v>7.3000000000000001E-3</v>
      </c>
      <c r="I699" s="135">
        <v>1.7000000000000001E-2</v>
      </c>
      <c r="J699" s="135">
        <v>1.9599999999999999E-2</v>
      </c>
      <c r="K699" s="135">
        <v>2.5100000000000001E-2</v>
      </c>
      <c r="L699" s="33">
        <v>1.6E-2</v>
      </c>
      <c r="M699" s="33">
        <v>1.44E-2</v>
      </c>
      <c r="N699" s="39"/>
      <c r="O699" s="33" t="e">
        <f t="shared" si="293"/>
        <v>#NUM!</v>
      </c>
      <c r="P699" s="134" t="s">
        <v>1036</v>
      </c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</row>
    <row r="700" spans="1:68" ht="16.5" customHeight="1" x14ac:dyDescent="0.3">
      <c r="A700" s="2"/>
      <c r="B700" s="2"/>
      <c r="C700" s="2"/>
      <c r="D700" s="43"/>
      <c r="E700" s="43"/>
      <c r="F700" s="43"/>
      <c r="G700" s="43"/>
      <c r="H700" s="43">
        <v>1.7255</v>
      </c>
      <c r="I700" s="43">
        <v>0.96840000000000004</v>
      </c>
      <c r="J700" s="43">
        <v>1.0947</v>
      </c>
      <c r="K700" s="43">
        <v>0.99</v>
      </c>
      <c r="L700" s="43">
        <v>1.4429000000000001</v>
      </c>
      <c r="M700" s="43">
        <v>1.6249</v>
      </c>
      <c r="N700" s="43"/>
      <c r="O700" s="33" t="e">
        <f t="shared" si="293"/>
        <v>#NUM!</v>
      </c>
      <c r="P700" s="136" t="s">
        <v>1037</v>
      </c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</row>
    <row r="701" spans="1:68" ht="16.5" customHeight="1" x14ac:dyDescent="0.3">
      <c r="A701" s="2"/>
      <c r="B701" s="2"/>
      <c r="C701" s="2"/>
      <c r="D701" s="2"/>
      <c r="E701" s="2"/>
      <c r="F701" s="137"/>
      <c r="G701" s="138"/>
      <c r="H701" s="138"/>
      <c r="I701" s="97"/>
      <c r="J701" s="97"/>
      <c r="K701" s="97"/>
      <c r="L701" s="97"/>
      <c r="M701" s="97"/>
      <c r="N701" s="97"/>
      <c r="O701" s="11"/>
      <c r="P701" s="139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</row>
    <row r="702" spans="1:68" ht="16.5" customHeight="1" x14ac:dyDescent="0.3">
      <c r="A702" s="2"/>
      <c r="B702" s="2"/>
      <c r="C702" s="2"/>
      <c r="D702" s="2"/>
      <c r="E702" s="2"/>
      <c r="F702" s="2"/>
      <c r="G702" s="2"/>
      <c r="H702" s="97"/>
      <c r="I702" s="97">
        <v>9</v>
      </c>
      <c r="J702" s="97">
        <v>11</v>
      </c>
      <c r="K702" s="97">
        <v>12</v>
      </c>
      <c r="L702" s="97">
        <v>15</v>
      </c>
      <c r="M702" s="97">
        <v>15</v>
      </c>
      <c r="N702" s="5"/>
      <c r="O702" s="11" t="e">
        <f t="shared" ref="O702:O703" si="294">RATE($I$1-$M$1,,M702,-I702)</f>
        <v>#NUM!</v>
      </c>
      <c r="P702" s="140" t="s">
        <v>1038</v>
      </c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</row>
    <row r="703" spans="1:68" ht="16.5" customHeight="1" x14ac:dyDescent="0.3">
      <c r="A703" s="2"/>
      <c r="B703" s="2"/>
      <c r="C703" s="2"/>
      <c r="D703" s="2"/>
      <c r="E703" s="2"/>
      <c r="F703" s="2"/>
      <c r="G703" s="97"/>
      <c r="H703" s="97"/>
      <c r="I703" s="97">
        <f t="shared" ref="I703:M703" si="295">+I630/I702</f>
        <v>0</v>
      </c>
      <c r="J703" s="97">
        <f t="shared" si="295"/>
        <v>0</v>
      </c>
      <c r="K703" s="97">
        <f t="shared" si="295"/>
        <v>0</v>
      </c>
      <c r="L703" s="97">
        <f t="shared" si="295"/>
        <v>0</v>
      </c>
      <c r="M703" s="97">
        <f t="shared" si="295"/>
        <v>0</v>
      </c>
      <c r="N703" s="5"/>
      <c r="O703" s="11" t="e">
        <f t="shared" si="294"/>
        <v>#NUM!</v>
      </c>
      <c r="P703" s="140" t="s">
        <v>1039</v>
      </c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</row>
    <row r="704" spans="1:68" ht="16.5" customHeight="1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97"/>
      <c r="K704" s="97"/>
      <c r="L704" s="97"/>
      <c r="M704" s="5"/>
      <c r="N704" s="5"/>
      <c r="O704" s="141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</row>
    <row r="705" spans="1:68" ht="16.5" customHeight="1" x14ac:dyDescent="0.3">
      <c r="A705" s="2"/>
      <c r="B705" s="2"/>
      <c r="C705" s="2"/>
      <c r="D705" s="4"/>
      <c r="E705" s="4"/>
      <c r="F705" s="142"/>
      <c r="G705" s="142"/>
      <c r="H705" s="273" t="s">
        <v>1040</v>
      </c>
      <c r="I705" s="267"/>
      <c r="J705" s="267"/>
      <c r="K705" s="267"/>
      <c r="L705" s="267"/>
      <c r="M705" s="267"/>
      <c r="N705" s="268"/>
      <c r="O705" s="20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</row>
    <row r="706" spans="1:68" ht="16.5" customHeight="1" x14ac:dyDescent="0.3">
      <c r="A706" s="2"/>
      <c r="B706" s="2"/>
      <c r="C706" s="2"/>
      <c r="D706" s="2"/>
      <c r="E706" s="97"/>
      <c r="F706" s="97"/>
      <c r="G706" s="97"/>
      <c r="H706" s="98">
        <v>27134.880000000001</v>
      </c>
      <c r="I706" s="99">
        <v>27932.84</v>
      </c>
      <c r="J706" s="99">
        <v>29734.639999999999</v>
      </c>
      <c r="K706" s="99">
        <v>32044.34</v>
      </c>
      <c r="L706" s="99">
        <v>34229.019999999997</v>
      </c>
      <c r="M706" s="99">
        <v>38579.980000000003</v>
      </c>
      <c r="N706" s="127"/>
      <c r="O706" s="33" t="e">
        <f t="shared" ref="O706:O710" si="296">RATE($H$1-$M$1,,M706,-H706)</f>
        <v>#NUM!</v>
      </c>
      <c r="P706" s="2" t="s">
        <v>1041</v>
      </c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</row>
    <row r="707" spans="1:68" ht="16.5" customHeight="1" x14ac:dyDescent="0.3">
      <c r="A707" s="2"/>
      <c r="B707" s="2"/>
      <c r="C707" s="2"/>
      <c r="D707" s="2"/>
      <c r="E707" s="97"/>
      <c r="F707" s="97"/>
      <c r="G707" s="97"/>
      <c r="H707" s="102">
        <v>879.58</v>
      </c>
      <c r="I707" s="97">
        <v>842.03</v>
      </c>
      <c r="J707" s="97">
        <v>709.37</v>
      </c>
      <c r="K707" s="97">
        <v>511.26</v>
      </c>
      <c r="L707" s="97">
        <v>434.94</v>
      </c>
      <c r="M707" s="97">
        <v>640.66999999999996</v>
      </c>
      <c r="N707" s="104"/>
      <c r="O707" s="33" t="e">
        <f t="shared" si="296"/>
        <v>#NUM!</v>
      </c>
      <c r="P707" s="2" t="s">
        <v>1018</v>
      </c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</row>
    <row r="708" spans="1:68" ht="16.5" customHeight="1" x14ac:dyDescent="0.3">
      <c r="A708" s="2"/>
      <c r="B708" s="2"/>
      <c r="C708" s="2"/>
      <c r="D708" s="2"/>
      <c r="E708" s="97"/>
      <c r="F708" s="97"/>
      <c r="G708" s="97"/>
      <c r="H708" s="102">
        <v>1066.9100000000001</v>
      </c>
      <c r="I708" s="97">
        <v>1072.43</v>
      </c>
      <c r="J708" s="97">
        <v>790.9</v>
      </c>
      <c r="K708" s="97">
        <v>487.93</v>
      </c>
      <c r="L708" s="97">
        <v>278.89999999999998</v>
      </c>
      <c r="M708" s="97">
        <v>229.78</v>
      </c>
      <c r="N708" s="104"/>
      <c r="O708" s="33" t="e">
        <f t="shared" si="296"/>
        <v>#NUM!</v>
      </c>
      <c r="P708" s="2" t="s">
        <v>1017</v>
      </c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</row>
    <row r="709" spans="1:68" ht="16.5" customHeight="1" x14ac:dyDescent="0.3">
      <c r="A709" s="2"/>
      <c r="B709" s="2"/>
      <c r="C709" s="2"/>
      <c r="D709" s="2"/>
      <c r="E709" s="97"/>
      <c r="F709" s="97"/>
      <c r="G709" s="97"/>
      <c r="H709" s="113">
        <v>95.71</v>
      </c>
      <c r="I709" s="114">
        <v>231.68</v>
      </c>
      <c r="J709" s="114">
        <v>436.38</v>
      </c>
      <c r="K709" s="114">
        <v>680.89</v>
      </c>
      <c r="L709" s="114">
        <v>957.3</v>
      </c>
      <c r="M709" s="114">
        <v>1849.41</v>
      </c>
      <c r="N709" s="116"/>
      <c r="O709" s="33" t="e">
        <f t="shared" si="296"/>
        <v>#NUM!</v>
      </c>
      <c r="P709" s="2" t="s">
        <v>1019</v>
      </c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</row>
    <row r="710" spans="1:68" ht="16.5" customHeight="1" x14ac:dyDescent="0.3">
      <c r="A710" s="2"/>
      <c r="B710" s="2"/>
      <c r="C710" s="2"/>
      <c r="D710" s="2"/>
      <c r="E710" s="96"/>
      <c r="F710" s="96"/>
      <c r="G710" s="96"/>
      <c r="H710" s="119">
        <f t="shared" ref="H710:N710" si="297">SUM(H706:H709)</f>
        <v>29177.08</v>
      </c>
      <c r="I710" s="120">
        <f t="shared" si="297"/>
        <v>30078.98</v>
      </c>
      <c r="J710" s="120">
        <f t="shared" si="297"/>
        <v>31671.29</v>
      </c>
      <c r="K710" s="120">
        <f t="shared" si="297"/>
        <v>33724.42</v>
      </c>
      <c r="L710" s="120">
        <f t="shared" si="297"/>
        <v>35900.160000000003</v>
      </c>
      <c r="M710" s="120">
        <f t="shared" si="297"/>
        <v>41299.840000000004</v>
      </c>
      <c r="N710" s="122">
        <f t="shared" si="297"/>
        <v>0</v>
      </c>
      <c r="O710" s="11" t="e">
        <f t="shared" si="296"/>
        <v>#NUM!</v>
      </c>
      <c r="P710" s="2" t="s">
        <v>1042</v>
      </c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</row>
    <row r="711" spans="1:68" ht="16.5" customHeight="1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97"/>
      <c r="K711" s="97"/>
      <c r="L711" s="97"/>
      <c r="M711" s="5"/>
      <c r="N711" s="5"/>
      <c r="O711" s="141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</row>
    <row r="712" spans="1:68" ht="16.5" customHeight="1" x14ac:dyDescent="0.3">
      <c r="A712" s="2"/>
      <c r="B712" s="2"/>
      <c r="C712" s="2"/>
      <c r="D712" s="39"/>
      <c r="E712" s="39"/>
      <c r="F712" s="39"/>
      <c r="G712" s="39"/>
      <c r="H712" s="39">
        <v>8.3699999999999997E-2</v>
      </c>
      <c r="I712" s="135">
        <v>8.2500000000000004E-2</v>
      </c>
      <c r="J712" s="135">
        <v>8.1799999999999998E-2</v>
      </c>
      <c r="K712" s="135">
        <v>8.0100000000000005E-2</v>
      </c>
      <c r="L712" s="135">
        <v>7.85E-2</v>
      </c>
      <c r="M712" s="135">
        <v>7.7700000000000005E-2</v>
      </c>
      <c r="N712" s="39"/>
      <c r="O712" s="11" t="e">
        <f t="shared" ref="O712:O714" si="298">RATE($H$1-$M$1,,M712,-H712)</f>
        <v>#NUM!</v>
      </c>
      <c r="P712" s="134" t="s">
        <v>1043</v>
      </c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</row>
    <row r="713" spans="1:68" ht="16.5" customHeight="1" x14ac:dyDescent="0.3">
      <c r="A713" s="2"/>
      <c r="B713" s="2"/>
      <c r="C713" s="2"/>
      <c r="D713" s="39"/>
      <c r="E713" s="39"/>
      <c r="F713" s="39"/>
      <c r="G713" s="39"/>
      <c r="H713" s="39">
        <v>3.78E-2</v>
      </c>
      <c r="I713" s="33">
        <v>3.6299999999999999E-2</v>
      </c>
      <c r="J713" s="33">
        <v>3.2199999999999999E-2</v>
      </c>
      <c r="K713" s="33">
        <v>2.8299999999999999E-2</v>
      </c>
      <c r="L713" s="33">
        <v>2.6200000000000001E-2</v>
      </c>
      <c r="M713" s="135">
        <v>2.64E-2</v>
      </c>
      <c r="N713" s="39"/>
      <c r="O713" s="11" t="e">
        <f t="shared" si="298"/>
        <v>#NUM!</v>
      </c>
      <c r="P713" s="134" t="s">
        <v>1044</v>
      </c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</row>
    <row r="714" spans="1:68" ht="16.5" customHeight="1" x14ac:dyDescent="0.3">
      <c r="A714" s="2"/>
      <c r="B714" s="2"/>
      <c r="C714" s="2"/>
      <c r="D714" s="2"/>
      <c r="E714" s="39"/>
      <c r="F714" s="39"/>
      <c r="G714" s="39"/>
      <c r="H714" s="39">
        <f t="shared" ref="H714:M714" si="299">+H712-H713</f>
        <v>4.5899999999999996E-2</v>
      </c>
      <c r="I714" s="33">
        <f t="shared" si="299"/>
        <v>4.6200000000000005E-2</v>
      </c>
      <c r="J714" s="33">
        <f t="shared" si="299"/>
        <v>4.9599999999999998E-2</v>
      </c>
      <c r="K714" s="33">
        <f t="shared" si="299"/>
        <v>5.1800000000000006E-2</v>
      </c>
      <c r="L714" s="33">
        <f t="shared" si="299"/>
        <v>5.2299999999999999E-2</v>
      </c>
      <c r="M714" s="135">
        <f t="shared" si="299"/>
        <v>5.1300000000000005E-2</v>
      </c>
      <c r="N714" s="39"/>
      <c r="O714" s="11" t="e">
        <f t="shared" si="298"/>
        <v>#NUM!</v>
      </c>
      <c r="P714" s="134" t="s">
        <v>1045</v>
      </c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</row>
    <row r="715" spans="1:68" ht="16.5" customHeight="1" x14ac:dyDescent="0.3">
      <c r="A715" s="2"/>
      <c r="B715" s="2"/>
      <c r="C715" s="2"/>
      <c r="D715" s="2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11"/>
      <c r="P715" s="95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</row>
    <row r="716" spans="1:68" ht="16.5" customHeight="1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0"/>
      <c r="P716" s="140" t="s">
        <v>1046</v>
      </c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</row>
    <row r="717" spans="1:68" ht="16.5" customHeight="1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0"/>
      <c r="P717" s="4" t="s">
        <v>597</v>
      </c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</row>
    <row r="718" spans="1:68" ht="16.5" customHeight="1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0"/>
      <c r="P718" s="4" t="s">
        <v>609</v>
      </c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</row>
    <row r="719" spans="1:68" ht="16.5" customHeight="1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0"/>
      <c r="P719" s="4" t="s">
        <v>490</v>
      </c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</row>
    <row r="720" spans="1:68" ht="16.5" customHeight="1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0"/>
      <c r="P720" s="4" t="s">
        <v>285</v>
      </c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</row>
    <row r="721" spans="1:68" ht="16.5" customHeight="1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0"/>
      <c r="P721" s="4" t="s">
        <v>1047</v>
      </c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</row>
    <row r="722" spans="1:68" ht="16.5" customHeight="1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0"/>
      <c r="P722" s="4" t="s">
        <v>293</v>
      </c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</row>
    <row r="723" spans="1:68" ht="16.5" customHeight="1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0"/>
      <c r="P723" s="4" t="s">
        <v>1048</v>
      </c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</row>
    <row r="724" spans="1:68" ht="16.5" customHeight="1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0"/>
      <c r="P724" s="4" t="s">
        <v>1049</v>
      </c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</row>
  </sheetData>
  <mergeCells count="62">
    <mergeCell ref="H705:N705"/>
    <mergeCell ref="B578:N578"/>
    <mergeCell ref="B587:N587"/>
    <mergeCell ref="H639:N639"/>
    <mergeCell ref="H640:N640"/>
    <mergeCell ref="H646:N646"/>
    <mergeCell ref="H652:N652"/>
    <mergeCell ref="H658:N658"/>
    <mergeCell ref="H664:N664"/>
    <mergeCell ref="H670:N670"/>
    <mergeCell ref="H677:N677"/>
    <mergeCell ref="H685:N685"/>
    <mergeCell ref="F691:N691"/>
    <mergeCell ref="B316:N316"/>
    <mergeCell ref="B317:N317"/>
    <mergeCell ref="B323:N323"/>
    <mergeCell ref="B329:N329"/>
    <mergeCell ref="B335:N335"/>
    <mergeCell ref="B341:N341"/>
    <mergeCell ref="B347:N347"/>
    <mergeCell ref="B352:N352"/>
    <mergeCell ref="B353:N353"/>
    <mergeCell ref="B359:N359"/>
    <mergeCell ref="B365:N365"/>
    <mergeCell ref="B371:N371"/>
    <mergeCell ref="B377:N377"/>
    <mergeCell ref="B378:N378"/>
    <mergeCell ref="B384:N384"/>
    <mergeCell ref="B390:N390"/>
    <mergeCell ref="B391:N391"/>
    <mergeCell ref="B398:N398"/>
    <mergeCell ref="B405:N405"/>
    <mergeCell ref="B411:N411"/>
    <mergeCell ref="B417:N417"/>
    <mergeCell ref="B418:N418"/>
    <mergeCell ref="B426:N426"/>
    <mergeCell ref="B434:N434"/>
    <mergeCell ref="B435:N435"/>
    <mergeCell ref="B443:N443"/>
    <mergeCell ref="B450:N450"/>
    <mergeCell ref="B458:N458"/>
    <mergeCell ref="B466:N466"/>
    <mergeCell ref="B473:N473"/>
    <mergeCell ref="B480:N480"/>
    <mergeCell ref="B487:N487"/>
    <mergeCell ref="B495:N495"/>
    <mergeCell ref="B496:N496"/>
    <mergeCell ref="B502:N502"/>
    <mergeCell ref="B507:N507"/>
    <mergeCell ref="B512:N512"/>
    <mergeCell ref="B518:N518"/>
    <mergeCell ref="B523:N523"/>
    <mergeCell ref="B524:N524"/>
    <mergeCell ref="B554:N554"/>
    <mergeCell ref="B555:N555"/>
    <mergeCell ref="B559:N559"/>
    <mergeCell ref="B562:N562"/>
    <mergeCell ref="B529:N529"/>
    <mergeCell ref="B534:N534"/>
    <mergeCell ref="B539:N539"/>
    <mergeCell ref="B544:N544"/>
    <mergeCell ref="B549:N549"/>
  </mergeCells>
  <conditionalFormatting sqref="P436:P439 P467:P470 P441 P493 P472 P488:P491 O417:P418 O315:P315 B417 P449 C318:M322 C324:M328 C330:M334 C336:M340 C346:M346 P389 P392:P397 B517 B535:N538 N324:N326 N330:N332 N336:N338 B342:N344 B345:M345 B348:N350 B354:N356 B357:M357 B360:N362 B363:M363 B364:N364 B366:N368 B369:M369 B372:N374 B375:M375 B379:N381 B382:M382 B385:N387 B388:M388 B424:N424 B472 B503:N506 B501 B545:N548 B456:N456 B464:N464 B479:N479 B493:N493 O487:P487 B487 O480:P480 B480 O458:P458 B458 B441 O405:P405 B405 O390:P391 B390:B391 B384 B377:B378 B371 B365 B351:M351 B352:B353 B347 B341 B335:B339 B329:B333 B323:B327 B316:B317 B443">
    <cfRule type="cellIs" dxfId="2865" priority="1" operator="lessThan">
      <formula>0</formula>
    </cfRule>
  </conditionalFormatting>
  <conditionalFormatting sqref="O487">
    <cfRule type="cellIs" dxfId="2864" priority="2" operator="lessThan">
      <formula>0</formula>
    </cfRule>
  </conditionalFormatting>
  <conditionalFormatting sqref="B315:N315">
    <cfRule type="cellIs" dxfId="2863" priority="3" operator="lessThan">
      <formula>0</formula>
    </cfRule>
  </conditionalFormatting>
  <conditionalFormatting sqref="O434">
    <cfRule type="cellIs" dxfId="2862" priority="4" operator="lessThan">
      <formula>0</formula>
    </cfRule>
  </conditionalFormatting>
  <conditionalFormatting sqref="P443:P449">
    <cfRule type="cellIs" dxfId="2861" priority="5" operator="lessThan">
      <formula>0</formula>
    </cfRule>
  </conditionalFormatting>
  <conditionalFormatting sqref="O435">
    <cfRule type="cellIs" dxfId="2860" priority="6" operator="lessThan">
      <formula>0</formula>
    </cfRule>
  </conditionalFormatting>
  <conditionalFormatting sqref="O466">
    <cfRule type="cellIs" dxfId="2859" priority="7" operator="lessThan">
      <formula>0</formula>
    </cfRule>
  </conditionalFormatting>
  <conditionalFormatting sqref="B315:N315">
    <cfRule type="cellIs" dxfId="2858" priority="8" operator="lessThan">
      <formula>0</formula>
    </cfRule>
  </conditionalFormatting>
  <conditionalFormatting sqref="P492">
    <cfRule type="cellIs" dxfId="2857" priority="9" operator="lessThan">
      <formula>0</formula>
    </cfRule>
  </conditionalFormatting>
  <conditionalFormatting sqref="P419:P422">
    <cfRule type="cellIs" dxfId="2856" priority="10" operator="lessThan">
      <formula>0</formula>
    </cfRule>
  </conditionalFormatting>
  <conditionalFormatting sqref="P423">
    <cfRule type="cellIs" dxfId="2855" priority="11" operator="lessThan">
      <formula>0</formula>
    </cfRule>
  </conditionalFormatting>
  <conditionalFormatting sqref="P423">
    <cfRule type="cellIs" dxfId="2854" priority="12" operator="lessThan">
      <formula>0</formula>
    </cfRule>
  </conditionalFormatting>
  <conditionalFormatting sqref="B434">
    <cfRule type="cellIs" dxfId="2853" priority="13" operator="lessThan">
      <formula>0</formula>
    </cfRule>
  </conditionalFormatting>
  <conditionalFormatting sqref="P471">
    <cfRule type="cellIs" dxfId="2852" priority="14" operator="lessThan">
      <formula>0</formula>
    </cfRule>
  </conditionalFormatting>
  <conditionalFormatting sqref="P440">
    <cfRule type="cellIs" dxfId="2851" priority="15" operator="lessThan">
      <formula>0</formula>
    </cfRule>
  </conditionalFormatting>
  <conditionalFormatting sqref="P440">
    <cfRule type="cellIs" dxfId="2850" priority="16" operator="lessThan">
      <formula>0</formula>
    </cfRule>
  </conditionalFormatting>
  <conditionalFormatting sqref="O443">
    <cfRule type="cellIs" dxfId="2849" priority="17" operator="lessThan">
      <formula>0</formula>
    </cfRule>
  </conditionalFormatting>
  <conditionalFormatting sqref="P471">
    <cfRule type="cellIs" dxfId="2848" priority="18" operator="lessThan">
      <formula>0</formula>
    </cfRule>
  </conditionalFormatting>
  <conditionalFormatting sqref="O488:O491">
    <cfRule type="cellIs" dxfId="2847" priority="19" operator="lessThan">
      <formula>0</formula>
    </cfRule>
  </conditionalFormatting>
  <conditionalFormatting sqref="O467:O470">
    <cfRule type="cellIs" dxfId="2846" priority="20" operator="lessThan">
      <formula>0</formula>
    </cfRule>
  </conditionalFormatting>
  <conditionalFormatting sqref="P333">
    <cfRule type="cellIs" dxfId="2845" priority="21" operator="lessThan">
      <formula>0</formula>
    </cfRule>
  </conditionalFormatting>
  <conditionalFormatting sqref="P492">
    <cfRule type="cellIs" dxfId="2844" priority="22" operator="lessThan">
      <formula>0</formula>
    </cfRule>
  </conditionalFormatting>
  <conditionalFormatting sqref="P448">
    <cfRule type="cellIs" dxfId="2843" priority="23" operator="lessThan">
      <formula>0</formula>
    </cfRule>
  </conditionalFormatting>
  <conditionalFormatting sqref="J320:N321 K318:N319">
    <cfRule type="cellIs" dxfId="2842" priority="24" operator="lessThan">
      <formula>0</formula>
    </cfRule>
  </conditionalFormatting>
  <conditionalFormatting sqref="O443:O447">
    <cfRule type="cellIs" dxfId="2841" priority="25" operator="lessThan">
      <formula>0</formula>
    </cfRule>
  </conditionalFormatting>
  <conditionalFormatting sqref="O436:O439">
    <cfRule type="cellIs" dxfId="2840" priority="26" operator="lessThan">
      <formula>0</formula>
    </cfRule>
  </conditionalFormatting>
  <conditionalFormatting sqref="P448">
    <cfRule type="cellIs" dxfId="2839" priority="27" operator="lessThan">
      <formula>0</formula>
    </cfRule>
  </conditionalFormatting>
  <conditionalFormatting sqref="P321">
    <cfRule type="cellIs" dxfId="2838" priority="28" operator="lessThan">
      <formula>0</formula>
    </cfRule>
  </conditionalFormatting>
  <conditionalFormatting sqref="P444:P447 B443">
    <cfRule type="cellIs" dxfId="2837" priority="29" operator="lessThan">
      <formula>0</formula>
    </cfRule>
  </conditionalFormatting>
  <conditionalFormatting sqref="O459:O462">
    <cfRule type="cellIs" dxfId="2836" priority="30" operator="lessThan">
      <formula>0</formula>
    </cfRule>
  </conditionalFormatting>
  <conditionalFormatting sqref="P459:P462 P464">
    <cfRule type="cellIs" dxfId="2835" priority="31" operator="lessThan">
      <formula>0</formula>
    </cfRule>
  </conditionalFormatting>
  <conditionalFormatting sqref="P463">
    <cfRule type="cellIs" dxfId="2834" priority="32" operator="lessThan">
      <formula>0</formula>
    </cfRule>
  </conditionalFormatting>
  <conditionalFormatting sqref="P406:P410">
    <cfRule type="cellIs" dxfId="2833" priority="33" operator="lessThan">
      <formula>0</formula>
    </cfRule>
  </conditionalFormatting>
  <conditionalFormatting sqref="P463">
    <cfRule type="cellIs" dxfId="2832" priority="34" operator="lessThan">
      <formula>0</formula>
    </cfRule>
  </conditionalFormatting>
  <conditionalFormatting sqref="J318">
    <cfRule type="cellIs" dxfId="2831" priority="35" operator="lessThan">
      <formula>0</formula>
    </cfRule>
  </conditionalFormatting>
  <conditionalFormatting sqref="O444:O447">
    <cfRule type="cellIs" dxfId="2830" priority="36" operator="lessThan">
      <formula>0</formula>
    </cfRule>
  </conditionalFormatting>
  <conditionalFormatting sqref="O316:P317 P318:P320">
    <cfRule type="cellIs" dxfId="2829" priority="37" operator="lessThan">
      <formula>0</formula>
    </cfRule>
  </conditionalFormatting>
  <conditionalFormatting sqref="B353">
    <cfRule type="cellIs" dxfId="2828" priority="38" operator="lessThan">
      <formula>0</formula>
    </cfRule>
  </conditionalFormatting>
  <conditionalFormatting sqref="B316">
    <cfRule type="cellIs" dxfId="2827" priority="39" operator="lessThan">
      <formula>0</formula>
    </cfRule>
  </conditionalFormatting>
  <conditionalFormatting sqref="O354:O356">
    <cfRule type="cellIs" dxfId="2826" priority="40" operator="lessThan">
      <formula>0</formula>
    </cfRule>
  </conditionalFormatting>
  <conditionalFormatting sqref="P357">
    <cfRule type="cellIs" dxfId="2825" priority="41" operator="lessThan">
      <formula>0</formula>
    </cfRule>
  </conditionalFormatting>
  <conditionalFormatting sqref="O316:O317">
    <cfRule type="cellIs" dxfId="2824" priority="42" operator="lessThan">
      <formula>0</formula>
    </cfRule>
  </conditionalFormatting>
  <conditionalFormatting sqref="O318:O321">
    <cfRule type="cellIs" dxfId="2823" priority="43" operator="lessThan">
      <formula>0</formula>
    </cfRule>
  </conditionalFormatting>
  <conditionalFormatting sqref="P517">
    <cfRule type="cellIs" dxfId="2822" priority="44" operator="lessThan">
      <formula>0</formula>
    </cfRule>
  </conditionalFormatting>
  <conditionalFormatting sqref="P322">
    <cfRule type="cellIs" dxfId="2821" priority="45" operator="lessThan">
      <formula>0</formula>
    </cfRule>
  </conditionalFormatting>
  <conditionalFormatting sqref="O347:P347 P348:P350">
    <cfRule type="cellIs" dxfId="2820" priority="46" operator="lessThan">
      <formula>0</formula>
    </cfRule>
  </conditionalFormatting>
  <conditionalFormatting sqref="O348:O350">
    <cfRule type="cellIs" dxfId="2819" priority="47" operator="lessThan">
      <formula>0</formula>
    </cfRule>
  </conditionalFormatting>
  <conditionalFormatting sqref="C324:J324">
    <cfRule type="cellIs" dxfId="2818" priority="48" operator="lessThan">
      <formula>0</formula>
    </cfRule>
  </conditionalFormatting>
  <conditionalFormatting sqref="H340">
    <cfRule type="cellIs" dxfId="2817" priority="49" operator="lessThan">
      <formula>0</formula>
    </cfRule>
  </conditionalFormatting>
  <conditionalFormatting sqref="P351">
    <cfRule type="cellIs" dxfId="2816" priority="50" operator="lessThan">
      <formula>0</formula>
    </cfRule>
  </conditionalFormatting>
  <conditionalFormatting sqref="B317">
    <cfRule type="cellIs" dxfId="2815" priority="51" operator="lessThan">
      <formula>0</formula>
    </cfRule>
  </conditionalFormatting>
  <conditionalFormatting sqref="J319">
    <cfRule type="cellIs" dxfId="2814" priority="52" operator="lessThan">
      <formula>0</formula>
    </cfRule>
  </conditionalFormatting>
  <conditionalFormatting sqref="O322">
    <cfRule type="cellIs" dxfId="2813" priority="53" operator="lessThan">
      <formula>0</formula>
    </cfRule>
  </conditionalFormatting>
  <conditionalFormatting sqref="O371">
    <cfRule type="cellIs" dxfId="2812" priority="54" operator="lessThan">
      <formula>0</formula>
    </cfRule>
  </conditionalFormatting>
  <conditionalFormatting sqref="P321">
    <cfRule type="cellIs" dxfId="2811" priority="55" operator="lessThan">
      <formula>0</formula>
    </cfRule>
  </conditionalFormatting>
  <conditionalFormatting sqref="O323:P323 P324:P326">
    <cfRule type="cellIs" dxfId="2810" priority="56" operator="lessThan">
      <formula>0</formula>
    </cfRule>
  </conditionalFormatting>
  <conditionalFormatting sqref="O323">
    <cfRule type="cellIs" dxfId="2809" priority="57" operator="lessThan">
      <formula>0</formula>
    </cfRule>
  </conditionalFormatting>
  <conditionalFormatting sqref="O324:O327">
    <cfRule type="cellIs" dxfId="2808" priority="58" operator="lessThan">
      <formula>0</formula>
    </cfRule>
  </conditionalFormatting>
  <conditionalFormatting sqref="I325 K325:N325 C326:M327 K324:M324">
    <cfRule type="cellIs" dxfId="2807" priority="59" operator="lessThan">
      <formula>0</formula>
    </cfRule>
  </conditionalFormatting>
  <conditionalFormatting sqref="B323">
    <cfRule type="cellIs" dxfId="2806" priority="60" operator="lessThan">
      <formula>0</formula>
    </cfRule>
  </conditionalFormatting>
  <conditionalFormatting sqref="I324">
    <cfRule type="cellIs" dxfId="2805" priority="61" operator="lessThan">
      <formula>0</formula>
    </cfRule>
  </conditionalFormatting>
  <conditionalFormatting sqref="P328">
    <cfRule type="cellIs" dxfId="2804" priority="62" operator="lessThan">
      <formula>0</formula>
    </cfRule>
  </conditionalFormatting>
  <conditionalFormatting sqref="C325:J325">
    <cfRule type="cellIs" dxfId="2803" priority="63" operator="lessThan">
      <formula>0</formula>
    </cfRule>
  </conditionalFormatting>
  <conditionalFormatting sqref="P327">
    <cfRule type="cellIs" dxfId="2802" priority="64" operator="lessThan">
      <formula>0</formula>
    </cfRule>
  </conditionalFormatting>
  <conditionalFormatting sqref="P327">
    <cfRule type="cellIs" dxfId="2801" priority="65" operator="lessThan">
      <formula>0</formula>
    </cfRule>
  </conditionalFormatting>
  <conditionalFormatting sqref="O329:P329 P330:P332">
    <cfRule type="cellIs" dxfId="2800" priority="66" operator="lessThan">
      <formula>0</formula>
    </cfRule>
  </conditionalFormatting>
  <conditionalFormatting sqref="O329">
    <cfRule type="cellIs" dxfId="2799" priority="67" operator="lessThan">
      <formula>0</formula>
    </cfRule>
  </conditionalFormatting>
  <conditionalFormatting sqref="J330">
    <cfRule type="cellIs" dxfId="2798" priority="68" operator="lessThan">
      <formula>0</formula>
    </cfRule>
  </conditionalFormatting>
  <conditionalFormatting sqref="K330:N331 J332:M333">
    <cfRule type="cellIs" dxfId="2797" priority="69" operator="lessThan">
      <formula>0</formula>
    </cfRule>
  </conditionalFormatting>
  <conditionalFormatting sqref="O336:O338">
    <cfRule type="cellIs" dxfId="2796" priority="70" operator="lessThan">
      <formula>0</formula>
    </cfRule>
  </conditionalFormatting>
  <conditionalFormatting sqref="P334">
    <cfRule type="cellIs" dxfId="2795" priority="71" operator="lessThan">
      <formula>0</formula>
    </cfRule>
  </conditionalFormatting>
  <conditionalFormatting sqref="B329">
    <cfRule type="cellIs" dxfId="2794" priority="72" operator="lessThan">
      <formula>0</formula>
    </cfRule>
  </conditionalFormatting>
  <conditionalFormatting sqref="O359">
    <cfRule type="cellIs" dxfId="2793" priority="73" operator="lessThan">
      <formula>0</formula>
    </cfRule>
  </conditionalFormatting>
  <conditionalFormatting sqref="J331">
    <cfRule type="cellIs" dxfId="2792" priority="74" operator="lessThan">
      <formula>0</formula>
    </cfRule>
  </conditionalFormatting>
  <conditionalFormatting sqref="P333">
    <cfRule type="cellIs" dxfId="2791" priority="75" operator="lessThan">
      <formula>0</formula>
    </cfRule>
  </conditionalFormatting>
  <conditionalFormatting sqref="O335">
    <cfRule type="cellIs" dxfId="2790" priority="76" operator="lessThan">
      <formula>0</formula>
    </cfRule>
  </conditionalFormatting>
  <conditionalFormatting sqref="P339">
    <cfRule type="cellIs" dxfId="2789" priority="77" operator="lessThan">
      <formula>0</formula>
    </cfRule>
  </conditionalFormatting>
  <conditionalFormatting sqref="I337 K336:N337 C338:N338 C339:M339">
    <cfRule type="cellIs" dxfId="2788" priority="78" operator="lessThan">
      <formula>0</formula>
    </cfRule>
  </conditionalFormatting>
  <conditionalFormatting sqref="I336">
    <cfRule type="cellIs" dxfId="2787" priority="79" operator="lessThan">
      <formula>0</formula>
    </cfRule>
  </conditionalFormatting>
  <conditionalFormatting sqref="C336:J336">
    <cfRule type="cellIs" dxfId="2786" priority="80" operator="lessThan">
      <formula>0</formula>
    </cfRule>
  </conditionalFormatting>
  <conditionalFormatting sqref="B335">
    <cfRule type="cellIs" dxfId="2785" priority="81" operator="lessThan">
      <formula>0</formula>
    </cfRule>
  </conditionalFormatting>
  <conditionalFormatting sqref="P340">
    <cfRule type="cellIs" dxfId="2784" priority="82" operator="lessThan">
      <formula>0</formula>
    </cfRule>
  </conditionalFormatting>
  <conditionalFormatting sqref="O365">
    <cfRule type="cellIs" dxfId="2783" priority="83" operator="lessThan">
      <formula>0</formula>
    </cfRule>
  </conditionalFormatting>
  <conditionalFormatting sqref="C337:J337">
    <cfRule type="cellIs" dxfId="2782" priority="84" operator="lessThan">
      <formula>0</formula>
    </cfRule>
  </conditionalFormatting>
  <conditionalFormatting sqref="P339">
    <cfRule type="cellIs" dxfId="2781" priority="85" operator="lessThan">
      <formula>0</formula>
    </cfRule>
  </conditionalFormatting>
  <conditionalFormatting sqref="O341:P341 P342:P344">
    <cfRule type="cellIs" dxfId="2780" priority="86" operator="lessThan">
      <formula>0</formula>
    </cfRule>
  </conditionalFormatting>
  <conditionalFormatting sqref="O341">
    <cfRule type="cellIs" dxfId="2779" priority="87" operator="lessThan">
      <formula>0</formula>
    </cfRule>
  </conditionalFormatting>
  <conditionalFormatting sqref="O342:O344">
    <cfRule type="cellIs" dxfId="2778" priority="88" operator="lessThan">
      <formula>0</formula>
    </cfRule>
  </conditionalFormatting>
  <conditionalFormatting sqref="B341">
    <cfRule type="cellIs" dxfId="2777" priority="89" operator="lessThan">
      <formula>0</formula>
    </cfRule>
  </conditionalFormatting>
  <conditionalFormatting sqref="P345">
    <cfRule type="cellIs" dxfId="2776" priority="90" operator="lessThan">
      <formula>0</formula>
    </cfRule>
  </conditionalFormatting>
  <conditionalFormatting sqref="P346">
    <cfRule type="cellIs" dxfId="2775" priority="91" operator="lessThan">
      <formula>0</formula>
    </cfRule>
  </conditionalFormatting>
  <conditionalFormatting sqref="P345">
    <cfRule type="cellIs" dxfId="2774" priority="92" operator="lessThan">
      <formula>0</formula>
    </cfRule>
  </conditionalFormatting>
  <conditionalFormatting sqref="C346:M346">
    <cfRule type="cellIs" dxfId="2773" priority="93" operator="lessThan">
      <formula>0</formula>
    </cfRule>
  </conditionalFormatting>
  <conditionalFormatting sqref="C340:M340">
    <cfRule type="cellIs" dxfId="2772" priority="94" operator="lessThan">
      <formula>0</formula>
    </cfRule>
  </conditionalFormatting>
  <conditionalFormatting sqref="B378">
    <cfRule type="cellIs" dxfId="2771" priority="95" operator="lessThan">
      <formula>0</formula>
    </cfRule>
  </conditionalFormatting>
  <conditionalFormatting sqref="P379:P381">
    <cfRule type="cellIs" dxfId="2770" priority="96" operator="lessThan">
      <formula>0</formula>
    </cfRule>
  </conditionalFormatting>
  <conditionalFormatting sqref="O335:P335 P336:P338">
    <cfRule type="cellIs" dxfId="2769" priority="97" operator="lessThan">
      <formula>0</formula>
    </cfRule>
  </conditionalFormatting>
  <conditionalFormatting sqref="H328">
    <cfRule type="cellIs" dxfId="2768" priority="98" operator="lessThan">
      <formula>0</formula>
    </cfRule>
  </conditionalFormatting>
  <conditionalFormatting sqref="O365:P365 P366:P368">
    <cfRule type="cellIs" dxfId="2767" priority="99" operator="lessThan">
      <formula>0</formula>
    </cfRule>
  </conditionalFormatting>
  <conditionalFormatting sqref="O366:O368">
    <cfRule type="cellIs" dxfId="2766" priority="100" operator="lessThan">
      <formula>0</formula>
    </cfRule>
  </conditionalFormatting>
  <conditionalFormatting sqref="P369">
    <cfRule type="cellIs" dxfId="2765" priority="101" operator="lessThan">
      <formula>0</formula>
    </cfRule>
  </conditionalFormatting>
  <conditionalFormatting sqref="P369">
    <cfRule type="cellIs" dxfId="2764" priority="102" operator="lessThan">
      <formula>0</formula>
    </cfRule>
  </conditionalFormatting>
  <conditionalFormatting sqref="B365">
    <cfRule type="cellIs" dxfId="2763" priority="103" operator="lessThan">
      <formula>0</formula>
    </cfRule>
  </conditionalFormatting>
  <conditionalFormatting sqref="O371:P371 P372:P374">
    <cfRule type="cellIs" dxfId="2762" priority="104" operator="lessThan">
      <formula>0</formula>
    </cfRule>
  </conditionalFormatting>
  <conditionalFormatting sqref="O372:O374">
    <cfRule type="cellIs" dxfId="2761" priority="105" operator="lessThan">
      <formula>0</formula>
    </cfRule>
  </conditionalFormatting>
  <conditionalFormatting sqref="O377">
    <cfRule type="cellIs" dxfId="2760" priority="106" operator="lessThan">
      <formula>0</formula>
    </cfRule>
  </conditionalFormatting>
  <conditionalFormatting sqref="O347">
    <cfRule type="cellIs" dxfId="2759" priority="107" operator="lessThan">
      <formula>0</formula>
    </cfRule>
  </conditionalFormatting>
  <conditionalFormatting sqref="P375">
    <cfRule type="cellIs" dxfId="2758" priority="108" operator="lessThan">
      <formula>0</formula>
    </cfRule>
  </conditionalFormatting>
  <conditionalFormatting sqref="P351">
    <cfRule type="cellIs" dxfId="2757" priority="109" operator="lessThan">
      <formula>0</formula>
    </cfRule>
  </conditionalFormatting>
  <conditionalFormatting sqref="P370">
    <cfRule type="cellIs" dxfId="2756" priority="110" operator="lessThan">
      <formula>0</formula>
    </cfRule>
  </conditionalFormatting>
  <conditionalFormatting sqref="O353:P353 P354:P356">
    <cfRule type="cellIs" dxfId="2755" priority="111" operator="lessThan">
      <formula>0</formula>
    </cfRule>
  </conditionalFormatting>
  <conditionalFormatting sqref="O353">
    <cfRule type="cellIs" dxfId="2754" priority="112" operator="lessThan">
      <formula>0</formula>
    </cfRule>
  </conditionalFormatting>
  <conditionalFormatting sqref="B371">
    <cfRule type="cellIs" dxfId="2753" priority="113" operator="lessThan">
      <formula>0</formula>
    </cfRule>
  </conditionalFormatting>
  <conditionalFormatting sqref="P358">
    <cfRule type="cellIs" dxfId="2752" priority="114" operator="lessThan">
      <formula>0</formula>
    </cfRule>
  </conditionalFormatting>
  <conditionalFormatting sqref="P357">
    <cfRule type="cellIs" dxfId="2751" priority="115" operator="lessThan">
      <formula>0</formula>
    </cfRule>
  </conditionalFormatting>
  <conditionalFormatting sqref="H327">
    <cfRule type="cellIs" dxfId="2750" priority="116" operator="lessThan">
      <formula>0</formula>
    </cfRule>
  </conditionalFormatting>
  <conditionalFormatting sqref="P375">
    <cfRule type="cellIs" dxfId="2749" priority="117" operator="lessThan">
      <formula>0</formula>
    </cfRule>
  </conditionalFormatting>
  <conditionalFormatting sqref="P382">
    <cfRule type="cellIs" dxfId="2748" priority="118" operator="lessThan">
      <formula>0</formula>
    </cfRule>
  </conditionalFormatting>
  <conditionalFormatting sqref="P376:P377">
    <cfRule type="cellIs" dxfId="2747" priority="119" operator="lessThan">
      <formula>0</formula>
    </cfRule>
  </conditionalFormatting>
  <conditionalFormatting sqref="B377">
    <cfRule type="cellIs" dxfId="2746" priority="120" operator="lessThan">
      <formula>0</formula>
    </cfRule>
  </conditionalFormatting>
  <conditionalFormatting sqref="J515:N516 K513:N513 K514:M514">
    <cfRule type="cellIs" dxfId="2745" priority="121" operator="lessThan">
      <formula>0</formula>
    </cfRule>
  </conditionalFormatting>
  <conditionalFormatting sqref="O360:O362">
    <cfRule type="cellIs" dxfId="2744" priority="122" operator="lessThan">
      <formula>0</formula>
    </cfRule>
  </conditionalFormatting>
  <conditionalFormatting sqref="J334:M334">
    <cfRule type="cellIs" dxfId="2743" priority="123" operator="lessThan">
      <formula>0</formula>
    </cfRule>
  </conditionalFormatting>
  <conditionalFormatting sqref="C328:M328">
    <cfRule type="cellIs" dxfId="2742" priority="124" operator="lessThan">
      <formula>0</formula>
    </cfRule>
  </conditionalFormatting>
  <conditionalFormatting sqref="J322:N322">
    <cfRule type="cellIs" dxfId="2741" priority="125" operator="lessThan">
      <formula>0</formula>
    </cfRule>
  </conditionalFormatting>
  <conditionalFormatting sqref="B347">
    <cfRule type="cellIs" dxfId="2740" priority="126" operator="lessThan">
      <formula>0</formula>
    </cfRule>
  </conditionalFormatting>
  <conditionalFormatting sqref="B352">
    <cfRule type="cellIs" dxfId="2739" priority="127" operator="lessThan">
      <formula>0</formula>
    </cfRule>
  </conditionalFormatting>
  <conditionalFormatting sqref="P363">
    <cfRule type="cellIs" dxfId="2738" priority="128" operator="lessThan">
      <formula>0</formula>
    </cfRule>
  </conditionalFormatting>
  <conditionalFormatting sqref="J513:N513 J515:N516 J514:M514">
    <cfRule type="cellIs" dxfId="2737" priority="129" operator="lessThan">
      <formula>0</formula>
    </cfRule>
  </conditionalFormatting>
  <conditionalFormatting sqref="P513:P515">
    <cfRule type="cellIs" dxfId="2736" priority="130" operator="lessThan">
      <formula>0</formula>
    </cfRule>
  </conditionalFormatting>
  <conditionalFormatting sqref="O359:P359 P360:P362">
    <cfRule type="cellIs" dxfId="2735" priority="131" operator="lessThan">
      <formula>0</formula>
    </cfRule>
  </conditionalFormatting>
  <conditionalFormatting sqref="P364">
    <cfRule type="cellIs" dxfId="2734" priority="132" operator="lessThan">
      <formula>0</formula>
    </cfRule>
  </conditionalFormatting>
  <conditionalFormatting sqref="P363">
    <cfRule type="cellIs" dxfId="2733" priority="133" operator="lessThan">
      <formula>0</formula>
    </cfRule>
  </conditionalFormatting>
  <conditionalFormatting sqref="H545:H548">
    <cfRule type="cellIs" dxfId="2732" priority="134" operator="lessThan">
      <formula>0</formula>
    </cfRule>
  </conditionalFormatting>
  <conditionalFormatting sqref="P516">
    <cfRule type="cellIs" dxfId="2731" priority="135" operator="lessThan">
      <formula>0</formula>
    </cfRule>
  </conditionalFormatting>
  <conditionalFormatting sqref="H541:H543">
    <cfRule type="cellIs" dxfId="2730" priority="136" operator="lessThan">
      <formula>0</formula>
    </cfRule>
  </conditionalFormatting>
  <conditionalFormatting sqref="J514">
    <cfRule type="cellIs" dxfId="2729" priority="137" operator="lessThan">
      <formula>0</formula>
    </cfRule>
  </conditionalFormatting>
  <conditionalFormatting sqref="O513:O516">
    <cfRule type="cellIs" dxfId="2728" priority="138" operator="lessThan">
      <formula>0</formula>
    </cfRule>
  </conditionalFormatting>
  <conditionalFormatting sqref="P543">
    <cfRule type="cellIs" dxfId="2727" priority="139" operator="lessThan">
      <formula>0</formula>
    </cfRule>
  </conditionalFormatting>
  <conditionalFormatting sqref="P516">
    <cfRule type="cellIs" dxfId="2726" priority="140" operator="lessThan">
      <formula>0</formula>
    </cfRule>
  </conditionalFormatting>
  <conditionalFormatting sqref="H346">
    <cfRule type="cellIs" dxfId="2725" priority="141" operator="lessThan">
      <formula>0</formula>
    </cfRule>
  </conditionalFormatting>
  <conditionalFormatting sqref="H339">
    <cfRule type="cellIs" dxfId="2724" priority="142" operator="lessThan">
      <formula>0</formula>
    </cfRule>
  </conditionalFormatting>
  <conditionalFormatting sqref="I551 K550:N551 C552:N553">
    <cfRule type="cellIs" dxfId="2723" priority="143" operator="lessThan">
      <formula>0</formula>
    </cfRule>
  </conditionalFormatting>
  <conditionalFormatting sqref="O550:O553">
    <cfRule type="cellIs" dxfId="2722" priority="144" operator="lessThan">
      <formula>0</formula>
    </cfRule>
  </conditionalFormatting>
  <conditionalFormatting sqref="P385:P387">
    <cfRule type="cellIs" dxfId="2721" priority="145" operator="lessThan">
      <formula>0</formula>
    </cfRule>
  </conditionalFormatting>
  <conditionalFormatting sqref="O379:O381">
    <cfRule type="cellIs" dxfId="2720" priority="146" operator="lessThan">
      <formula>0</formula>
    </cfRule>
  </conditionalFormatting>
  <conditionalFormatting sqref="B544">
    <cfRule type="cellIs" dxfId="2719" priority="147" operator="lessThan">
      <formula>0</formula>
    </cfRule>
  </conditionalFormatting>
  <conditionalFormatting sqref="P550:P552">
    <cfRule type="cellIs" dxfId="2718" priority="148" operator="lessThan">
      <formula>0</formula>
    </cfRule>
  </conditionalFormatting>
  <conditionalFormatting sqref="P383">
    <cfRule type="cellIs" dxfId="2717" priority="149" operator="lessThan">
      <formula>0</formula>
    </cfRule>
  </conditionalFormatting>
  <conditionalFormatting sqref="J499:N499 K497:N498 J500:M500">
    <cfRule type="cellIs" dxfId="2716" priority="150" operator="lessThan">
      <formula>0</formula>
    </cfRule>
  </conditionalFormatting>
  <conditionalFormatting sqref="H545">
    <cfRule type="cellIs" dxfId="2715" priority="151" operator="lessThan">
      <formula>0</formula>
    </cfRule>
  </conditionalFormatting>
  <conditionalFormatting sqref="J497:N499 J500:M500">
    <cfRule type="cellIs" dxfId="2714" priority="152" operator="lessThan">
      <formula>0</formula>
    </cfRule>
  </conditionalFormatting>
  <conditionalFormatting sqref="C550:N553">
    <cfRule type="cellIs" dxfId="2713" priority="153" operator="lessThan">
      <formula>0</formula>
    </cfRule>
  </conditionalFormatting>
  <conditionalFormatting sqref="B549">
    <cfRule type="cellIs" dxfId="2712" priority="154" operator="lessThan">
      <formula>0</formula>
    </cfRule>
  </conditionalFormatting>
  <conditionalFormatting sqref="O385:O387">
    <cfRule type="cellIs" dxfId="2711" priority="155" operator="lessThan">
      <formula>0</formula>
    </cfRule>
  </conditionalFormatting>
  <conditionalFormatting sqref="P388">
    <cfRule type="cellIs" dxfId="2710" priority="156" operator="lessThan">
      <formula>0</formula>
    </cfRule>
  </conditionalFormatting>
  <conditionalFormatting sqref="P501">
    <cfRule type="cellIs" dxfId="2709" priority="157" operator="lessThan">
      <formula>0</formula>
    </cfRule>
  </conditionalFormatting>
  <conditionalFormatting sqref="P382">
    <cfRule type="cellIs" dxfId="2708" priority="158" operator="lessThan">
      <formula>0</formula>
    </cfRule>
  </conditionalFormatting>
  <conditionalFormatting sqref="P500">
    <cfRule type="cellIs" dxfId="2707" priority="159" operator="lessThan">
      <formula>0</formula>
    </cfRule>
  </conditionalFormatting>
  <conditionalFormatting sqref="P388">
    <cfRule type="cellIs" dxfId="2706" priority="160" operator="lessThan">
      <formula>0</formula>
    </cfRule>
  </conditionalFormatting>
  <conditionalFormatting sqref="C319:I319">
    <cfRule type="cellIs" dxfId="2705" priority="161" operator="lessThan">
      <formula>0</formula>
    </cfRule>
  </conditionalFormatting>
  <conditionalFormatting sqref="B384">
    <cfRule type="cellIs" dxfId="2704" priority="162" operator="lessThan">
      <formula>0</formula>
    </cfRule>
  </conditionalFormatting>
  <conditionalFormatting sqref="C331:I331">
    <cfRule type="cellIs" dxfId="2703" priority="163" operator="lessThan">
      <formula>0</formula>
    </cfRule>
  </conditionalFormatting>
  <conditionalFormatting sqref="P497:P499">
    <cfRule type="cellIs" dxfId="2702" priority="164" operator="lessThan">
      <formula>0</formula>
    </cfRule>
  </conditionalFormatting>
  <conditionalFormatting sqref="P500">
    <cfRule type="cellIs" dxfId="2701" priority="165" operator="lessThan">
      <formula>0</formula>
    </cfRule>
  </conditionalFormatting>
  <conditionalFormatting sqref="H550">
    <cfRule type="cellIs" dxfId="2700" priority="166" operator="lessThan">
      <formula>0</formula>
    </cfRule>
  </conditionalFormatting>
  <conditionalFormatting sqref="B496">
    <cfRule type="cellIs" dxfId="2699" priority="167" operator="lessThan">
      <formula>0</formula>
    </cfRule>
  </conditionalFormatting>
  <conditionalFormatting sqref="O497:O499">
    <cfRule type="cellIs" dxfId="2698" priority="168" operator="lessThan">
      <formula>0</formula>
    </cfRule>
  </conditionalFormatting>
  <conditionalFormatting sqref="J498">
    <cfRule type="cellIs" dxfId="2697" priority="169" operator="lessThan">
      <formula>0</formula>
    </cfRule>
  </conditionalFormatting>
  <conditionalFormatting sqref="C318:I318">
    <cfRule type="cellIs" dxfId="2696" priority="170" operator="lessThan">
      <formula>0</formula>
    </cfRule>
  </conditionalFormatting>
  <conditionalFormatting sqref="C330:I330">
    <cfRule type="cellIs" dxfId="2695" priority="171" operator="lessThan">
      <formula>0</formula>
    </cfRule>
  </conditionalFormatting>
  <conditionalFormatting sqref="O540:O543">
    <cfRule type="cellIs" dxfId="2694" priority="172" operator="lessThan">
      <formula>0</formula>
    </cfRule>
  </conditionalFormatting>
  <conditionalFormatting sqref="P553">
    <cfRule type="cellIs" dxfId="2693" priority="173" operator="lessThan">
      <formula>0</formula>
    </cfRule>
  </conditionalFormatting>
  <conditionalFormatting sqref="I550">
    <cfRule type="cellIs" dxfId="2692" priority="174" operator="lessThan">
      <formula>0</formula>
    </cfRule>
  </conditionalFormatting>
  <conditionalFormatting sqref="C540:N543">
    <cfRule type="cellIs" dxfId="2691" priority="175" operator="lessThan">
      <formula>0</formula>
    </cfRule>
  </conditionalFormatting>
  <conditionalFormatting sqref="I540">
    <cfRule type="cellIs" dxfId="2690" priority="176" operator="lessThan">
      <formula>0</formula>
    </cfRule>
  </conditionalFormatting>
  <conditionalFormatting sqref="P543">
    <cfRule type="cellIs" dxfId="2689" priority="177" operator="lessThan">
      <formula>0</formula>
    </cfRule>
  </conditionalFormatting>
  <conditionalFormatting sqref="H540">
    <cfRule type="cellIs" dxfId="2688" priority="178" operator="lessThan">
      <formula>0</formula>
    </cfRule>
  </conditionalFormatting>
  <conditionalFormatting sqref="H540:H543">
    <cfRule type="cellIs" dxfId="2687" priority="179" operator="lessThan">
      <formula>0</formula>
    </cfRule>
  </conditionalFormatting>
  <conditionalFormatting sqref="C541:J541">
    <cfRule type="cellIs" dxfId="2686" priority="180" operator="lessThan">
      <formula>0</formula>
    </cfRule>
  </conditionalFormatting>
  <conditionalFormatting sqref="I541 K540:N541 C542:N543">
    <cfRule type="cellIs" dxfId="2685" priority="181" operator="lessThan">
      <formula>0</formula>
    </cfRule>
  </conditionalFormatting>
  <conditionalFormatting sqref="P540:P542">
    <cfRule type="cellIs" dxfId="2684" priority="182" operator="lessThan">
      <formula>0</formula>
    </cfRule>
  </conditionalFormatting>
  <conditionalFormatting sqref="B539">
    <cfRule type="cellIs" dxfId="2683" priority="183" operator="lessThan">
      <formula>0</formula>
    </cfRule>
  </conditionalFormatting>
  <conditionalFormatting sqref="P548">
    <cfRule type="cellIs" dxfId="2682" priority="184" operator="lessThan">
      <formula>0</formula>
    </cfRule>
  </conditionalFormatting>
  <conditionalFormatting sqref="I545">
    <cfRule type="cellIs" dxfId="2681" priority="185" operator="lessThan">
      <formula>0</formula>
    </cfRule>
  </conditionalFormatting>
  <conditionalFormatting sqref="C545:N548">
    <cfRule type="cellIs" dxfId="2680" priority="186" operator="lessThan">
      <formula>0</formula>
    </cfRule>
  </conditionalFormatting>
  <conditionalFormatting sqref="P548">
    <cfRule type="cellIs" dxfId="2679" priority="187" operator="lessThan">
      <formula>0</formula>
    </cfRule>
  </conditionalFormatting>
  <conditionalFormatting sqref="O545:O548">
    <cfRule type="cellIs" dxfId="2678" priority="188" operator="lessThan">
      <formula>0</formula>
    </cfRule>
  </conditionalFormatting>
  <conditionalFormatting sqref="C546:J546">
    <cfRule type="cellIs" dxfId="2677" priority="189" operator="lessThan">
      <formula>0</formula>
    </cfRule>
  </conditionalFormatting>
  <conditionalFormatting sqref="H546:H548">
    <cfRule type="cellIs" dxfId="2676" priority="190" operator="lessThan">
      <formula>0</formula>
    </cfRule>
  </conditionalFormatting>
  <conditionalFormatting sqref="I546 K545:N546 C547:N548">
    <cfRule type="cellIs" dxfId="2675" priority="191" operator="lessThan">
      <formula>0</formula>
    </cfRule>
  </conditionalFormatting>
  <conditionalFormatting sqref="P545:P547">
    <cfRule type="cellIs" dxfId="2674" priority="192" operator="lessThan">
      <formula>0</formula>
    </cfRule>
  </conditionalFormatting>
  <conditionalFormatting sqref="P553">
    <cfRule type="cellIs" dxfId="2673" priority="193" operator="lessThan">
      <formula>0</formula>
    </cfRule>
  </conditionalFormatting>
  <conditionalFormatting sqref="H550:H553">
    <cfRule type="cellIs" dxfId="2672" priority="194" operator="lessThan">
      <formula>0</formula>
    </cfRule>
  </conditionalFormatting>
  <conditionalFormatting sqref="C551:J551">
    <cfRule type="cellIs" dxfId="2671" priority="195" operator="lessThan">
      <formula>0</formula>
    </cfRule>
  </conditionalFormatting>
  <conditionalFormatting sqref="H551:H553">
    <cfRule type="cellIs" dxfId="2670" priority="196" operator="lessThan">
      <formula>0</formula>
    </cfRule>
  </conditionalFormatting>
  <conditionalFormatting sqref="C320:I321">
    <cfRule type="cellIs" dxfId="2669" priority="197" operator="lessThan">
      <formula>0</formula>
    </cfRule>
  </conditionalFormatting>
  <conditionalFormatting sqref="O426:P426">
    <cfRule type="cellIs" dxfId="2668" priority="198" operator="lessThan">
      <formula>0</formula>
    </cfRule>
  </conditionalFormatting>
  <conditionalFormatting sqref="O419:O422">
    <cfRule type="cellIs" dxfId="2667" priority="199" operator="lessThan">
      <formula>0</formula>
    </cfRule>
  </conditionalFormatting>
  <conditionalFormatting sqref="P525:P527">
    <cfRule type="cellIs" dxfId="2666" priority="200" operator="lessThan">
      <formula>0</formula>
    </cfRule>
  </conditionalFormatting>
  <conditionalFormatting sqref="B418">
    <cfRule type="cellIs" dxfId="2665" priority="201" operator="lessThan">
      <formula>0</formula>
    </cfRule>
  </conditionalFormatting>
  <conditionalFormatting sqref="O530:O533">
    <cfRule type="cellIs" dxfId="2664" priority="202" operator="lessThan">
      <formula>0</formula>
    </cfRule>
  </conditionalFormatting>
  <conditionalFormatting sqref="C322:I322">
    <cfRule type="cellIs" dxfId="2663" priority="203" operator="lessThan">
      <formula>0</formula>
    </cfRule>
  </conditionalFormatting>
  <conditionalFormatting sqref="C332:I333">
    <cfRule type="cellIs" dxfId="2662" priority="204" operator="lessThan">
      <formula>0</formula>
    </cfRule>
  </conditionalFormatting>
  <conditionalFormatting sqref="C334:I334">
    <cfRule type="cellIs" dxfId="2661" priority="205" operator="lessThan">
      <formula>0</formula>
    </cfRule>
  </conditionalFormatting>
  <conditionalFormatting sqref="C497:I500">
    <cfRule type="cellIs" dxfId="2660" priority="206" operator="lessThan">
      <formula>0</formula>
    </cfRule>
  </conditionalFormatting>
  <conditionalFormatting sqref="C498:I498">
    <cfRule type="cellIs" dxfId="2659" priority="207" operator="lessThan">
      <formula>0</formula>
    </cfRule>
  </conditionalFormatting>
  <conditionalFormatting sqref="C499:I500">
    <cfRule type="cellIs" dxfId="2658" priority="208" operator="lessThan">
      <formula>0</formula>
    </cfRule>
  </conditionalFormatting>
  <conditionalFormatting sqref="P455">
    <cfRule type="cellIs" dxfId="2657" priority="209" operator="lessThan">
      <formula>0</formula>
    </cfRule>
  </conditionalFormatting>
  <conditionalFormatting sqref="P455">
    <cfRule type="cellIs" dxfId="2656" priority="210" operator="lessThan">
      <formula>0</formula>
    </cfRule>
  </conditionalFormatting>
  <conditionalFormatting sqref="C513:I516">
    <cfRule type="cellIs" dxfId="2655" priority="211" operator="lessThan">
      <formula>0</formula>
    </cfRule>
  </conditionalFormatting>
  <conditionalFormatting sqref="C514:I514">
    <cfRule type="cellIs" dxfId="2654" priority="212" operator="lessThan">
      <formula>0</formula>
    </cfRule>
  </conditionalFormatting>
  <conditionalFormatting sqref="C515:I516">
    <cfRule type="cellIs" dxfId="2653" priority="213" operator="lessThan">
      <formula>0</formula>
    </cfRule>
  </conditionalFormatting>
  <conditionalFormatting sqref="C392:C395">
    <cfRule type="cellIs" dxfId="2652" priority="214" operator="lessThan">
      <formula>0</formula>
    </cfRule>
  </conditionalFormatting>
  <conditionalFormatting sqref="O406:O409">
    <cfRule type="cellIs" dxfId="2651" priority="215" operator="lessThan">
      <formula>0</formula>
    </cfRule>
  </conditionalFormatting>
  <conditionalFormatting sqref="P427:P430">
    <cfRule type="cellIs" dxfId="2650" priority="216" operator="lessThan">
      <formula>0</formula>
    </cfRule>
  </conditionalFormatting>
  <conditionalFormatting sqref="P431:P432">
    <cfRule type="cellIs" dxfId="2649" priority="217" operator="lessThan">
      <formula>0</formula>
    </cfRule>
  </conditionalFormatting>
  <conditionalFormatting sqref="P432">
    <cfRule type="cellIs" dxfId="2648" priority="218" operator="lessThan">
      <formula>0</formula>
    </cfRule>
  </conditionalFormatting>
  <conditionalFormatting sqref="P431">
    <cfRule type="cellIs" dxfId="2647" priority="219" operator="lessThan">
      <formula>0</formula>
    </cfRule>
  </conditionalFormatting>
  <conditionalFormatting sqref="O427:O430">
    <cfRule type="cellIs" dxfId="2646" priority="220" operator="lessThan">
      <formula>0</formula>
    </cfRule>
  </conditionalFormatting>
  <conditionalFormatting sqref="B426">
    <cfRule type="cellIs" dxfId="2645" priority="221" operator="lessThan">
      <formula>0</formula>
    </cfRule>
  </conditionalFormatting>
  <conditionalFormatting sqref="C525:N528">
    <cfRule type="cellIs" dxfId="2644" priority="222" operator="lessThan">
      <formula>0</formula>
    </cfRule>
  </conditionalFormatting>
  <conditionalFormatting sqref="P528">
    <cfRule type="cellIs" dxfId="2643" priority="223" operator="lessThan">
      <formula>0</formula>
    </cfRule>
  </conditionalFormatting>
  <conditionalFormatting sqref="O451:O454">
    <cfRule type="cellIs" dxfId="2642" priority="224" operator="lessThan">
      <formula>0</formula>
    </cfRule>
  </conditionalFormatting>
  <conditionalFormatting sqref="H525:H528">
    <cfRule type="cellIs" dxfId="2641" priority="225" operator="lessThan">
      <formula>0</formula>
    </cfRule>
  </conditionalFormatting>
  <conditionalFormatting sqref="P424">
    <cfRule type="cellIs" dxfId="2640" priority="226" operator="lessThan">
      <formula>0</formula>
    </cfRule>
  </conditionalFormatting>
  <conditionalFormatting sqref="P451:P454 P456 P458:P464">
    <cfRule type="cellIs" dxfId="2639" priority="227" operator="lessThan">
      <formula>0</formula>
    </cfRule>
  </conditionalFormatting>
  <conditionalFormatting sqref="O450">
    <cfRule type="cellIs" dxfId="2638" priority="228" operator="lessThan">
      <formula>0</formula>
    </cfRule>
  </conditionalFormatting>
  <conditionalFormatting sqref="O458:O462">
    <cfRule type="cellIs" dxfId="2637" priority="229" operator="lessThan">
      <formula>0</formula>
    </cfRule>
  </conditionalFormatting>
  <conditionalFormatting sqref="P474:P477 P479">
    <cfRule type="cellIs" dxfId="2636" priority="230" operator="lessThan">
      <formula>0</formula>
    </cfRule>
  </conditionalFormatting>
  <conditionalFormatting sqref="B450">
    <cfRule type="cellIs" dxfId="2635" priority="231" operator="lessThan">
      <formula>0</formula>
    </cfRule>
  </conditionalFormatting>
  <conditionalFormatting sqref="O473">
    <cfRule type="cellIs" dxfId="2634" priority="232" operator="lessThan">
      <formula>0</formula>
    </cfRule>
  </conditionalFormatting>
  <conditionalFormatting sqref="P478">
    <cfRule type="cellIs" dxfId="2633" priority="233" operator="lessThan">
      <formula>0</formula>
    </cfRule>
  </conditionalFormatting>
  <conditionalFormatting sqref="P478">
    <cfRule type="cellIs" dxfId="2632" priority="234" operator="lessThan">
      <formula>0</formula>
    </cfRule>
  </conditionalFormatting>
  <conditionalFormatting sqref="O474:O477">
    <cfRule type="cellIs" dxfId="2631" priority="235" operator="lessThan">
      <formula>0</formula>
    </cfRule>
  </conditionalFormatting>
  <conditionalFormatting sqref="P486 P481:P484">
    <cfRule type="cellIs" dxfId="2630" priority="236" operator="lessThan">
      <formula>0</formula>
    </cfRule>
  </conditionalFormatting>
  <conditionalFormatting sqref="P485">
    <cfRule type="cellIs" dxfId="2629" priority="237" operator="lessThan">
      <formula>0</formula>
    </cfRule>
  </conditionalFormatting>
  <conditionalFormatting sqref="B473">
    <cfRule type="cellIs" dxfId="2628" priority="238" operator="lessThan">
      <formula>0</formula>
    </cfRule>
  </conditionalFormatting>
  <conditionalFormatting sqref="O480">
    <cfRule type="cellIs" dxfId="2627" priority="239" operator="lessThan">
      <formula>0</formula>
    </cfRule>
  </conditionalFormatting>
  <conditionalFormatting sqref="O481:O484">
    <cfRule type="cellIs" dxfId="2626" priority="240" operator="lessThan">
      <formula>0</formula>
    </cfRule>
  </conditionalFormatting>
  <conditionalFormatting sqref="P485">
    <cfRule type="cellIs" dxfId="2625" priority="241" operator="lessThan">
      <formula>0</formula>
    </cfRule>
  </conditionalFormatting>
  <conditionalFormatting sqref="O519:O521 O523">
    <cfRule type="cellIs" dxfId="2624" priority="242" operator="lessThan">
      <formula>0</formula>
    </cfRule>
  </conditionalFormatting>
  <conditionalFormatting sqref="P519:P521">
    <cfRule type="cellIs" dxfId="2623" priority="243" operator="lessThan">
      <formula>0</formula>
    </cfRule>
  </conditionalFormatting>
  <conditionalFormatting sqref="C521:I521">
    <cfRule type="cellIs" dxfId="2622" priority="244" operator="lessThan">
      <formula>0</formula>
    </cfRule>
  </conditionalFormatting>
  <conditionalFormatting sqref="C519:I521">
    <cfRule type="cellIs" dxfId="2621" priority="245" operator="lessThan">
      <formula>0</formula>
    </cfRule>
  </conditionalFormatting>
  <conditionalFormatting sqref="B518">
    <cfRule type="cellIs" dxfId="2620" priority="246" operator="lessThan">
      <formula>0</formula>
    </cfRule>
  </conditionalFormatting>
  <conditionalFormatting sqref="J519:N521">
    <cfRule type="cellIs" dxfId="2619" priority="247" operator="lessThan">
      <formula>0</formula>
    </cfRule>
  </conditionalFormatting>
  <conditionalFormatting sqref="O525:O528">
    <cfRule type="cellIs" dxfId="2618" priority="248" operator="lessThan">
      <formula>0</formula>
    </cfRule>
  </conditionalFormatting>
  <conditionalFormatting sqref="P522:P523">
    <cfRule type="cellIs" dxfId="2617" priority="249" operator="lessThan">
      <formula>0</formula>
    </cfRule>
  </conditionalFormatting>
  <conditionalFormatting sqref="C530:N533">
    <cfRule type="cellIs" dxfId="2616" priority="250" operator="lessThan">
      <formula>0</formula>
    </cfRule>
  </conditionalFormatting>
  <conditionalFormatting sqref="P522:P523">
    <cfRule type="cellIs" dxfId="2615" priority="251" operator="lessThan">
      <formula>0</formula>
    </cfRule>
  </conditionalFormatting>
  <conditionalFormatting sqref="J520">
    <cfRule type="cellIs" dxfId="2614" priority="252" operator="lessThan">
      <formula>0</formula>
    </cfRule>
  </conditionalFormatting>
  <conditionalFormatting sqref="J521:N521 K519:N520">
    <cfRule type="cellIs" dxfId="2613" priority="253" operator="lessThan">
      <formula>0</formula>
    </cfRule>
  </conditionalFormatting>
  <conditionalFormatting sqref="I526 K525:N526 C527:N528">
    <cfRule type="cellIs" dxfId="2612" priority="254" operator="lessThan">
      <formula>0</formula>
    </cfRule>
  </conditionalFormatting>
  <conditionalFormatting sqref="P530:P532">
    <cfRule type="cellIs" dxfId="2611" priority="255" operator="lessThan">
      <formula>0</formula>
    </cfRule>
  </conditionalFormatting>
  <conditionalFormatting sqref="H531:H533">
    <cfRule type="cellIs" dxfId="2610" priority="256" operator="lessThan">
      <formula>0</formula>
    </cfRule>
  </conditionalFormatting>
  <conditionalFormatting sqref="C520:I520">
    <cfRule type="cellIs" dxfId="2609" priority="257" operator="lessThan">
      <formula>0</formula>
    </cfRule>
  </conditionalFormatting>
  <conditionalFormatting sqref="P533">
    <cfRule type="cellIs" dxfId="2608" priority="258" operator="lessThan">
      <formula>0</formula>
    </cfRule>
  </conditionalFormatting>
  <conditionalFormatting sqref="I530">
    <cfRule type="cellIs" dxfId="2607" priority="259" operator="lessThan">
      <formula>0</formula>
    </cfRule>
  </conditionalFormatting>
  <conditionalFormatting sqref="C531:J531">
    <cfRule type="cellIs" dxfId="2606" priority="260" operator="lessThan">
      <formula>0</formula>
    </cfRule>
  </conditionalFormatting>
  <conditionalFormatting sqref="P533">
    <cfRule type="cellIs" dxfId="2605" priority="261" operator="lessThan">
      <formula>0</formula>
    </cfRule>
  </conditionalFormatting>
  <conditionalFormatting sqref="H530">
    <cfRule type="cellIs" dxfId="2604" priority="262" operator="lessThan">
      <formula>0</formula>
    </cfRule>
  </conditionalFormatting>
  <conditionalFormatting sqref="H530:H533">
    <cfRule type="cellIs" dxfId="2603" priority="263" operator="lessThan">
      <formula>0</formula>
    </cfRule>
  </conditionalFormatting>
  <conditionalFormatting sqref="B529">
    <cfRule type="cellIs" dxfId="2602" priority="264" operator="lessThan">
      <formula>0</formula>
    </cfRule>
  </conditionalFormatting>
  <conditionalFormatting sqref="H525">
    <cfRule type="cellIs" dxfId="2601" priority="265" operator="lessThan">
      <formula>0</formula>
    </cfRule>
  </conditionalFormatting>
  <conditionalFormatting sqref="I531 K530:N531 C532:N533">
    <cfRule type="cellIs" dxfId="2600" priority="266" operator="lessThan">
      <formula>0</formula>
    </cfRule>
  </conditionalFormatting>
  <conditionalFormatting sqref="H526:H528">
    <cfRule type="cellIs" dxfId="2599" priority="267" operator="lessThan">
      <formula>0</formula>
    </cfRule>
  </conditionalFormatting>
  <conditionalFormatting sqref="P528">
    <cfRule type="cellIs" dxfId="2598" priority="268" operator="lessThan">
      <formula>0</formula>
    </cfRule>
  </conditionalFormatting>
  <conditionalFormatting sqref="I525">
    <cfRule type="cellIs" dxfId="2597" priority="269" operator="lessThan">
      <formula>0</formula>
    </cfRule>
  </conditionalFormatting>
  <conditionalFormatting sqref="H536:H538">
    <cfRule type="cellIs" dxfId="2596" priority="270" operator="lessThan">
      <formula>0</formula>
    </cfRule>
  </conditionalFormatting>
  <conditionalFormatting sqref="C526:J526">
    <cfRule type="cellIs" dxfId="2595" priority="271" operator="lessThan">
      <formula>0</formula>
    </cfRule>
  </conditionalFormatting>
  <conditionalFormatting sqref="B524">
    <cfRule type="cellIs" dxfId="2594" priority="272" operator="lessThan">
      <formula>0</formula>
    </cfRule>
  </conditionalFormatting>
  <conditionalFormatting sqref="P535:P537">
    <cfRule type="cellIs" dxfId="2593" priority="273" operator="lessThan">
      <formula>0</formula>
    </cfRule>
  </conditionalFormatting>
  <conditionalFormatting sqref="B534">
    <cfRule type="cellIs" dxfId="2592" priority="274" operator="lessThan">
      <formula>0</formula>
    </cfRule>
  </conditionalFormatting>
  <conditionalFormatting sqref="H535">
    <cfRule type="cellIs" dxfId="2591" priority="275" operator="lessThan">
      <formula>0</formula>
    </cfRule>
  </conditionalFormatting>
  <conditionalFormatting sqref="O535:O537">
    <cfRule type="cellIs" dxfId="2590" priority="276" operator="lessThan">
      <formula>0</formula>
    </cfRule>
  </conditionalFormatting>
  <conditionalFormatting sqref="P538">
    <cfRule type="cellIs" dxfId="2589" priority="277" operator="lessThan">
      <formula>0</formula>
    </cfRule>
  </conditionalFormatting>
  <conditionalFormatting sqref="I535">
    <cfRule type="cellIs" dxfId="2588" priority="278" operator="lessThan">
      <formula>0</formula>
    </cfRule>
  </conditionalFormatting>
  <conditionalFormatting sqref="P538">
    <cfRule type="cellIs" dxfId="2587" priority="279" operator="lessThan">
      <formula>0</formula>
    </cfRule>
  </conditionalFormatting>
  <conditionalFormatting sqref="B512">
    <cfRule type="cellIs" dxfId="2586" priority="280" operator="lessThan">
      <formula>0</formula>
    </cfRule>
  </conditionalFormatting>
  <conditionalFormatting sqref="H535:H538">
    <cfRule type="cellIs" dxfId="2585" priority="281" operator="lessThan">
      <formula>0</formula>
    </cfRule>
  </conditionalFormatting>
  <conditionalFormatting sqref="C536:J536">
    <cfRule type="cellIs" dxfId="2584" priority="282" operator="lessThan">
      <formula>0</formula>
    </cfRule>
  </conditionalFormatting>
  <conditionalFormatting sqref="B512">
    <cfRule type="cellIs" dxfId="2583" priority="283" operator="lessThan">
      <formula>0</formula>
    </cfRule>
  </conditionalFormatting>
  <conditionalFormatting sqref="H503">
    <cfRule type="cellIs" dxfId="2582" priority="284" operator="lessThan">
      <formula>0</formula>
    </cfRule>
  </conditionalFormatting>
  <conditionalFormatting sqref="B495">
    <cfRule type="cellIs" dxfId="2581" priority="285" operator="lessThan">
      <formula>0</formula>
    </cfRule>
  </conditionalFormatting>
  <conditionalFormatting sqref="B495">
    <cfRule type="cellIs" dxfId="2580" priority="286" operator="lessThan">
      <formula>0</formula>
    </cfRule>
  </conditionalFormatting>
  <conditionalFormatting sqref="B523">
    <cfRule type="cellIs" dxfId="2579" priority="287" operator="lessThan">
      <formula>0</formula>
    </cfRule>
  </conditionalFormatting>
  <conditionalFormatting sqref="B523">
    <cfRule type="cellIs" dxfId="2578" priority="288" operator="lessThan">
      <formula>0</formula>
    </cfRule>
  </conditionalFormatting>
  <conditionalFormatting sqref="B554 O554:P555 O559:P559 P556:P558 P560:P561 O562:P563 C566:N566 J569:P569 C571:N573 N574 C579:N579 I580:N586 O578:P587 C581:H584 I575:P577 C586:H586 J568:N568 P564:P568 B624:N627 P570:P574">
    <cfRule type="cellIs" dxfId="2577" priority="289" operator="lessThan">
      <formula>0</formula>
    </cfRule>
  </conditionalFormatting>
  <conditionalFormatting sqref="B562">
    <cfRule type="cellIs" dxfId="2576" priority="290" operator="lessThan">
      <formula>0</formula>
    </cfRule>
  </conditionalFormatting>
  <conditionalFormatting sqref="B555">
    <cfRule type="cellIs" dxfId="2575" priority="291" operator="lessThan">
      <formula>0</formula>
    </cfRule>
  </conditionalFormatting>
  <conditionalFormatting sqref="B559">
    <cfRule type="cellIs" dxfId="2574" priority="292" operator="lessThan">
      <formula>0</formula>
    </cfRule>
  </conditionalFormatting>
  <conditionalFormatting sqref="B578">
    <cfRule type="cellIs" dxfId="2573" priority="293" operator="lessThan">
      <formula>0</formula>
    </cfRule>
  </conditionalFormatting>
  <conditionalFormatting sqref="B587">
    <cfRule type="cellIs" dxfId="2572" priority="294" operator="lessThan">
      <formula>0</formula>
    </cfRule>
  </conditionalFormatting>
  <conditionalFormatting sqref="P508:P510">
    <cfRule type="cellIs" dxfId="2571" priority="295" operator="lessThan">
      <formula>0</formula>
    </cfRule>
  </conditionalFormatting>
  <conditionalFormatting sqref="B502">
    <cfRule type="cellIs" dxfId="2570" priority="296" operator="lessThan">
      <formula>0</formula>
    </cfRule>
  </conditionalFormatting>
  <conditionalFormatting sqref="C510:N511 C508:M509">
    <cfRule type="cellIs" dxfId="2569" priority="297" operator="lessThan">
      <formula>0</formula>
    </cfRule>
  </conditionalFormatting>
  <conditionalFormatting sqref="I509 C510:N511 K508:M509">
    <cfRule type="cellIs" dxfId="2568" priority="298" operator="lessThan">
      <formula>0</formula>
    </cfRule>
  </conditionalFormatting>
  <conditionalFormatting sqref="C509:J509">
    <cfRule type="cellIs" dxfId="2567" priority="299" operator="lessThan">
      <formula>0</formula>
    </cfRule>
  </conditionalFormatting>
  <conditionalFormatting sqref="I508">
    <cfRule type="cellIs" dxfId="2566" priority="300" operator="lessThan">
      <formula>0</formula>
    </cfRule>
  </conditionalFormatting>
  <conditionalFormatting sqref="P511">
    <cfRule type="cellIs" dxfId="2565" priority="301" operator="lessThan">
      <formula>0</formula>
    </cfRule>
  </conditionalFormatting>
  <conditionalFormatting sqref="P511">
    <cfRule type="cellIs" dxfId="2564" priority="302" operator="lessThan">
      <formula>0</formula>
    </cfRule>
  </conditionalFormatting>
  <conditionalFormatting sqref="H508:H511">
    <cfRule type="cellIs" dxfId="2563" priority="303" operator="lessThan">
      <formula>0</formula>
    </cfRule>
  </conditionalFormatting>
  <conditionalFormatting sqref="H509:H511">
    <cfRule type="cellIs" dxfId="2562" priority="304" operator="lessThan">
      <formula>0</formula>
    </cfRule>
  </conditionalFormatting>
  <conditionalFormatting sqref="O503:O506">
    <cfRule type="cellIs" dxfId="2561" priority="305" operator="lessThan">
      <formula>0</formula>
    </cfRule>
  </conditionalFormatting>
  <conditionalFormatting sqref="P503:P505">
    <cfRule type="cellIs" dxfId="2560" priority="306" operator="lessThan">
      <formula>0</formula>
    </cfRule>
  </conditionalFormatting>
  <conditionalFormatting sqref="C568:I568">
    <cfRule type="cellIs" dxfId="2559" priority="307" operator="lessThan">
      <formula>0</formula>
    </cfRule>
  </conditionalFormatting>
  <conditionalFormatting sqref="C569:I569">
    <cfRule type="cellIs" dxfId="2558" priority="308" operator="lessThan">
      <formula>0</formula>
    </cfRule>
  </conditionalFormatting>
  <conditionalFormatting sqref="C574:M574">
    <cfRule type="cellIs" dxfId="2557" priority="309" operator="lessThan">
      <formula>0</formula>
    </cfRule>
  </conditionalFormatting>
  <conditionalFormatting sqref="P506">
    <cfRule type="cellIs" dxfId="2556" priority="310" operator="lessThan">
      <formula>0</formula>
    </cfRule>
  </conditionalFormatting>
  <conditionalFormatting sqref="O566">
    <cfRule type="cellIs" dxfId="2555" priority="311" operator="lessThan">
      <formula>0</formula>
    </cfRule>
  </conditionalFormatting>
  <conditionalFormatting sqref="B507">
    <cfRule type="cellIs" dxfId="2554" priority="312" operator="lessThan">
      <formula>0</formula>
    </cfRule>
  </conditionalFormatting>
  <conditionalFormatting sqref="O508:O511">
    <cfRule type="cellIs" dxfId="2553" priority="313" operator="lessThan">
      <formula>0</formula>
    </cfRule>
  </conditionalFormatting>
  <conditionalFormatting sqref="N332">
    <cfRule type="cellIs" dxfId="2552" priority="314" operator="lessThan">
      <formula>0</formula>
    </cfRule>
  </conditionalFormatting>
  <conditionalFormatting sqref="H504:H506">
    <cfRule type="cellIs" dxfId="2551" priority="315" operator="lessThan">
      <formula>0</formula>
    </cfRule>
  </conditionalFormatting>
  <conditionalFormatting sqref="H503:H506">
    <cfRule type="cellIs" dxfId="2550" priority="316" operator="lessThan">
      <formula>0</formula>
    </cfRule>
  </conditionalFormatting>
  <conditionalFormatting sqref="B475:B477">
    <cfRule type="cellIs" dxfId="2549" priority="317" operator="lessThan">
      <formula>0</formula>
    </cfRule>
  </conditionalFormatting>
  <conditionalFormatting sqref="I504 K504:N504 C505:N506 K503:M503">
    <cfRule type="cellIs" dxfId="2548" priority="318" operator="lessThan">
      <formula>0</formula>
    </cfRule>
  </conditionalFormatting>
  <conditionalFormatting sqref="C504:N506 C503:M503">
    <cfRule type="cellIs" dxfId="2547" priority="319" operator="lessThan">
      <formula>0</formula>
    </cfRule>
  </conditionalFormatting>
  <conditionalFormatting sqref="I503">
    <cfRule type="cellIs" dxfId="2546" priority="320" operator="lessThan">
      <formula>0</formula>
    </cfRule>
  </conditionalFormatting>
  <conditionalFormatting sqref="B359">
    <cfRule type="cellIs" dxfId="2545" priority="321" operator="lessThan">
      <formula>0</formula>
    </cfRule>
  </conditionalFormatting>
  <conditionalFormatting sqref="C504:J504">
    <cfRule type="cellIs" dxfId="2544" priority="322" operator="lessThan">
      <formula>0</formula>
    </cfRule>
  </conditionalFormatting>
  <conditionalFormatting sqref="B513:B516">
    <cfRule type="cellIs" dxfId="2543" priority="323" operator="lessThan">
      <formula>0</formula>
    </cfRule>
  </conditionalFormatting>
  <conditionalFormatting sqref="P506">
    <cfRule type="cellIs" dxfId="2542" priority="324" operator="lessThan">
      <formula>0</formula>
    </cfRule>
  </conditionalFormatting>
  <conditionalFormatting sqref="H508">
    <cfRule type="cellIs" dxfId="2541" priority="325" operator="lessThan">
      <formula>0</formula>
    </cfRule>
  </conditionalFormatting>
  <conditionalFormatting sqref="B517">
    <cfRule type="cellIs" dxfId="2540" priority="326" operator="lessThan">
      <formula>0</formula>
    </cfRule>
  </conditionalFormatting>
  <conditionalFormatting sqref="B517">
    <cfRule type="cellIs" dxfId="2539" priority="327" operator="lessThan">
      <formula>0</formula>
    </cfRule>
  </conditionalFormatting>
  <conditionalFormatting sqref="B478">
    <cfRule type="cellIs" dxfId="2538" priority="328" operator="lessThan">
      <formula>0</formula>
    </cfRule>
  </conditionalFormatting>
  <conditionalFormatting sqref="N326">
    <cfRule type="cellIs" dxfId="2537" priority="329" operator="lessThan">
      <formula>0</formula>
    </cfRule>
  </conditionalFormatting>
  <conditionalFormatting sqref="C318:M321">
    <cfRule type="cellIs" dxfId="2536" priority="330" operator="lessThan">
      <formula>0</formula>
    </cfRule>
  </conditionalFormatting>
  <conditionalFormatting sqref="B324">
    <cfRule type="cellIs" dxfId="2535" priority="331" operator="lessThan">
      <formula>0</formula>
    </cfRule>
  </conditionalFormatting>
  <conditionalFormatting sqref="B359">
    <cfRule type="cellIs" dxfId="2534" priority="332" operator="lessThan">
      <formula>0</formula>
    </cfRule>
  </conditionalFormatting>
  <conditionalFormatting sqref="B346 B336:B340 B330:B334 B324:B328 B318:B322">
    <cfRule type="cellIs" dxfId="2533" priority="333" operator="lessThan">
      <formula>0</formula>
    </cfRule>
  </conditionalFormatting>
  <conditionalFormatting sqref="B489:B491">
    <cfRule type="cellIs" dxfId="2532" priority="334" operator="lessThan">
      <formula>0</formula>
    </cfRule>
  </conditionalFormatting>
  <conditionalFormatting sqref="B488">
    <cfRule type="cellIs" dxfId="2531" priority="335" operator="lessThan">
      <formula>0</formula>
    </cfRule>
  </conditionalFormatting>
  <conditionalFormatting sqref="B514">
    <cfRule type="cellIs" dxfId="2530" priority="336" operator="lessThan">
      <formula>0</formula>
    </cfRule>
  </conditionalFormatting>
  <conditionalFormatting sqref="B492">
    <cfRule type="cellIs" dxfId="2529" priority="337" operator="lessThan">
      <formula>0</formula>
    </cfRule>
  </conditionalFormatting>
  <conditionalFormatting sqref="B550:B553">
    <cfRule type="cellIs" dxfId="2528" priority="338" operator="lessThan">
      <formula>0</formula>
    </cfRule>
  </conditionalFormatting>
  <conditionalFormatting sqref="B346">
    <cfRule type="cellIs" dxfId="2527" priority="339" operator="lessThan">
      <formula>0</formula>
    </cfRule>
  </conditionalFormatting>
  <conditionalFormatting sqref="B474">
    <cfRule type="cellIs" dxfId="2526" priority="340" operator="lessThan">
      <formula>0</formula>
    </cfRule>
  </conditionalFormatting>
  <conditionalFormatting sqref="B322">
    <cfRule type="cellIs" dxfId="2525" priority="341" operator="lessThan">
      <formula>0</formula>
    </cfRule>
  </conditionalFormatting>
  <conditionalFormatting sqref="B531">
    <cfRule type="cellIs" dxfId="2524" priority="342" operator="lessThan">
      <formula>0</formula>
    </cfRule>
  </conditionalFormatting>
  <conditionalFormatting sqref="B342:N342">
    <cfRule type="cellIs" dxfId="2523" priority="343" operator="lessThan">
      <formula>0</formula>
    </cfRule>
  </conditionalFormatting>
  <conditionalFormatting sqref="B318">
    <cfRule type="cellIs" dxfId="2522" priority="344" operator="lessThan">
      <formula>0</formula>
    </cfRule>
  </conditionalFormatting>
  <conditionalFormatting sqref="B521:B522">
    <cfRule type="cellIs" dxfId="2521" priority="345" operator="lessThan">
      <formula>0</formula>
    </cfRule>
  </conditionalFormatting>
  <conditionalFormatting sqref="B519:B522">
    <cfRule type="cellIs" dxfId="2520" priority="346" operator="lessThan">
      <formula>0</formula>
    </cfRule>
  </conditionalFormatting>
  <conditionalFormatting sqref="B520">
    <cfRule type="cellIs" dxfId="2519" priority="347" operator="lessThan">
      <formula>0</formula>
    </cfRule>
  </conditionalFormatting>
  <conditionalFormatting sqref="B532:B533">
    <cfRule type="cellIs" dxfId="2518" priority="348" operator="lessThan">
      <formula>0</formula>
    </cfRule>
  </conditionalFormatting>
  <conditionalFormatting sqref="B326:B327">
    <cfRule type="cellIs" dxfId="2517" priority="349" operator="lessThan">
      <formula>0</formula>
    </cfRule>
  </conditionalFormatting>
  <conditionalFormatting sqref="B530:B533">
    <cfRule type="cellIs" dxfId="2516" priority="350" operator="lessThan">
      <formula>0</formula>
    </cfRule>
  </conditionalFormatting>
  <conditionalFormatting sqref="B527:B528">
    <cfRule type="cellIs" dxfId="2515" priority="351" operator="lessThan">
      <formula>0</formula>
    </cfRule>
  </conditionalFormatting>
  <conditionalFormatting sqref="B334">
    <cfRule type="cellIs" dxfId="2514" priority="352" operator="lessThan">
      <formula>0</formula>
    </cfRule>
  </conditionalFormatting>
  <conditionalFormatting sqref="B325">
    <cfRule type="cellIs" dxfId="2513" priority="353" operator="lessThan">
      <formula>0</formula>
    </cfRule>
  </conditionalFormatting>
  <conditionalFormatting sqref="B551">
    <cfRule type="cellIs" dxfId="2512" priority="354" operator="lessThan">
      <formula>0</formula>
    </cfRule>
  </conditionalFormatting>
  <conditionalFormatting sqref="B320:B321">
    <cfRule type="cellIs" dxfId="2511" priority="355" operator="lessThan">
      <formula>0</formula>
    </cfRule>
  </conditionalFormatting>
  <conditionalFormatting sqref="B319">
    <cfRule type="cellIs" dxfId="2510" priority="356" operator="lessThan">
      <formula>0</formula>
    </cfRule>
  </conditionalFormatting>
  <conditionalFormatting sqref="B338:B339">
    <cfRule type="cellIs" dxfId="2509" priority="357" operator="lessThan">
      <formula>0</formula>
    </cfRule>
  </conditionalFormatting>
  <conditionalFormatting sqref="B336">
    <cfRule type="cellIs" dxfId="2508" priority="358" operator="lessThan">
      <formula>0</formula>
    </cfRule>
  </conditionalFormatting>
  <conditionalFormatting sqref="B337">
    <cfRule type="cellIs" dxfId="2507" priority="359" operator="lessThan">
      <formula>0</formula>
    </cfRule>
  </conditionalFormatting>
  <conditionalFormatting sqref="B342:N342">
    <cfRule type="cellIs" dxfId="2506" priority="360" operator="lessThan">
      <formula>0</formula>
    </cfRule>
  </conditionalFormatting>
  <conditionalFormatting sqref="B340">
    <cfRule type="cellIs" dxfId="2505" priority="361" operator="lessThan">
      <formula>0</formula>
    </cfRule>
  </conditionalFormatting>
  <conditionalFormatting sqref="B498">
    <cfRule type="cellIs" dxfId="2504" priority="362" operator="lessThan">
      <formula>0</formula>
    </cfRule>
  </conditionalFormatting>
  <conditionalFormatting sqref="B515:B516">
    <cfRule type="cellIs" dxfId="2503" priority="363" operator="lessThan">
      <formula>0</formula>
    </cfRule>
  </conditionalFormatting>
  <conditionalFormatting sqref="B328">
    <cfRule type="cellIs" dxfId="2502" priority="364" operator="lessThan">
      <formula>0</formula>
    </cfRule>
  </conditionalFormatting>
  <conditionalFormatting sqref="B545:B548">
    <cfRule type="cellIs" dxfId="2501" priority="365" operator="lessThan">
      <formula>0</formula>
    </cfRule>
  </conditionalFormatting>
  <conditionalFormatting sqref="B540:B543">
    <cfRule type="cellIs" dxfId="2500" priority="366" operator="lessThan">
      <formula>0</formula>
    </cfRule>
  </conditionalFormatting>
  <conditionalFormatting sqref="B541">
    <cfRule type="cellIs" dxfId="2499" priority="367" operator="lessThan">
      <formula>0</formula>
    </cfRule>
  </conditionalFormatting>
  <conditionalFormatting sqref="B542:B543">
    <cfRule type="cellIs" dxfId="2498" priority="368" operator="lessThan">
      <formula>0</formula>
    </cfRule>
  </conditionalFormatting>
  <conditionalFormatting sqref="B552:B553">
    <cfRule type="cellIs" dxfId="2497" priority="369" operator="lessThan">
      <formula>0</formula>
    </cfRule>
  </conditionalFormatting>
  <conditionalFormatting sqref="B546">
    <cfRule type="cellIs" dxfId="2496" priority="370" operator="lessThan">
      <formula>0</formula>
    </cfRule>
  </conditionalFormatting>
  <conditionalFormatting sqref="B547:B548">
    <cfRule type="cellIs" dxfId="2495" priority="371" operator="lessThan">
      <formula>0</formula>
    </cfRule>
  </conditionalFormatting>
  <conditionalFormatting sqref="B348:N348">
    <cfRule type="cellIs" dxfId="2494" priority="372" operator="lessThan">
      <formula>0</formula>
    </cfRule>
  </conditionalFormatting>
  <conditionalFormatting sqref="B332:B333">
    <cfRule type="cellIs" dxfId="2493" priority="373" operator="lessThan">
      <formula>0</formula>
    </cfRule>
  </conditionalFormatting>
  <conditionalFormatting sqref="B354:N354">
    <cfRule type="cellIs" dxfId="2492" priority="374" operator="lessThan">
      <formula>0</formula>
    </cfRule>
  </conditionalFormatting>
  <conditionalFormatting sqref="B342:N342">
    <cfRule type="cellIs" dxfId="2491" priority="375" operator="lessThan">
      <formula>0</formula>
    </cfRule>
  </conditionalFormatting>
  <conditionalFormatting sqref="B342:N342">
    <cfRule type="cellIs" dxfId="2490" priority="376" operator="lessThan">
      <formula>0</formula>
    </cfRule>
  </conditionalFormatting>
  <conditionalFormatting sqref="B330">
    <cfRule type="cellIs" dxfId="2489" priority="377" operator="lessThan">
      <formula>0</formula>
    </cfRule>
  </conditionalFormatting>
  <conditionalFormatting sqref="B331">
    <cfRule type="cellIs" dxfId="2488" priority="378" operator="lessThan">
      <formula>0</formula>
    </cfRule>
  </conditionalFormatting>
  <conditionalFormatting sqref="B497:B500">
    <cfRule type="cellIs" dxfId="2487" priority="379" operator="lessThan">
      <formula>0</formula>
    </cfRule>
  </conditionalFormatting>
  <conditionalFormatting sqref="B499:B500">
    <cfRule type="cellIs" dxfId="2486" priority="380" operator="lessThan">
      <formula>0</formula>
    </cfRule>
  </conditionalFormatting>
  <conditionalFormatting sqref="B348:N348">
    <cfRule type="cellIs" dxfId="2485" priority="381" operator="lessThan">
      <formula>0</formula>
    </cfRule>
  </conditionalFormatting>
  <conditionalFormatting sqref="B348:N348">
    <cfRule type="cellIs" dxfId="2484" priority="382" operator="lessThan">
      <formula>0</formula>
    </cfRule>
  </conditionalFormatting>
  <conditionalFormatting sqref="B348:N348">
    <cfRule type="cellIs" dxfId="2483" priority="383" operator="lessThan">
      <formula>0</formula>
    </cfRule>
  </conditionalFormatting>
  <conditionalFormatting sqref="B348:N348">
    <cfRule type="cellIs" dxfId="2482" priority="384" operator="lessThan">
      <formula>0</formula>
    </cfRule>
  </conditionalFormatting>
  <conditionalFormatting sqref="N345">
    <cfRule type="cellIs" dxfId="2481" priority="385" operator="lessThan">
      <formula>0</formula>
    </cfRule>
  </conditionalFormatting>
  <conditionalFormatting sqref="B358">
    <cfRule type="cellIs" dxfId="2480" priority="386" operator="lessThan">
      <formula>0</formula>
    </cfRule>
  </conditionalFormatting>
  <conditionalFormatting sqref="B348:N348">
    <cfRule type="cellIs" dxfId="2479" priority="387" operator="lessThan">
      <formula>0</formula>
    </cfRule>
  </conditionalFormatting>
  <conditionalFormatting sqref="N322">
    <cfRule type="cellIs" dxfId="2478" priority="388" operator="lessThan">
      <formula>0</formula>
    </cfRule>
  </conditionalFormatting>
  <conditionalFormatting sqref="N334">
    <cfRule type="cellIs" dxfId="2477" priority="389" operator="lessThan">
      <formula>0</formula>
    </cfRule>
  </conditionalFormatting>
  <conditionalFormatting sqref="B525:B528">
    <cfRule type="cellIs" dxfId="2476" priority="390" operator="lessThan">
      <formula>0</formula>
    </cfRule>
  </conditionalFormatting>
  <conditionalFormatting sqref="N334">
    <cfRule type="cellIs" dxfId="2475" priority="391" operator="lessThan">
      <formula>0</formula>
    </cfRule>
  </conditionalFormatting>
  <conditionalFormatting sqref="B526">
    <cfRule type="cellIs" dxfId="2474" priority="392" operator="lessThan">
      <formula>0</formula>
    </cfRule>
  </conditionalFormatting>
  <conditionalFormatting sqref="B535:B538">
    <cfRule type="cellIs" dxfId="2473" priority="393" operator="lessThan">
      <formula>0</formula>
    </cfRule>
  </conditionalFormatting>
  <conditionalFormatting sqref="B536">
    <cfRule type="cellIs" dxfId="2472" priority="394" operator="lessThan">
      <formula>0</formula>
    </cfRule>
  </conditionalFormatting>
  <conditionalFormatting sqref="B537:B538">
    <cfRule type="cellIs" dxfId="2471" priority="395" operator="lessThan">
      <formula>0</formula>
    </cfRule>
  </conditionalFormatting>
  <conditionalFormatting sqref="B566 B571:B573 B579 B581:B584 B586">
    <cfRule type="cellIs" dxfId="2470" priority="396" operator="lessThan">
      <formula>0</formula>
    </cfRule>
  </conditionalFormatting>
  <conditionalFormatting sqref="B342:N342">
    <cfRule type="cellIs" dxfId="2469" priority="397" operator="lessThan">
      <formula>0</formula>
    </cfRule>
  </conditionalFormatting>
  <conditionalFormatting sqref="N339">
    <cfRule type="cellIs" dxfId="2468" priority="398" operator="lessThan">
      <formula>0</formula>
    </cfRule>
  </conditionalFormatting>
  <conditionalFormatting sqref="B342:N342">
    <cfRule type="cellIs" dxfId="2467" priority="399" operator="lessThan">
      <formula>0</formula>
    </cfRule>
  </conditionalFormatting>
  <conditionalFormatting sqref="B342:N342">
    <cfRule type="cellIs" dxfId="2466" priority="400" operator="lessThan">
      <formula>0</formula>
    </cfRule>
  </conditionalFormatting>
  <conditionalFormatting sqref="B568">
    <cfRule type="cellIs" dxfId="2465" priority="401" operator="lessThan">
      <formula>0</formula>
    </cfRule>
  </conditionalFormatting>
  <conditionalFormatting sqref="B569">
    <cfRule type="cellIs" dxfId="2464" priority="402" operator="lessThan">
      <formula>0</formula>
    </cfRule>
  </conditionalFormatting>
  <conditionalFormatting sqref="B574">
    <cfRule type="cellIs" dxfId="2463" priority="403" operator="lessThan">
      <formula>0</formula>
    </cfRule>
  </conditionalFormatting>
  <conditionalFormatting sqref="B508:B511">
    <cfRule type="cellIs" dxfId="2462" priority="404" operator="lessThan">
      <formula>0</formula>
    </cfRule>
  </conditionalFormatting>
  <conditionalFormatting sqref="B505:B506">
    <cfRule type="cellIs" dxfId="2461" priority="405" operator="lessThan">
      <formula>0</formula>
    </cfRule>
  </conditionalFormatting>
  <conditionalFormatting sqref="B503:B506">
    <cfRule type="cellIs" dxfId="2460" priority="406" operator="lessThan">
      <formula>0</formula>
    </cfRule>
  </conditionalFormatting>
  <conditionalFormatting sqref="B504">
    <cfRule type="cellIs" dxfId="2459" priority="407" operator="lessThan">
      <formula>0</formula>
    </cfRule>
  </conditionalFormatting>
  <conditionalFormatting sqref="B510:B511">
    <cfRule type="cellIs" dxfId="2458" priority="408" operator="lessThan">
      <formula>0</formula>
    </cfRule>
  </conditionalFormatting>
  <conditionalFormatting sqref="B509">
    <cfRule type="cellIs" dxfId="2457" priority="409" operator="lessThan">
      <formula>0</formula>
    </cfRule>
  </conditionalFormatting>
  <conditionalFormatting sqref="B318:B321">
    <cfRule type="cellIs" dxfId="2456" priority="410" operator="lessThan">
      <formula>0</formula>
    </cfRule>
  </conditionalFormatting>
  <conditionalFormatting sqref="N333">
    <cfRule type="cellIs" dxfId="2455" priority="411" operator="lessThan">
      <formula>0</formula>
    </cfRule>
  </conditionalFormatting>
  <conditionalFormatting sqref="B342:N342">
    <cfRule type="cellIs" dxfId="2454" priority="412" operator="lessThan">
      <formula>0</formula>
    </cfRule>
  </conditionalFormatting>
  <conditionalFormatting sqref="B354:N354">
    <cfRule type="cellIs" dxfId="2453" priority="413" operator="lessThan">
      <formula>0</formula>
    </cfRule>
  </conditionalFormatting>
  <conditionalFormatting sqref="N340">
    <cfRule type="cellIs" dxfId="2452" priority="414" operator="lessThan">
      <formula>0</formula>
    </cfRule>
  </conditionalFormatting>
  <conditionalFormatting sqref="B358">
    <cfRule type="cellIs" dxfId="2451" priority="415" operator="lessThan">
      <formula>0</formula>
    </cfRule>
  </conditionalFormatting>
  <conditionalFormatting sqref="N346">
    <cfRule type="cellIs" dxfId="2450" priority="416" operator="lessThan">
      <formula>0</formula>
    </cfRule>
  </conditionalFormatting>
  <conditionalFormatting sqref="N340">
    <cfRule type="cellIs" dxfId="2449" priority="417" operator="lessThan">
      <formula>0</formula>
    </cfRule>
  </conditionalFormatting>
  <conditionalFormatting sqref="N346">
    <cfRule type="cellIs" dxfId="2448" priority="418" operator="lessThan">
      <formula>0</formula>
    </cfRule>
  </conditionalFormatting>
  <conditionalFormatting sqref="B348:N348">
    <cfRule type="cellIs" dxfId="2447" priority="419" operator="lessThan">
      <formula>0</formula>
    </cfRule>
  </conditionalFormatting>
  <conditionalFormatting sqref="B348:N348">
    <cfRule type="cellIs" dxfId="2446" priority="420" operator="lessThan">
      <formula>0</formula>
    </cfRule>
  </conditionalFormatting>
  <conditionalFormatting sqref="N351">
    <cfRule type="cellIs" dxfId="2445" priority="421" operator="lessThan">
      <formula>0</formula>
    </cfRule>
  </conditionalFormatting>
  <conditionalFormatting sqref="N328">
    <cfRule type="cellIs" dxfId="2444" priority="422" operator="lessThan">
      <formula>0</formula>
    </cfRule>
  </conditionalFormatting>
  <conditionalFormatting sqref="N328">
    <cfRule type="cellIs" dxfId="2443" priority="423" operator="lessThan">
      <formula>0</formula>
    </cfRule>
  </conditionalFormatting>
  <conditionalFormatting sqref="H358">
    <cfRule type="cellIs" dxfId="2442" priority="424" operator="lessThan">
      <formula>0</formula>
    </cfRule>
  </conditionalFormatting>
  <conditionalFormatting sqref="B354:N354">
    <cfRule type="cellIs" dxfId="2441" priority="425" operator="lessThan">
      <formula>0</formula>
    </cfRule>
  </conditionalFormatting>
  <conditionalFormatting sqref="N357">
    <cfRule type="cellIs" dxfId="2440" priority="426" operator="lessThan">
      <formula>0</formula>
    </cfRule>
  </conditionalFormatting>
  <conditionalFormatting sqref="N358">
    <cfRule type="cellIs" dxfId="2439" priority="427" operator="lessThan">
      <formula>0</formula>
    </cfRule>
  </conditionalFormatting>
  <conditionalFormatting sqref="N358">
    <cfRule type="cellIs" dxfId="2438" priority="428" operator="lessThan">
      <formula>0</formula>
    </cfRule>
  </conditionalFormatting>
  <conditionalFormatting sqref="B354:N354">
    <cfRule type="cellIs" dxfId="2437" priority="429" operator="lessThan">
      <formula>0</formula>
    </cfRule>
  </conditionalFormatting>
  <conditionalFormatting sqref="B354:N354">
    <cfRule type="cellIs" dxfId="2436" priority="430" operator="lessThan">
      <formula>0</formula>
    </cfRule>
  </conditionalFormatting>
  <conditionalFormatting sqref="B354:N354">
    <cfRule type="cellIs" dxfId="2435" priority="431" operator="lessThan">
      <formula>0</formula>
    </cfRule>
  </conditionalFormatting>
  <conditionalFormatting sqref="B354:N354">
    <cfRule type="cellIs" dxfId="2434" priority="432" operator="lessThan">
      <formula>0</formula>
    </cfRule>
  </conditionalFormatting>
  <conditionalFormatting sqref="B366:N366">
    <cfRule type="cellIs" dxfId="2433" priority="433" operator="lessThan">
      <formula>0</formula>
    </cfRule>
  </conditionalFormatting>
  <conditionalFormatting sqref="B366:N366">
    <cfRule type="cellIs" dxfId="2432" priority="434" operator="lessThan">
      <formula>0</formula>
    </cfRule>
  </conditionalFormatting>
  <conditionalFormatting sqref="C358:M358">
    <cfRule type="cellIs" dxfId="2431" priority="435" operator="lessThan">
      <formula>0</formula>
    </cfRule>
  </conditionalFormatting>
  <conditionalFormatting sqref="C358:M358">
    <cfRule type="cellIs" dxfId="2430" priority="436" operator="lessThan">
      <formula>0</formula>
    </cfRule>
  </conditionalFormatting>
  <conditionalFormatting sqref="B354:N354">
    <cfRule type="cellIs" dxfId="2429" priority="437" operator="lessThan">
      <formula>0</formula>
    </cfRule>
  </conditionalFormatting>
  <conditionalFormatting sqref="C370:M370">
    <cfRule type="cellIs" dxfId="2428" priority="438" operator="lessThan">
      <formula>0</formula>
    </cfRule>
  </conditionalFormatting>
  <conditionalFormatting sqref="C370:M370">
    <cfRule type="cellIs" dxfId="2427" priority="439" operator="lessThan">
      <formula>0</formula>
    </cfRule>
  </conditionalFormatting>
  <conditionalFormatting sqref="H370">
    <cfRule type="cellIs" dxfId="2426" priority="440" operator="lessThan">
      <formula>0</formula>
    </cfRule>
  </conditionalFormatting>
  <conditionalFormatting sqref="B370">
    <cfRule type="cellIs" dxfId="2425" priority="441" operator="lessThan">
      <formula>0</formula>
    </cfRule>
  </conditionalFormatting>
  <conditionalFormatting sqref="B372:N372">
    <cfRule type="cellIs" dxfId="2424" priority="442" operator="lessThan">
      <formula>0</formula>
    </cfRule>
  </conditionalFormatting>
  <conditionalFormatting sqref="B372:N372">
    <cfRule type="cellIs" dxfId="2423" priority="443" operator="lessThan">
      <formula>0</formula>
    </cfRule>
  </conditionalFormatting>
  <conditionalFormatting sqref="B372:N372">
    <cfRule type="cellIs" dxfId="2422" priority="444" operator="lessThan">
      <formula>0</formula>
    </cfRule>
  </conditionalFormatting>
  <conditionalFormatting sqref="N375">
    <cfRule type="cellIs" dxfId="2421" priority="445" operator="lessThan">
      <formula>0</formula>
    </cfRule>
  </conditionalFormatting>
  <conditionalFormatting sqref="N376">
    <cfRule type="cellIs" dxfId="2420" priority="446" operator="lessThan">
      <formula>0</formula>
    </cfRule>
  </conditionalFormatting>
  <conditionalFormatting sqref="N376">
    <cfRule type="cellIs" dxfId="2419" priority="447" operator="lessThan">
      <formula>0</formula>
    </cfRule>
  </conditionalFormatting>
  <conditionalFormatting sqref="C383:M383">
    <cfRule type="cellIs" dxfId="2418" priority="448" operator="lessThan">
      <formula>0</formula>
    </cfRule>
  </conditionalFormatting>
  <conditionalFormatting sqref="C383:M383">
    <cfRule type="cellIs" dxfId="2417" priority="449" operator="lessThan">
      <formula>0</formula>
    </cfRule>
  </conditionalFormatting>
  <conditionalFormatting sqref="H383">
    <cfRule type="cellIs" dxfId="2416" priority="450" operator="lessThan">
      <formula>0</formula>
    </cfRule>
  </conditionalFormatting>
  <conditionalFormatting sqref="B383">
    <cfRule type="cellIs" dxfId="2415" priority="451" operator="lessThan">
      <formula>0</formula>
    </cfRule>
  </conditionalFormatting>
  <conditionalFormatting sqref="B383">
    <cfRule type="cellIs" dxfId="2414" priority="452" operator="lessThan">
      <formula>0</formula>
    </cfRule>
  </conditionalFormatting>
  <conditionalFormatting sqref="B379:N379">
    <cfRule type="cellIs" dxfId="2413" priority="453" operator="lessThan">
      <formula>0</formula>
    </cfRule>
  </conditionalFormatting>
  <conditionalFormatting sqref="B379:N379">
    <cfRule type="cellIs" dxfId="2412" priority="454" operator="lessThan">
      <formula>0</formula>
    </cfRule>
  </conditionalFormatting>
  <conditionalFormatting sqref="C364:M364">
    <cfRule type="cellIs" dxfId="2411" priority="455" operator="lessThan">
      <formula>0</formula>
    </cfRule>
  </conditionalFormatting>
  <conditionalFormatting sqref="C364:M364">
    <cfRule type="cellIs" dxfId="2410" priority="456" operator="lessThan">
      <formula>0</formula>
    </cfRule>
  </conditionalFormatting>
  <conditionalFormatting sqref="H364">
    <cfRule type="cellIs" dxfId="2409" priority="457" operator="lessThan">
      <formula>0</formula>
    </cfRule>
  </conditionalFormatting>
  <conditionalFormatting sqref="B364">
    <cfRule type="cellIs" dxfId="2408" priority="458" operator="lessThan">
      <formula>0</formula>
    </cfRule>
  </conditionalFormatting>
  <conditionalFormatting sqref="B364">
    <cfRule type="cellIs" dxfId="2407" priority="459" operator="lessThan">
      <formula>0</formula>
    </cfRule>
  </conditionalFormatting>
  <conditionalFormatting sqref="B360:N360">
    <cfRule type="cellIs" dxfId="2406" priority="460" operator="lessThan">
      <formula>0</formula>
    </cfRule>
  </conditionalFormatting>
  <conditionalFormatting sqref="B360:N360">
    <cfRule type="cellIs" dxfId="2405" priority="461" operator="lessThan">
      <formula>0</formula>
    </cfRule>
  </conditionalFormatting>
  <conditionalFormatting sqref="B360:N360">
    <cfRule type="cellIs" dxfId="2404" priority="462" operator="lessThan">
      <formula>0</formula>
    </cfRule>
  </conditionalFormatting>
  <conditionalFormatting sqref="B360:N360">
    <cfRule type="cellIs" dxfId="2403" priority="463" operator="lessThan">
      <formula>0</formula>
    </cfRule>
  </conditionalFormatting>
  <conditionalFormatting sqref="B360:N360">
    <cfRule type="cellIs" dxfId="2402" priority="464" operator="lessThan">
      <formula>0</formula>
    </cfRule>
  </conditionalFormatting>
  <conditionalFormatting sqref="B360:N360">
    <cfRule type="cellIs" dxfId="2401" priority="465" operator="lessThan">
      <formula>0</formula>
    </cfRule>
  </conditionalFormatting>
  <conditionalFormatting sqref="B360:N360">
    <cfRule type="cellIs" dxfId="2400" priority="466" operator="lessThan">
      <formula>0</formula>
    </cfRule>
  </conditionalFormatting>
  <conditionalFormatting sqref="B360:N360">
    <cfRule type="cellIs" dxfId="2399" priority="467" operator="lessThan">
      <formula>0</formula>
    </cfRule>
  </conditionalFormatting>
  <conditionalFormatting sqref="B379:N379">
    <cfRule type="cellIs" dxfId="2398" priority="468" operator="lessThan">
      <formula>0</formula>
    </cfRule>
  </conditionalFormatting>
  <conditionalFormatting sqref="B379:N379">
    <cfRule type="cellIs" dxfId="2397" priority="469" operator="lessThan">
      <formula>0</formula>
    </cfRule>
  </conditionalFormatting>
  <conditionalFormatting sqref="B379:N379">
    <cfRule type="cellIs" dxfId="2396" priority="470" operator="lessThan">
      <formula>0</formula>
    </cfRule>
  </conditionalFormatting>
  <conditionalFormatting sqref="B379:N379">
    <cfRule type="cellIs" dxfId="2395" priority="471" operator="lessThan">
      <formula>0</formula>
    </cfRule>
  </conditionalFormatting>
  <conditionalFormatting sqref="B379:N379">
    <cfRule type="cellIs" dxfId="2394" priority="472" operator="lessThan">
      <formula>0</formula>
    </cfRule>
  </conditionalFormatting>
  <conditionalFormatting sqref="B379:N379">
    <cfRule type="cellIs" dxfId="2393" priority="473" operator="lessThan">
      <formula>0</formula>
    </cfRule>
  </conditionalFormatting>
  <conditionalFormatting sqref="N382">
    <cfRule type="cellIs" dxfId="2392" priority="474" operator="lessThan">
      <formula>0</formula>
    </cfRule>
  </conditionalFormatting>
  <conditionalFormatting sqref="N383">
    <cfRule type="cellIs" dxfId="2391" priority="475" operator="lessThan">
      <formula>0</formula>
    </cfRule>
  </conditionalFormatting>
  <conditionalFormatting sqref="N383">
    <cfRule type="cellIs" dxfId="2390" priority="476" operator="lessThan">
      <formula>0</formula>
    </cfRule>
  </conditionalFormatting>
  <conditionalFormatting sqref="C389:M389">
    <cfRule type="cellIs" dxfId="2389" priority="477" operator="lessThan">
      <formula>0</formula>
    </cfRule>
  </conditionalFormatting>
  <conditionalFormatting sqref="C389:M389">
    <cfRule type="cellIs" dxfId="2388" priority="478" operator="lessThan">
      <formula>0</formula>
    </cfRule>
  </conditionalFormatting>
  <conditionalFormatting sqref="H389">
    <cfRule type="cellIs" dxfId="2387" priority="479" operator="lessThan">
      <formula>0</formula>
    </cfRule>
  </conditionalFormatting>
  <conditionalFormatting sqref="B389">
    <cfRule type="cellIs" dxfId="2386" priority="480" operator="lessThan">
      <formula>0</formula>
    </cfRule>
  </conditionalFormatting>
  <conditionalFormatting sqref="N363">
    <cfRule type="cellIs" dxfId="2385" priority="481" operator="lessThan">
      <formula>0</formula>
    </cfRule>
  </conditionalFormatting>
  <conditionalFormatting sqref="B370">
    <cfRule type="cellIs" dxfId="2384" priority="482" operator="lessThan">
      <formula>0</formula>
    </cfRule>
  </conditionalFormatting>
  <conditionalFormatting sqref="B366:N366">
    <cfRule type="cellIs" dxfId="2383" priority="483" operator="lessThan">
      <formula>0</formula>
    </cfRule>
  </conditionalFormatting>
  <conditionalFormatting sqref="B366:N366">
    <cfRule type="cellIs" dxfId="2382" priority="484" operator="lessThan">
      <formula>0</formula>
    </cfRule>
  </conditionalFormatting>
  <conditionalFormatting sqref="B366:N366">
    <cfRule type="cellIs" dxfId="2381" priority="485" operator="lessThan">
      <formula>0</formula>
    </cfRule>
  </conditionalFormatting>
  <conditionalFormatting sqref="B389">
    <cfRule type="cellIs" dxfId="2380" priority="486" operator="lessThan">
      <formula>0</formula>
    </cfRule>
  </conditionalFormatting>
  <conditionalFormatting sqref="B385:N385">
    <cfRule type="cellIs" dxfId="2379" priority="487" operator="lessThan">
      <formula>0</formula>
    </cfRule>
  </conditionalFormatting>
  <conditionalFormatting sqref="B385:N385">
    <cfRule type="cellIs" dxfId="2378" priority="488" operator="lessThan">
      <formula>0</formula>
    </cfRule>
  </conditionalFormatting>
  <conditionalFormatting sqref="B385:N385">
    <cfRule type="cellIs" dxfId="2377" priority="489" operator="lessThan">
      <formula>0</formula>
    </cfRule>
  </conditionalFormatting>
  <conditionalFormatting sqref="B385:N385">
    <cfRule type="cellIs" dxfId="2376" priority="490" operator="lessThan">
      <formula>0</formula>
    </cfRule>
  </conditionalFormatting>
  <conditionalFormatting sqref="B385:N385">
    <cfRule type="cellIs" dxfId="2375" priority="491" operator="lessThan">
      <formula>0</formula>
    </cfRule>
  </conditionalFormatting>
  <conditionalFormatting sqref="B385:N385">
    <cfRule type="cellIs" dxfId="2374" priority="492" operator="lessThan">
      <formula>0</formula>
    </cfRule>
  </conditionalFormatting>
  <conditionalFormatting sqref="B385:N385">
    <cfRule type="cellIs" dxfId="2373" priority="493" operator="lessThan">
      <formula>0</formula>
    </cfRule>
  </conditionalFormatting>
  <conditionalFormatting sqref="B385:N385">
    <cfRule type="cellIs" dxfId="2372" priority="494" operator="lessThan">
      <formula>0</formula>
    </cfRule>
  </conditionalFormatting>
  <conditionalFormatting sqref="B366:N366">
    <cfRule type="cellIs" dxfId="2371" priority="495" operator="lessThan">
      <formula>0</formula>
    </cfRule>
  </conditionalFormatting>
  <conditionalFormatting sqref="B366:N366">
    <cfRule type="cellIs" dxfId="2370" priority="496" operator="lessThan">
      <formula>0</formula>
    </cfRule>
  </conditionalFormatting>
  <conditionalFormatting sqref="B366:N366">
    <cfRule type="cellIs" dxfId="2369" priority="497" operator="lessThan">
      <formula>0</formula>
    </cfRule>
  </conditionalFormatting>
  <conditionalFormatting sqref="N369">
    <cfRule type="cellIs" dxfId="2368" priority="498" operator="lessThan">
      <formula>0</formula>
    </cfRule>
  </conditionalFormatting>
  <conditionalFormatting sqref="N370">
    <cfRule type="cellIs" dxfId="2367" priority="499" operator="lessThan">
      <formula>0</formula>
    </cfRule>
  </conditionalFormatting>
  <conditionalFormatting sqref="N370">
    <cfRule type="cellIs" dxfId="2366" priority="500" operator="lessThan">
      <formula>0</formula>
    </cfRule>
  </conditionalFormatting>
  <conditionalFormatting sqref="C376:M376">
    <cfRule type="cellIs" dxfId="2365" priority="501" operator="lessThan">
      <formula>0</formula>
    </cfRule>
  </conditionalFormatting>
  <conditionalFormatting sqref="C376:M376">
    <cfRule type="cellIs" dxfId="2364" priority="502" operator="lessThan">
      <formula>0</formula>
    </cfRule>
  </conditionalFormatting>
  <conditionalFormatting sqref="H376">
    <cfRule type="cellIs" dxfId="2363" priority="503" operator="lessThan">
      <formula>0</formula>
    </cfRule>
  </conditionalFormatting>
  <conditionalFormatting sqref="B376">
    <cfRule type="cellIs" dxfId="2362" priority="504" operator="lessThan">
      <formula>0</formula>
    </cfRule>
  </conditionalFormatting>
  <conditionalFormatting sqref="B376">
    <cfRule type="cellIs" dxfId="2361" priority="505" operator="lessThan">
      <formula>0</formula>
    </cfRule>
  </conditionalFormatting>
  <conditionalFormatting sqref="N388">
    <cfRule type="cellIs" dxfId="2360" priority="506" operator="lessThan">
      <formula>0</formula>
    </cfRule>
  </conditionalFormatting>
  <conditionalFormatting sqref="N389">
    <cfRule type="cellIs" dxfId="2359" priority="507" operator="lessThan">
      <formula>0</formula>
    </cfRule>
  </conditionalFormatting>
  <conditionalFormatting sqref="N389">
    <cfRule type="cellIs" dxfId="2358" priority="508" operator="lessThan">
      <formula>0</formula>
    </cfRule>
  </conditionalFormatting>
  <conditionalFormatting sqref="D392:N395">
    <cfRule type="cellIs" dxfId="2357" priority="509" operator="lessThan">
      <formula>0</formula>
    </cfRule>
  </conditionalFormatting>
  <conditionalFormatting sqref="B392:B395">
    <cfRule type="cellIs" dxfId="2356" priority="510" operator="lessThan">
      <formula>0</formula>
    </cfRule>
  </conditionalFormatting>
  <conditionalFormatting sqref="B432">
    <cfRule type="cellIs" dxfId="2355" priority="511" operator="lessThan">
      <formula>0</formula>
    </cfRule>
  </conditionalFormatting>
  <conditionalFormatting sqref="B372:N372">
    <cfRule type="cellIs" dxfId="2354" priority="512" operator="lessThan">
      <formula>0</formula>
    </cfRule>
  </conditionalFormatting>
  <conditionalFormatting sqref="B372:N372">
    <cfRule type="cellIs" dxfId="2353" priority="513" operator="lessThan">
      <formula>0</formula>
    </cfRule>
  </conditionalFormatting>
  <conditionalFormatting sqref="B372:N372">
    <cfRule type="cellIs" dxfId="2352" priority="514" operator="lessThan">
      <formula>0</formula>
    </cfRule>
  </conditionalFormatting>
  <conditionalFormatting sqref="B372:N372">
    <cfRule type="cellIs" dxfId="2351" priority="515" operator="lessThan">
      <formula>0</formula>
    </cfRule>
  </conditionalFormatting>
  <conditionalFormatting sqref="B372:N372">
    <cfRule type="cellIs" dxfId="2350" priority="516" operator="lessThan">
      <formula>0</formula>
    </cfRule>
  </conditionalFormatting>
  <conditionalFormatting sqref="C392:C395">
    <cfRule type="expression" dxfId="2349" priority="517">
      <formula>C392/B392&gt;1</formula>
    </cfRule>
  </conditionalFormatting>
  <conditionalFormatting sqref="C392:C395">
    <cfRule type="expression" dxfId="2348" priority="518">
      <formula>C392/B392&lt;1</formula>
    </cfRule>
  </conditionalFormatting>
  <conditionalFormatting sqref="D392:N395">
    <cfRule type="expression" dxfId="2347" priority="519">
      <formula>D392/C392&gt;1</formula>
    </cfRule>
  </conditionalFormatting>
  <conditionalFormatting sqref="D392:N395">
    <cfRule type="expression" dxfId="2346" priority="520">
      <formula>D392/C392&lt;1</formula>
    </cfRule>
  </conditionalFormatting>
  <conditionalFormatting sqref="B392:B395 B456:N456 B464:N464 B479:N479 B493:N493">
    <cfRule type="expression" dxfId="2345" priority="521">
      <formula>B392/#REF!&gt;1</formula>
    </cfRule>
  </conditionalFormatting>
  <conditionalFormatting sqref="B392:B395 B456:N456 B464:N464 B479:N479 B493:N493">
    <cfRule type="expression" dxfId="2344" priority="522">
      <formula>B392/#REF!&lt;1</formula>
    </cfRule>
  </conditionalFormatting>
  <conditionalFormatting sqref="B432">
    <cfRule type="expression" dxfId="2343" priority="523">
      <formula>B432/#REF!&gt;1</formula>
    </cfRule>
  </conditionalFormatting>
  <conditionalFormatting sqref="B432">
    <cfRule type="expression" dxfId="2342" priority="524">
      <formula>B432/#REF!&lt;1</formula>
    </cfRule>
  </conditionalFormatting>
  <conditionalFormatting sqref="C432">
    <cfRule type="cellIs" dxfId="2341" priority="525" operator="lessThan">
      <formula>0</formula>
    </cfRule>
  </conditionalFormatting>
  <conditionalFormatting sqref="C432">
    <cfRule type="expression" dxfId="2340" priority="526">
      <formula>C432/B432&gt;1</formula>
    </cfRule>
  </conditionalFormatting>
  <conditionalFormatting sqref="C432">
    <cfRule type="expression" dxfId="2339" priority="527">
      <formula>C432/B432&lt;1</formula>
    </cfRule>
  </conditionalFormatting>
  <conditionalFormatting sqref="D432">
    <cfRule type="cellIs" dxfId="2338" priority="528" operator="lessThan">
      <formula>0</formula>
    </cfRule>
  </conditionalFormatting>
  <conditionalFormatting sqref="D432">
    <cfRule type="expression" dxfId="2337" priority="529">
      <formula>D432/C432&gt;1</formula>
    </cfRule>
  </conditionalFormatting>
  <conditionalFormatting sqref="D432">
    <cfRule type="expression" dxfId="2336" priority="530">
      <formula>D432/C432&lt;1</formula>
    </cfRule>
  </conditionalFormatting>
  <conditionalFormatting sqref="E432">
    <cfRule type="cellIs" dxfId="2335" priority="531" operator="lessThan">
      <formula>0</formula>
    </cfRule>
  </conditionalFormatting>
  <conditionalFormatting sqref="E432">
    <cfRule type="expression" dxfId="2334" priority="532">
      <formula>E432/D432&gt;1</formula>
    </cfRule>
  </conditionalFormatting>
  <conditionalFormatting sqref="E432">
    <cfRule type="expression" dxfId="2333" priority="533">
      <formula>E432/D432&lt;1</formula>
    </cfRule>
  </conditionalFormatting>
  <conditionalFormatting sqref="F432">
    <cfRule type="cellIs" dxfId="2332" priority="534" operator="lessThan">
      <formula>0</formula>
    </cfRule>
  </conditionalFormatting>
  <conditionalFormatting sqref="F432">
    <cfRule type="expression" dxfId="2331" priority="535">
      <formula>F432/E432&gt;1</formula>
    </cfRule>
  </conditionalFormatting>
  <conditionalFormatting sqref="F432">
    <cfRule type="expression" dxfId="2330" priority="536">
      <formula>F432/E432&lt;1</formula>
    </cfRule>
  </conditionalFormatting>
  <conditionalFormatting sqref="G432">
    <cfRule type="cellIs" dxfId="2329" priority="537" operator="lessThan">
      <formula>0</formula>
    </cfRule>
  </conditionalFormatting>
  <conditionalFormatting sqref="G432">
    <cfRule type="expression" dxfId="2328" priority="538">
      <formula>G432/F432&gt;1</formula>
    </cfRule>
  </conditionalFormatting>
  <conditionalFormatting sqref="G432">
    <cfRule type="expression" dxfId="2327" priority="539">
      <formula>G432/F432&lt;1</formula>
    </cfRule>
  </conditionalFormatting>
  <conditionalFormatting sqref="H432">
    <cfRule type="cellIs" dxfId="2326" priority="540" operator="lessThan">
      <formula>0</formula>
    </cfRule>
  </conditionalFormatting>
  <conditionalFormatting sqref="H432">
    <cfRule type="expression" dxfId="2325" priority="541">
      <formula>H432/G432&gt;1</formula>
    </cfRule>
  </conditionalFormatting>
  <conditionalFormatting sqref="H432">
    <cfRule type="expression" dxfId="2324" priority="542">
      <formula>H432/G432&lt;1</formula>
    </cfRule>
  </conditionalFormatting>
  <conditionalFormatting sqref="I432:N432">
    <cfRule type="cellIs" dxfId="2323" priority="543" operator="lessThan">
      <formula>0</formula>
    </cfRule>
  </conditionalFormatting>
  <conditionalFormatting sqref="I432:N432">
    <cfRule type="expression" dxfId="2322" priority="544">
      <formula>I432/H432&gt;1</formula>
    </cfRule>
  </conditionalFormatting>
  <conditionalFormatting sqref="I432:N432">
    <cfRule type="expression" dxfId="2321" priority="545">
      <formula>I432/H432&lt;1</formula>
    </cfRule>
  </conditionalFormatting>
  <conditionalFormatting sqref="B456">
    <cfRule type="cellIs" dxfId="2320" priority="546" operator="lessThan">
      <formula>0</formula>
    </cfRule>
  </conditionalFormatting>
  <conditionalFormatting sqref="B456">
    <cfRule type="expression" dxfId="2319" priority="547">
      <formula>B456/#REF!&gt;1</formula>
    </cfRule>
  </conditionalFormatting>
  <conditionalFormatting sqref="B456">
    <cfRule type="expression" dxfId="2318" priority="548">
      <formula>B456/#REF!&lt;1</formula>
    </cfRule>
  </conditionalFormatting>
  <conditionalFormatting sqref="C456">
    <cfRule type="cellIs" dxfId="2317" priority="549" operator="lessThan">
      <formula>0</formula>
    </cfRule>
  </conditionalFormatting>
  <conditionalFormatting sqref="C456">
    <cfRule type="expression" dxfId="2316" priority="550">
      <formula>C456/B456&gt;1</formula>
    </cfRule>
  </conditionalFormatting>
  <conditionalFormatting sqref="C456">
    <cfRule type="expression" dxfId="2315" priority="551">
      <formula>C456/B456&lt;1</formula>
    </cfRule>
  </conditionalFormatting>
  <conditionalFormatting sqref="D456">
    <cfRule type="cellIs" dxfId="2314" priority="552" operator="lessThan">
      <formula>0</formula>
    </cfRule>
  </conditionalFormatting>
  <conditionalFormatting sqref="D456">
    <cfRule type="expression" dxfId="2313" priority="553">
      <formula>D456/C456&gt;1</formula>
    </cfRule>
  </conditionalFormatting>
  <conditionalFormatting sqref="D456">
    <cfRule type="expression" dxfId="2312" priority="554">
      <formula>D456/C456&lt;1</formula>
    </cfRule>
  </conditionalFormatting>
  <conditionalFormatting sqref="E456">
    <cfRule type="cellIs" dxfId="2311" priority="555" operator="lessThan">
      <formula>0</formula>
    </cfRule>
  </conditionalFormatting>
  <conditionalFormatting sqref="E456">
    <cfRule type="expression" dxfId="2310" priority="556">
      <formula>E456/D456&gt;1</formula>
    </cfRule>
  </conditionalFormatting>
  <conditionalFormatting sqref="E456">
    <cfRule type="expression" dxfId="2309" priority="557">
      <formula>E456/D456&lt;1</formula>
    </cfRule>
  </conditionalFormatting>
  <conditionalFormatting sqref="F456">
    <cfRule type="cellIs" dxfId="2308" priority="558" operator="lessThan">
      <formula>0</formula>
    </cfRule>
  </conditionalFormatting>
  <conditionalFormatting sqref="F456">
    <cfRule type="expression" dxfId="2307" priority="559">
      <formula>F456/E456&gt;1</formula>
    </cfRule>
  </conditionalFormatting>
  <conditionalFormatting sqref="F456">
    <cfRule type="expression" dxfId="2306" priority="560">
      <formula>F456/E456&lt;1</formula>
    </cfRule>
  </conditionalFormatting>
  <conditionalFormatting sqref="G456">
    <cfRule type="cellIs" dxfId="2305" priority="561" operator="lessThan">
      <formula>0</formula>
    </cfRule>
  </conditionalFormatting>
  <conditionalFormatting sqref="G456">
    <cfRule type="expression" dxfId="2304" priority="562">
      <formula>G456/F456&gt;1</formula>
    </cfRule>
  </conditionalFormatting>
  <conditionalFormatting sqref="G456">
    <cfRule type="expression" dxfId="2303" priority="563">
      <formula>G456/F456&lt;1</formula>
    </cfRule>
  </conditionalFormatting>
  <conditionalFormatting sqref="H456">
    <cfRule type="cellIs" dxfId="2302" priority="564" operator="lessThan">
      <formula>0</formula>
    </cfRule>
  </conditionalFormatting>
  <conditionalFormatting sqref="H456">
    <cfRule type="expression" dxfId="2301" priority="565">
      <formula>H456/G456&gt;1</formula>
    </cfRule>
  </conditionalFormatting>
  <conditionalFormatting sqref="H456">
    <cfRule type="expression" dxfId="2300" priority="566">
      <formula>H456/G456&lt;1</formula>
    </cfRule>
  </conditionalFormatting>
  <conditionalFormatting sqref="B464">
    <cfRule type="cellIs" dxfId="2299" priority="567" operator="lessThan">
      <formula>0</formula>
    </cfRule>
  </conditionalFormatting>
  <conditionalFormatting sqref="B464">
    <cfRule type="expression" dxfId="2298" priority="568">
      <formula>B464/#REF!&gt;1</formula>
    </cfRule>
  </conditionalFormatting>
  <conditionalFormatting sqref="B464">
    <cfRule type="expression" dxfId="2297" priority="569">
      <formula>B464/#REF!&lt;1</formula>
    </cfRule>
  </conditionalFormatting>
  <conditionalFormatting sqref="C464">
    <cfRule type="cellIs" dxfId="2296" priority="570" operator="lessThan">
      <formula>0</formula>
    </cfRule>
  </conditionalFormatting>
  <conditionalFormatting sqref="C464">
    <cfRule type="expression" dxfId="2295" priority="571">
      <formula>C464/B464&gt;1</formula>
    </cfRule>
  </conditionalFormatting>
  <conditionalFormatting sqref="C464">
    <cfRule type="expression" dxfId="2294" priority="572">
      <formula>C464/B464&lt;1</formula>
    </cfRule>
  </conditionalFormatting>
  <conditionalFormatting sqref="D464">
    <cfRule type="cellIs" dxfId="2293" priority="573" operator="lessThan">
      <formula>0</formula>
    </cfRule>
  </conditionalFormatting>
  <conditionalFormatting sqref="D464">
    <cfRule type="expression" dxfId="2292" priority="574">
      <formula>D464/C464&gt;1</formula>
    </cfRule>
  </conditionalFormatting>
  <conditionalFormatting sqref="D464">
    <cfRule type="expression" dxfId="2291" priority="575">
      <formula>D464/C464&lt;1</formula>
    </cfRule>
  </conditionalFormatting>
  <conditionalFormatting sqref="E464">
    <cfRule type="cellIs" dxfId="2290" priority="576" operator="lessThan">
      <formula>0</formula>
    </cfRule>
  </conditionalFormatting>
  <conditionalFormatting sqref="E464">
    <cfRule type="expression" dxfId="2289" priority="577">
      <formula>E464/D464&gt;1</formula>
    </cfRule>
  </conditionalFormatting>
  <conditionalFormatting sqref="E464">
    <cfRule type="expression" dxfId="2288" priority="578">
      <formula>E464/D464&lt;1</formula>
    </cfRule>
  </conditionalFormatting>
  <conditionalFormatting sqref="F464">
    <cfRule type="cellIs" dxfId="2287" priority="579" operator="lessThan">
      <formula>0</formula>
    </cfRule>
  </conditionalFormatting>
  <conditionalFormatting sqref="F464">
    <cfRule type="expression" dxfId="2286" priority="580">
      <formula>F464/E464&gt;1</formula>
    </cfRule>
  </conditionalFormatting>
  <conditionalFormatting sqref="F464">
    <cfRule type="expression" dxfId="2285" priority="581">
      <formula>F464/E464&lt;1</formula>
    </cfRule>
  </conditionalFormatting>
  <conditionalFormatting sqref="G464">
    <cfRule type="cellIs" dxfId="2284" priority="582" operator="lessThan">
      <formula>0</formula>
    </cfRule>
  </conditionalFormatting>
  <conditionalFormatting sqref="G464">
    <cfRule type="expression" dxfId="2283" priority="583">
      <formula>G464/F464&gt;1</formula>
    </cfRule>
  </conditionalFormatting>
  <conditionalFormatting sqref="G464">
    <cfRule type="expression" dxfId="2282" priority="584">
      <formula>G464/F464&lt;1</formula>
    </cfRule>
  </conditionalFormatting>
  <conditionalFormatting sqref="H464">
    <cfRule type="cellIs" dxfId="2281" priority="585" operator="lessThan">
      <formula>0</formula>
    </cfRule>
  </conditionalFormatting>
  <conditionalFormatting sqref="H464">
    <cfRule type="expression" dxfId="2280" priority="586">
      <formula>H464/G464&gt;1</formula>
    </cfRule>
  </conditionalFormatting>
  <conditionalFormatting sqref="H464">
    <cfRule type="expression" dxfId="2279" priority="587">
      <formula>H464/G464&lt;1</formula>
    </cfRule>
  </conditionalFormatting>
  <conditionalFormatting sqref="B493">
    <cfRule type="cellIs" dxfId="2278" priority="588" operator="lessThan">
      <formula>0</formula>
    </cfRule>
  </conditionalFormatting>
  <conditionalFormatting sqref="B493">
    <cfRule type="expression" dxfId="2277" priority="589">
      <formula>B493/#REF!&gt;1</formula>
    </cfRule>
  </conditionalFormatting>
  <conditionalFormatting sqref="B493">
    <cfRule type="expression" dxfId="2276" priority="590">
      <formula>B493/#REF!&lt;1</formula>
    </cfRule>
  </conditionalFormatting>
  <conditionalFormatting sqref="C493">
    <cfRule type="cellIs" dxfId="2275" priority="591" operator="lessThan">
      <formula>0</formula>
    </cfRule>
  </conditionalFormatting>
  <conditionalFormatting sqref="C493">
    <cfRule type="expression" dxfId="2274" priority="592">
      <formula>C493/B493&gt;1</formula>
    </cfRule>
  </conditionalFormatting>
  <conditionalFormatting sqref="C493">
    <cfRule type="expression" dxfId="2273" priority="593">
      <formula>C493/B493&lt;1</formula>
    </cfRule>
  </conditionalFormatting>
  <conditionalFormatting sqref="D493">
    <cfRule type="cellIs" dxfId="2272" priority="594" operator="lessThan">
      <formula>0</formula>
    </cfRule>
  </conditionalFormatting>
  <conditionalFormatting sqref="D493">
    <cfRule type="expression" dxfId="2271" priority="595">
      <formula>D493/C493&gt;1</formula>
    </cfRule>
  </conditionalFormatting>
  <conditionalFormatting sqref="D493">
    <cfRule type="expression" dxfId="2270" priority="596">
      <formula>D493/C493&lt;1</formula>
    </cfRule>
  </conditionalFormatting>
  <conditionalFormatting sqref="E493">
    <cfRule type="cellIs" dxfId="2269" priority="597" operator="lessThan">
      <formula>0</formula>
    </cfRule>
  </conditionalFormatting>
  <conditionalFormatting sqref="E493">
    <cfRule type="expression" dxfId="2268" priority="598">
      <formula>E493/D493&gt;1</formula>
    </cfRule>
  </conditionalFormatting>
  <conditionalFormatting sqref="E493">
    <cfRule type="expression" dxfId="2267" priority="599">
      <formula>E493/D493&lt;1</formula>
    </cfRule>
  </conditionalFormatting>
  <conditionalFormatting sqref="F493">
    <cfRule type="cellIs" dxfId="2266" priority="600" operator="lessThan">
      <formula>0</formula>
    </cfRule>
  </conditionalFormatting>
  <conditionalFormatting sqref="F493">
    <cfRule type="expression" dxfId="2265" priority="601">
      <formula>F493/E493&gt;1</formula>
    </cfRule>
  </conditionalFormatting>
  <conditionalFormatting sqref="F493">
    <cfRule type="expression" dxfId="2264" priority="602">
      <formula>F493/E493&lt;1</formula>
    </cfRule>
  </conditionalFormatting>
  <conditionalFormatting sqref="G493">
    <cfRule type="cellIs" dxfId="2263" priority="603" operator="lessThan">
      <formula>0</formula>
    </cfRule>
  </conditionalFormatting>
  <conditionalFormatting sqref="G493">
    <cfRule type="expression" dxfId="2262" priority="604">
      <formula>G493/F493&gt;1</formula>
    </cfRule>
  </conditionalFormatting>
  <conditionalFormatting sqref="G493">
    <cfRule type="expression" dxfId="2261" priority="605">
      <formula>G493/F493&lt;1</formula>
    </cfRule>
  </conditionalFormatting>
  <conditionalFormatting sqref="H493">
    <cfRule type="cellIs" dxfId="2260" priority="606" operator="lessThan">
      <formula>0</formula>
    </cfRule>
  </conditionalFormatting>
  <conditionalFormatting sqref="H493">
    <cfRule type="expression" dxfId="2259" priority="607">
      <formula>H493/G493&gt;1</formula>
    </cfRule>
  </conditionalFormatting>
  <conditionalFormatting sqref="H493">
    <cfRule type="expression" dxfId="2258" priority="608">
      <formula>H493/G493&lt;1</formula>
    </cfRule>
  </conditionalFormatting>
  <conditionalFormatting sqref="N500">
    <cfRule type="cellIs" dxfId="2257" priority="609" operator="lessThan">
      <formula>0</formula>
    </cfRule>
  </conditionalFormatting>
  <conditionalFormatting sqref="N508">
    <cfRule type="cellIs" dxfId="2256" priority="610" operator="lessThan">
      <formula>0</formula>
    </cfRule>
  </conditionalFormatting>
  <conditionalFormatting sqref="N508">
    <cfRule type="cellIs" dxfId="2255" priority="611" operator="lessThan">
      <formula>0</formula>
    </cfRule>
  </conditionalFormatting>
  <conditionalFormatting sqref="N509">
    <cfRule type="cellIs" dxfId="2254" priority="612" operator="lessThan">
      <formula>0</formula>
    </cfRule>
  </conditionalFormatting>
  <conditionalFormatting sqref="N509">
    <cfRule type="cellIs" dxfId="2253" priority="613" operator="lessThan">
      <formula>0</formula>
    </cfRule>
  </conditionalFormatting>
  <conditionalFormatting sqref="N514">
    <cfRule type="cellIs" dxfId="2252" priority="614" operator="lessThan">
      <formula>0</formula>
    </cfRule>
  </conditionalFormatting>
  <conditionalFormatting sqref="N514">
    <cfRule type="cellIs" dxfId="2251" priority="615" operator="lessThan">
      <formula>0</formula>
    </cfRule>
  </conditionalFormatting>
  <conditionalFormatting sqref="O330">
    <cfRule type="cellIs" dxfId="2250" priority="616" operator="lessThan">
      <formula>0</formula>
    </cfRule>
  </conditionalFormatting>
  <conditionalFormatting sqref="O331:O332">
    <cfRule type="cellIs" dxfId="2249" priority="617" operator="lessThan">
      <formula>0</formula>
    </cfRule>
  </conditionalFormatting>
  <conditionalFormatting sqref="O392:O395">
    <cfRule type="cellIs" dxfId="2248" priority="618" operator="lessThan">
      <formula>0</formula>
    </cfRule>
  </conditionalFormatting>
  <conditionalFormatting sqref="O328">
    <cfRule type="cellIs" dxfId="2247" priority="619" operator="lessThan">
      <formula>0</formula>
    </cfRule>
  </conditionalFormatting>
  <conditionalFormatting sqref="O333:O334">
    <cfRule type="cellIs" dxfId="2246" priority="620" operator="lessThan">
      <formula>0</formula>
    </cfRule>
  </conditionalFormatting>
  <conditionalFormatting sqref="O440:O441">
    <cfRule type="cellIs" dxfId="2245" priority="621" operator="lessThan">
      <formula>0</formula>
    </cfRule>
  </conditionalFormatting>
  <conditionalFormatting sqref="O455:O456">
    <cfRule type="cellIs" dxfId="2244" priority="622" operator="lessThan">
      <formula>0</formula>
    </cfRule>
  </conditionalFormatting>
  <conditionalFormatting sqref="O339:O340">
    <cfRule type="cellIs" dxfId="2243" priority="623" operator="lessThan">
      <formula>0</formula>
    </cfRule>
  </conditionalFormatting>
  <conditionalFormatting sqref="O345:O346">
    <cfRule type="cellIs" dxfId="2242" priority="624" operator="lessThan">
      <formula>0</formula>
    </cfRule>
  </conditionalFormatting>
  <conditionalFormatting sqref="O478:O479">
    <cfRule type="cellIs" dxfId="2241" priority="625" operator="lessThan">
      <formula>0</formula>
    </cfRule>
  </conditionalFormatting>
  <conditionalFormatting sqref="O351">
    <cfRule type="cellIs" dxfId="2240" priority="626" operator="lessThan">
      <formula>0</formula>
    </cfRule>
  </conditionalFormatting>
  <conditionalFormatting sqref="O357:O358">
    <cfRule type="cellIs" dxfId="2239" priority="627" operator="lessThan">
      <formula>0</formula>
    </cfRule>
  </conditionalFormatting>
  <conditionalFormatting sqref="O500:O501">
    <cfRule type="cellIs" dxfId="2238" priority="628" operator="lessThan">
      <formula>0</formula>
    </cfRule>
  </conditionalFormatting>
  <conditionalFormatting sqref="O517">
    <cfRule type="cellIs" dxfId="2237" priority="629" operator="lessThan">
      <formula>0</formula>
    </cfRule>
  </conditionalFormatting>
  <conditionalFormatting sqref="O522">
    <cfRule type="cellIs" dxfId="2236" priority="630" operator="lessThan">
      <formula>0</formula>
    </cfRule>
  </conditionalFormatting>
  <conditionalFormatting sqref="O363:O364">
    <cfRule type="cellIs" dxfId="2235" priority="631" operator="lessThan">
      <formula>0</formula>
    </cfRule>
  </conditionalFormatting>
  <conditionalFormatting sqref="O369:O370">
    <cfRule type="cellIs" dxfId="2234" priority="632" operator="lessThan">
      <formula>0</formula>
    </cfRule>
  </conditionalFormatting>
  <conditionalFormatting sqref="O375:O376">
    <cfRule type="cellIs" dxfId="2233" priority="633" operator="lessThan">
      <formula>0</formula>
    </cfRule>
  </conditionalFormatting>
  <conditionalFormatting sqref="O382:O383">
    <cfRule type="cellIs" dxfId="2232" priority="634" operator="lessThan">
      <formula>0</formula>
    </cfRule>
  </conditionalFormatting>
  <conditionalFormatting sqref="O388:O389">
    <cfRule type="cellIs" dxfId="2231" priority="635" operator="lessThan">
      <formula>0</formula>
    </cfRule>
  </conditionalFormatting>
  <conditionalFormatting sqref="O396:O397">
    <cfRule type="cellIs" dxfId="2230" priority="636" operator="lessThan">
      <formula>0</formula>
    </cfRule>
  </conditionalFormatting>
  <conditionalFormatting sqref="O410">
    <cfRule type="cellIs" dxfId="2229" priority="637" operator="lessThan">
      <formula>0</formula>
    </cfRule>
  </conditionalFormatting>
  <conditionalFormatting sqref="O423:O424">
    <cfRule type="cellIs" dxfId="2228" priority="638" operator="lessThan">
      <formula>0</formula>
    </cfRule>
  </conditionalFormatting>
  <conditionalFormatting sqref="O431:O432">
    <cfRule type="cellIs" dxfId="2227" priority="639" operator="lessThan">
      <formula>0</formula>
    </cfRule>
  </conditionalFormatting>
  <conditionalFormatting sqref="O448:O449">
    <cfRule type="cellIs" dxfId="2226" priority="640" operator="lessThan">
      <formula>0</formula>
    </cfRule>
  </conditionalFormatting>
  <conditionalFormatting sqref="O564">
    <cfRule type="cellIs" dxfId="2225" priority="641" operator="lessThan">
      <formula>0</formula>
    </cfRule>
  </conditionalFormatting>
  <conditionalFormatting sqref="O565">
    <cfRule type="cellIs" dxfId="2224" priority="642" operator="lessThan">
      <formula>0</formula>
    </cfRule>
  </conditionalFormatting>
  <conditionalFormatting sqref="O463:O464">
    <cfRule type="cellIs" dxfId="2223" priority="643" operator="lessThan">
      <formula>0</formula>
    </cfRule>
  </conditionalFormatting>
  <conditionalFormatting sqref="O471:O472">
    <cfRule type="cellIs" dxfId="2222" priority="644" operator="lessThan">
      <formula>0</formula>
    </cfRule>
  </conditionalFormatting>
  <conditionalFormatting sqref="O485:O486">
    <cfRule type="cellIs" dxfId="2221" priority="645" operator="lessThan">
      <formula>0</formula>
    </cfRule>
  </conditionalFormatting>
  <conditionalFormatting sqref="O492:O493">
    <cfRule type="cellIs" dxfId="2220" priority="646" operator="lessThan">
      <formula>0</formula>
    </cfRule>
  </conditionalFormatting>
  <conditionalFormatting sqref="D427:N430">
    <cfRule type="cellIs" dxfId="2219" priority="647" operator="lessThan">
      <formula>0</formula>
    </cfRule>
  </conditionalFormatting>
  <conditionalFormatting sqref="C441:N441">
    <cfRule type="cellIs" dxfId="2218" priority="648" operator="lessThan">
      <formula>0</formula>
    </cfRule>
  </conditionalFormatting>
  <conditionalFormatting sqref="O538">
    <cfRule type="cellIs" dxfId="2217" priority="649" operator="lessThan">
      <formula>0</formula>
    </cfRule>
  </conditionalFormatting>
  <conditionalFormatting sqref="O556:O558">
    <cfRule type="cellIs" dxfId="2216" priority="650" operator="lessThan">
      <formula>0</formula>
    </cfRule>
  </conditionalFormatting>
  <conditionalFormatting sqref="I626:P626 O624:P625 O627:P627">
    <cfRule type="cellIs" dxfId="2215" priority="651" operator="lessThan">
      <formula>0</formula>
    </cfRule>
  </conditionalFormatting>
  <conditionalFormatting sqref="O560:O561">
    <cfRule type="cellIs" dxfId="2214" priority="652" operator="lessThan">
      <formula>0</formula>
    </cfRule>
  </conditionalFormatting>
  <conditionalFormatting sqref="O567">
    <cfRule type="cellIs" dxfId="2213" priority="653" operator="lessThan">
      <formula>0</formula>
    </cfRule>
  </conditionalFormatting>
  <conditionalFormatting sqref="O568">
    <cfRule type="cellIs" dxfId="2212" priority="654" operator="lessThan">
      <formula>0</formula>
    </cfRule>
  </conditionalFormatting>
  <conditionalFormatting sqref="D570:N570 D567:N567 D564:N565 D556:N558">
    <cfRule type="expression" dxfId="2211" priority="655">
      <formula>D556/C556&gt;1</formula>
    </cfRule>
  </conditionalFormatting>
  <conditionalFormatting sqref="D570:N570 D567:N567 D564:N565 D556:N558">
    <cfRule type="expression" dxfId="2210" priority="656">
      <formula>D556/C556&lt;1</formula>
    </cfRule>
  </conditionalFormatting>
  <conditionalFormatting sqref="C427:C430">
    <cfRule type="cellIs" dxfId="2209" priority="657" operator="lessThan">
      <formula>0</formula>
    </cfRule>
  </conditionalFormatting>
  <conditionalFormatting sqref="C427:C430">
    <cfRule type="expression" dxfId="2208" priority="658">
      <formula>C427/B427&gt;1</formula>
    </cfRule>
  </conditionalFormatting>
  <conditionalFormatting sqref="C427:C430">
    <cfRule type="expression" dxfId="2207" priority="659">
      <formula>C427/B427&lt;1</formula>
    </cfRule>
  </conditionalFormatting>
  <conditionalFormatting sqref="D427:N430">
    <cfRule type="expression" dxfId="2206" priority="660">
      <formula>D427/C427&gt;1</formula>
    </cfRule>
  </conditionalFormatting>
  <conditionalFormatting sqref="D427:N430">
    <cfRule type="expression" dxfId="2205" priority="661">
      <formula>D427/C427&lt;1</formula>
    </cfRule>
  </conditionalFormatting>
  <conditionalFormatting sqref="B427:B430">
    <cfRule type="cellIs" dxfId="2204" priority="662" operator="lessThan">
      <formula>0</formula>
    </cfRule>
  </conditionalFormatting>
  <conditionalFormatting sqref="B427:B430">
    <cfRule type="expression" dxfId="2203" priority="663">
      <formula>B427/#REF!&gt;1</formula>
    </cfRule>
  </conditionalFormatting>
  <conditionalFormatting sqref="B427:B430">
    <cfRule type="expression" dxfId="2202" priority="664">
      <formula>B427/#REF!&lt;1</formula>
    </cfRule>
  </conditionalFormatting>
  <conditionalFormatting sqref="J492:N492 J478:N478 J463:N463">
    <cfRule type="cellIs" dxfId="2201" priority="665" operator="lessThan">
      <formula>0</formula>
    </cfRule>
  </conditionalFormatting>
  <conditionalFormatting sqref="C492:I492 C488:C491 C478:I478 C474:C477 C463:I463 C459:C462">
    <cfRule type="cellIs" dxfId="2200" priority="666" operator="lessThan">
      <formula>0</formula>
    </cfRule>
  </conditionalFormatting>
  <conditionalFormatting sqref="C492:M492 C478:M478 C463:M463">
    <cfRule type="cellIs" dxfId="2199" priority="667" operator="lessThan">
      <formula>0</formula>
    </cfRule>
  </conditionalFormatting>
  <conditionalFormatting sqref="C488:C491 C474:C477 C459:C462">
    <cfRule type="expression" dxfId="2198" priority="668">
      <formula>C459/B459&gt;1</formula>
    </cfRule>
  </conditionalFormatting>
  <conditionalFormatting sqref="C488:C491 C474:C477 C459:C462">
    <cfRule type="expression" dxfId="2197" priority="669">
      <formula>C459/B459&lt;1</formula>
    </cfRule>
  </conditionalFormatting>
  <conditionalFormatting sqref="D488:N491 D474:N477 D459:N462">
    <cfRule type="cellIs" dxfId="2196" priority="670" operator="lessThan">
      <formula>0</formula>
    </cfRule>
  </conditionalFormatting>
  <conditionalFormatting sqref="D488:N491 D474:N477 D459:N462">
    <cfRule type="expression" dxfId="2195" priority="671">
      <formula>D459/C459&gt;1</formula>
    </cfRule>
  </conditionalFormatting>
  <conditionalFormatting sqref="D488:N491 D474:N477 D459:N462">
    <cfRule type="expression" dxfId="2194" priority="672">
      <formula>D459/C459&lt;1</formula>
    </cfRule>
  </conditionalFormatting>
  <conditionalFormatting sqref="C492:N492 C478:N478 C463:N463">
    <cfRule type="cellIs" dxfId="2193" priority="673" operator="lessThan">
      <formula>0</formula>
    </cfRule>
  </conditionalFormatting>
  <conditionalFormatting sqref="C492:N492 C478:N478 C463:N463">
    <cfRule type="expression" dxfId="2192" priority="674">
      <formula>C463/B463&gt;1</formula>
    </cfRule>
  </conditionalFormatting>
  <conditionalFormatting sqref="C492:N492 C478:N478 C463:N463">
    <cfRule type="expression" dxfId="2191" priority="675">
      <formula>C463/B463&lt;1</formula>
    </cfRule>
  </conditionalFormatting>
  <conditionalFormatting sqref="B570 B567 B564:B565 B560:B561 B556:B558">
    <cfRule type="cellIs" dxfId="2190" priority="676" operator="lessThan">
      <formula>0</formula>
    </cfRule>
  </conditionalFormatting>
  <conditionalFormatting sqref="C570 C567 C564:C565 C556:C558">
    <cfRule type="cellIs" dxfId="2189" priority="677" operator="lessThan">
      <formula>0</formula>
    </cfRule>
  </conditionalFormatting>
  <conditionalFormatting sqref="C570 C567 C564:C565 C556:C558">
    <cfRule type="expression" dxfId="2188" priority="678">
      <formula>C556/B556&gt;1</formula>
    </cfRule>
  </conditionalFormatting>
  <conditionalFormatting sqref="C570 C567 C564:C565 C556:C558">
    <cfRule type="expression" dxfId="2187" priority="679">
      <formula>C556/B556&lt;1</formula>
    </cfRule>
  </conditionalFormatting>
  <conditionalFormatting sqref="D570:N570 D567:N567 D564:N565 D556:N558">
    <cfRule type="cellIs" dxfId="2186" priority="680" operator="lessThan">
      <formula>0</formula>
    </cfRule>
  </conditionalFormatting>
  <conditionalFormatting sqref="B424:N424 B441 B472 B501">
    <cfRule type="expression" dxfId="2185" priority="681">
      <formula>B424/#REF!&gt;1</formula>
    </cfRule>
  </conditionalFormatting>
  <conditionalFormatting sqref="B424:N424 B441 B472 B501">
    <cfRule type="expression" dxfId="2184" priority="682">
      <formula>B424/#REF!&lt;1</formula>
    </cfRule>
  </conditionalFormatting>
  <conditionalFormatting sqref="C396">
    <cfRule type="cellIs" dxfId="2183" priority="683" operator="lessThan">
      <formula>0</formula>
    </cfRule>
  </conditionalFormatting>
  <conditionalFormatting sqref="C396">
    <cfRule type="expression" dxfId="2182" priority="684">
      <formula>C396/B396&gt;1</formula>
    </cfRule>
  </conditionalFormatting>
  <conditionalFormatting sqref="C396">
    <cfRule type="expression" dxfId="2181" priority="685">
      <formula>C396/B396&lt;1</formula>
    </cfRule>
  </conditionalFormatting>
  <conditionalFormatting sqref="D396:N396">
    <cfRule type="cellIs" dxfId="2180" priority="686" operator="lessThan">
      <formula>0</formula>
    </cfRule>
  </conditionalFormatting>
  <conditionalFormatting sqref="D396:N396">
    <cfRule type="expression" dxfId="2179" priority="687">
      <formula>D396/C396&gt;1</formula>
    </cfRule>
  </conditionalFormatting>
  <conditionalFormatting sqref="D396:N396">
    <cfRule type="expression" dxfId="2178" priority="688">
      <formula>D396/C396&lt;1</formula>
    </cfRule>
  </conditionalFormatting>
  <conditionalFormatting sqref="B396">
    <cfRule type="cellIs" dxfId="2177" priority="689" operator="lessThan">
      <formula>0</formula>
    </cfRule>
  </conditionalFormatting>
  <conditionalFormatting sqref="B396">
    <cfRule type="expression" dxfId="2176" priority="690">
      <formula>B396/#REF!&gt;1</formula>
    </cfRule>
  </conditionalFormatting>
  <conditionalFormatting sqref="B396">
    <cfRule type="expression" dxfId="2175" priority="691">
      <formula>B396/#REF!&lt;1</formula>
    </cfRule>
  </conditionalFormatting>
  <conditionalFormatting sqref="C431">
    <cfRule type="cellIs" dxfId="2174" priority="692" operator="lessThan">
      <formula>0</formula>
    </cfRule>
  </conditionalFormatting>
  <conditionalFormatting sqref="D431:N431">
    <cfRule type="cellIs" dxfId="2173" priority="693" operator="lessThan">
      <formula>0</formula>
    </cfRule>
  </conditionalFormatting>
  <conditionalFormatting sqref="C431">
    <cfRule type="expression" dxfId="2172" priority="694">
      <formula>C431/B431&gt;1</formula>
    </cfRule>
  </conditionalFormatting>
  <conditionalFormatting sqref="C431">
    <cfRule type="expression" dxfId="2171" priority="695">
      <formula>C431/B431&lt;1</formula>
    </cfRule>
  </conditionalFormatting>
  <conditionalFormatting sqref="D431:N431">
    <cfRule type="expression" dxfId="2170" priority="696">
      <formula>D431/C431&gt;1</formula>
    </cfRule>
  </conditionalFormatting>
  <conditionalFormatting sqref="D431:N431">
    <cfRule type="expression" dxfId="2169" priority="697">
      <formula>D431/C431&lt;1</formula>
    </cfRule>
  </conditionalFormatting>
  <conditionalFormatting sqref="B431">
    <cfRule type="cellIs" dxfId="2168" priority="698" operator="lessThan">
      <formula>0</formula>
    </cfRule>
  </conditionalFormatting>
  <conditionalFormatting sqref="B431">
    <cfRule type="expression" dxfId="2167" priority="699">
      <formula>B431/#REF!&gt;1</formula>
    </cfRule>
  </conditionalFormatting>
  <conditionalFormatting sqref="B431">
    <cfRule type="expression" dxfId="2166" priority="700">
      <formula>B431/#REF!&lt;1</formula>
    </cfRule>
  </conditionalFormatting>
  <conditionalFormatting sqref="C472:N472">
    <cfRule type="cellIs" dxfId="2165" priority="701" operator="lessThan">
      <formula>0</formula>
    </cfRule>
  </conditionalFormatting>
  <conditionalFormatting sqref="C517:N517">
    <cfRule type="expression" dxfId="2164" priority="702">
      <formula>C517/B517&gt;1</formula>
    </cfRule>
  </conditionalFormatting>
  <conditionalFormatting sqref="C517:N517">
    <cfRule type="expression" dxfId="2163" priority="703">
      <formula>C517/B517&lt;1</formula>
    </cfRule>
  </conditionalFormatting>
  <conditionalFormatting sqref="I456:N456">
    <cfRule type="cellIs" dxfId="2162" priority="704" operator="lessThan">
      <formula>0</formula>
    </cfRule>
  </conditionalFormatting>
  <conditionalFormatting sqref="I456:N456">
    <cfRule type="expression" dxfId="2161" priority="705">
      <formula>I456/H456&gt;1</formula>
    </cfRule>
  </conditionalFormatting>
  <conditionalFormatting sqref="I456:N456">
    <cfRule type="expression" dxfId="2160" priority="706">
      <formula>I456/H456&lt;1</formula>
    </cfRule>
  </conditionalFormatting>
  <conditionalFormatting sqref="I464:N464">
    <cfRule type="cellIs" dxfId="2159" priority="707" operator="lessThan">
      <formula>0</formula>
    </cfRule>
  </conditionalFormatting>
  <conditionalFormatting sqref="I464:N464">
    <cfRule type="expression" dxfId="2158" priority="708">
      <formula>I464/H464&gt;1</formula>
    </cfRule>
  </conditionalFormatting>
  <conditionalFormatting sqref="I464:N464">
    <cfRule type="expression" dxfId="2157" priority="709">
      <formula>I464/H464&lt;1</formula>
    </cfRule>
  </conditionalFormatting>
  <conditionalFormatting sqref="B479:N479">
    <cfRule type="cellIs" dxfId="2156" priority="710" operator="lessThan">
      <formula>0</formula>
    </cfRule>
  </conditionalFormatting>
  <conditionalFormatting sqref="B479:N479">
    <cfRule type="expression" dxfId="2155" priority="711">
      <formula>B479/A479&gt;1</formula>
    </cfRule>
  </conditionalFormatting>
  <conditionalFormatting sqref="B479:N479">
    <cfRule type="expression" dxfId="2154" priority="712">
      <formula>B479/A479&lt;1</formula>
    </cfRule>
  </conditionalFormatting>
  <conditionalFormatting sqref="B493:N493">
    <cfRule type="cellIs" dxfId="2153" priority="713" operator="lessThan">
      <formula>0</formula>
    </cfRule>
  </conditionalFormatting>
  <conditionalFormatting sqref="B493:N493">
    <cfRule type="expression" dxfId="2152" priority="714">
      <formula>B493/A493&gt;1</formula>
    </cfRule>
  </conditionalFormatting>
  <conditionalFormatting sqref="B493:N493">
    <cfRule type="expression" dxfId="2151" priority="715">
      <formula>B493/A493&lt;1</formula>
    </cfRule>
  </conditionalFormatting>
  <conditionalFormatting sqref="N522">
    <cfRule type="cellIs" dxfId="2150" priority="716" operator="lessThan">
      <formula>0</formula>
    </cfRule>
  </conditionalFormatting>
  <conditionalFormatting sqref="C486:N486">
    <cfRule type="expression" dxfId="2149" priority="717">
      <formula>C486/B486&gt;1</formula>
    </cfRule>
  </conditionalFormatting>
  <conditionalFormatting sqref="C486:N486">
    <cfRule type="expression" dxfId="2148" priority="718">
      <formula>C486/B486&lt;1</formula>
    </cfRule>
  </conditionalFormatting>
  <conditionalFormatting sqref="C441:N441">
    <cfRule type="expression" dxfId="2147" priority="719">
      <formula>C441/B441&gt;1</formula>
    </cfRule>
  </conditionalFormatting>
  <conditionalFormatting sqref="C441:N441">
    <cfRule type="expression" dxfId="2146" priority="720">
      <formula>C441/B441&lt;1</formula>
    </cfRule>
  </conditionalFormatting>
  <conditionalFormatting sqref="C560:N561">
    <cfRule type="cellIs" dxfId="2145" priority="721" operator="lessThan">
      <formula>0</formula>
    </cfRule>
  </conditionalFormatting>
  <conditionalFormatting sqref="C472:N472">
    <cfRule type="expression" dxfId="2144" priority="722">
      <formula>C472/B472&gt;1</formula>
    </cfRule>
  </conditionalFormatting>
  <conditionalFormatting sqref="C472:N472">
    <cfRule type="expression" dxfId="2143" priority="723">
      <formula>C472/B472&lt;1</formula>
    </cfRule>
  </conditionalFormatting>
  <conditionalFormatting sqref="C501:N501">
    <cfRule type="cellIs" dxfId="2142" priority="724" operator="lessThan">
      <formula>0</formula>
    </cfRule>
  </conditionalFormatting>
  <conditionalFormatting sqref="C522:M522">
    <cfRule type="expression" dxfId="2141" priority="725">
      <formula>C522/B522&gt;1</formula>
    </cfRule>
  </conditionalFormatting>
  <conditionalFormatting sqref="C522:M522">
    <cfRule type="expression" dxfId="2140" priority="726">
      <formula>C522/B522&lt;1</formula>
    </cfRule>
  </conditionalFormatting>
  <conditionalFormatting sqref="C517:N517">
    <cfRule type="cellIs" dxfId="2139" priority="727" operator="lessThan">
      <formula>0</formula>
    </cfRule>
  </conditionalFormatting>
  <conditionalFormatting sqref="N522">
    <cfRule type="expression" dxfId="2138" priority="728">
      <formula>N522/M522&gt;1</formula>
    </cfRule>
  </conditionalFormatting>
  <conditionalFormatting sqref="N522">
    <cfRule type="expression" dxfId="2137" priority="729">
      <formula>N522/M522&lt;1</formula>
    </cfRule>
  </conditionalFormatting>
  <conditionalFormatting sqref="C522:M522">
    <cfRule type="cellIs" dxfId="2136" priority="730" operator="lessThan">
      <formula>0</formula>
    </cfRule>
  </conditionalFormatting>
  <conditionalFormatting sqref="C522:M522">
    <cfRule type="cellIs" dxfId="2135" priority="731" operator="lessThan">
      <formula>0</formula>
    </cfRule>
  </conditionalFormatting>
  <conditionalFormatting sqref="B486">
    <cfRule type="cellIs" dxfId="2134" priority="732" operator="lessThan">
      <formula>0</formula>
    </cfRule>
  </conditionalFormatting>
  <conditionalFormatting sqref="B486">
    <cfRule type="expression" dxfId="2133" priority="733">
      <formula>B486/#REF!&gt;1</formula>
    </cfRule>
  </conditionalFormatting>
  <conditionalFormatting sqref="B486">
    <cfRule type="expression" dxfId="2132" priority="734">
      <formula>B486/#REF!&lt;1</formula>
    </cfRule>
  </conditionalFormatting>
  <conditionalFormatting sqref="C486:N486">
    <cfRule type="cellIs" dxfId="2131" priority="735" operator="lessThan">
      <formula>0</formula>
    </cfRule>
  </conditionalFormatting>
  <conditionalFormatting sqref="C560:N561">
    <cfRule type="expression" dxfId="2130" priority="736">
      <formula>C560/B560&gt;1</formula>
    </cfRule>
  </conditionalFormatting>
  <conditionalFormatting sqref="C560:N561">
    <cfRule type="expression" dxfId="2129" priority="737">
      <formula>C560/B560&lt;1</formula>
    </cfRule>
  </conditionalFormatting>
  <conditionalFormatting sqref="C517:N517">
    <cfRule type="cellIs" dxfId="2128" priority="738" operator="lessThan">
      <formula>0</formula>
    </cfRule>
  </conditionalFormatting>
  <conditionalFormatting sqref="C501:N501">
    <cfRule type="expression" dxfId="2127" priority="739">
      <formula>C501/B501&gt;1</formula>
    </cfRule>
  </conditionalFormatting>
  <conditionalFormatting sqref="C501:N501">
    <cfRule type="expression" dxfId="2126" priority="740">
      <formula>C501/B501&lt;1</formula>
    </cfRule>
  </conditionalFormatting>
  <conditionalFormatting sqref="C517:N517">
    <cfRule type="cellIs" dxfId="2125" priority="741" operator="lessThan">
      <formula>0</formula>
    </cfRule>
  </conditionalFormatting>
  <conditionalFormatting sqref="N522">
    <cfRule type="cellIs" dxfId="2124" priority="742" operator="lessThan">
      <formula>0</formula>
    </cfRule>
  </conditionalFormatting>
  <conditionalFormatting sqref="C522:M522">
    <cfRule type="cellIs" dxfId="2123" priority="743" operator="lessThan">
      <formula>0</formula>
    </cfRule>
  </conditionalFormatting>
  <conditionalFormatting sqref="N522">
    <cfRule type="cellIs" dxfId="2122" priority="744" operator="lessThan">
      <formula>0</formula>
    </cfRule>
  </conditionalFormatting>
  <conditionalFormatting sqref="B616:N619">
    <cfRule type="cellIs" dxfId="2121" priority="745" operator="lessThan">
      <formula>0</formula>
    </cfRule>
  </conditionalFormatting>
  <conditionalFormatting sqref="I618:P618 O616:P617 O619:P619">
    <cfRule type="cellIs" dxfId="2120" priority="746" operator="lessThan">
      <formula>0</formula>
    </cfRule>
  </conditionalFormatting>
  <conditionalFormatting sqref="B620:N623">
    <cfRule type="cellIs" dxfId="2119" priority="747" operator="lessThan">
      <formula>0</formula>
    </cfRule>
  </conditionalFormatting>
  <conditionalFormatting sqref="I622:P622 O620:P621 O623:P623">
    <cfRule type="cellIs" dxfId="2118" priority="748" operator="lessThan">
      <formula>0</formula>
    </cfRule>
  </conditionalFormatting>
  <conditionalFormatting sqref="B628:N631">
    <cfRule type="cellIs" dxfId="2117" priority="749" operator="lessThan">
      <formula>0</formula>
    </cfRule>
  </conditionalFormatting>
  <conditionalFormatting sqref="I630:P630 O628:P629 O631:P631">
    <cfRule type="cellIs" dxfId="2116" priority="750" operator="lessThan">
      <formula>0</formula>
    </cfRule>
  </conditionalFormatting>
  <conditionalFormatting sqref="B632:N635">
    <cfRule type="cellIs" dxfId="2115" priority="751" operator="lessThan">
      <formula>0</formula>
    </cfRule>
  </conditionalFormatting>
  <conditionalFormatting sqref="I634:P634 O632:P633 O635:P635">
    <cfRule type="cellIs" dxfId="2114" priority="752" operator="lessThan">
      <formula>0</formula>
    </cfRule>
  </conditionalFormatting>
  <conditionalFormatting sqref="O570">
    <cfRule type="cellIs" dxfId="2113" priority="753" operator="lessThan">
      <formula>0</formula>
    </cfRule>
  </conditionalFormatting>
  <conditionalFormatting sqref="J455:N455">
    <cfRule type="cellIs" dxfId="2112" priority="754" operator="lessThan">
      <formula>0</formula>
    </cfRule>
  </conditionalFormatting>
  <conditionalFormatting sqref="C455:I455 C451:C454">
    <cfRule type="cellIs" dxfId="2111" priority="755" operator="lessThan">
      <formula>0</formula>
    </cfRule>
  </conditionalFormatting>
  <conditionalFormatting sqref="C455:M455">
    <cfRule type="cellIs" dxfId="2110" priority="756" operator="lessThan">
      <formula>0</formula>
    </cfRule>
  </conditionalFormatting>
  <conditionalFormatting sqref="C451:C454">
    <cfRule type="expression" dxfId="2109" priority="757">
      <formula>C451/B451&gt;1</formula>
    </cfRule>
  </conditionalFormatting>
  <conditionalFormatting sqref="C451:C454">
    <cfRule type="expression" dxfId="2108" priority="758">
      <formula>C451/B451&lt;1</formula>
    </cfRule>
  </conditionalFormatting>
  <conditionalFormatting sqref="D451:N454">
    <cfRule type="cellIs" dxfId="2107" priority="759" operator="lessThan">
      <formula>0</formula>
    </cfRule>
  </conditionalFormatting>
  <conditionalFormatting sqref="D451:N454">
    <cfRule type="expression" dxfId="2106" priority="760">
      <formula>D451/C451&gt;1</formula>
    </cfRule>
  </conditionalFormatting>
  <conditionalFormatting sqref="D451:N454">
    <cfRule type="expression" dxfId="2105" priority="761">
      <formula>D451/C451&lt;1</formula>
    </cfRule>
  </conditionalFormatting>
  <conditionalFormatting sqref="C455:N455">
    <cfRule type="cellIs" dxfId="2104" priority="762" operator="lessThan">
      <formula>0</formula>
    </cfRule>
  </conditionalFormatting>
  <conditionalFormatting sqref="C455:N455">
    <cfRule type="expression" dxfId="2103" priority="763">
      <formula>C455/B455&gt;1</formula>
    </cfRule>
  </conditionalFormatting>
  <conditionalFormatting sqref="C455:N455">
    <cfRule type="expression" dxfId="2102" priority="764">
      <formula>C455/B455&lt;1</formula>
    </cfRule>
  </conditionalFormatting>
  <conditionalFormatting sqref="B435">
    <cfRule type="cellIs" dxfId="2101" priority="765" operator="lessThan">
      <formula>0</formula>
    </cfRule>
  </conditionalFormatting>
  <conditionalFormatting sqref="P425">
    <cfRule type="cellIs" dxfId="2100" priority="766" operator="lessThan">
      <formula>0</formula>
    </cfRule>
  </conditionalFormatting>
  <conditionalFormatting sqref="B397:N397">
    <cfRule type="cellIs" dxfId="2099" priority="767" operator="lessThan">
      <formula>0</formula>
    </cfRule>
  </conditionalFormatting>
  <conditionalFormatting sqref="P433">
    <cfRule type="cellIs" dxfId="2098" priority="768" operator="lessThan">
      <formula>0</formula>
    </cfRule>
  </conditionalFormatting>
  <conditionalFormatting sqref="O425">
    <cfRule type="cellIs" dxfId="2097" priority="769" operator="lessThan">
      <formula>0</formula>
    </cfRule>
  </conditionalFormatting>
  <conditionalFormatting sqref="B425:N425">
    <cfRule type="cellIs" dxfId="2096" priority="770" operator="lessThan">
      <formula>0</formula>
    </cfRule>
  </conditionalFormatting>
  <conditionalFormatting sqref="O433">
    <cfRule type="cellIs" dxfId="2095" priority="771" operator="lessThan">
      <formula>0</formula>
    </cfRule>
  </conditionalFormatting>
  <conditionalFormatting sqref="P442">
    <cfRule type="cellIs" dxfId="2094" priority="772" operator="lessThan">
      <formula>0</formula>
    </cfRule>
  </conditionalFormatting>
  <conditionalFormatting sqref="B433:N433">
    <cfRule type="cellIs" dxfId="2093" priority="773" operator="lessThan">
      <formula>0</formula>
    </cfRule>
  </conditionalFormatting>
  <conditionalFormatting sqref="B442:N442">
    <cfRule type="cellIs" dxfId="2092" priority="774" operator="lessThan">
      <formula>0</formula>
    </cfRule>
  </conditionalFormatting>
  <conditionalFormatting sqref="P457">
    <cfRule type="cellIs" dxfId="2091" priority="775" operator="lessThan">
      <formula>0</formula>
    </cfRule>
  </conditionalFormatting>
  <conditionalFormatting sqref="O442">
    <cfRule type="cellIs" dxfId="2090" priority="776" operator="lessThan">
      <formula>0</formula>
    </cfRule>
  </conditionalFormatting>
  <conditionalFormatting sqref="B457:N457">
    <cfRule type="cellIs" dxfId="2089" priority="777" operator="lessThan">
      <formula>0</formula>
    </cfRule>
  </conditionalFormatting>
  <conditionalFormatting sqref="P465">
    <cfRule type="cellIs" dxfId="2088" priority="778" operator="lessThan">
      <formula>0</formula>
    </cfRule>
  </conditionalFormatting>
  <conditionalFormatting sqref="O457">
    <cfRule type="cellIs" dxfId="2087" priority="779" operator="lessThan">
      <formula>0</formula>
    </cfRule>
  </conditionalFormatting>
  <conditionalFormatting sqref="P494">
    <cfRule type="cellIs" dxfId="2086" priority="780" operator="lessThan">
      <formula>0</formula>
    </cfRule>
  </conditionalFormatting>
  <conditionalFormatting sqref="O465">
    <cfRule type="cellIs" dxfId="2085" priority="781" operator="lessThan">
      <formula>0</formula>
    </cfRule>
  </conditionalFormatting>
  <conditionalFormatting sqref="B465:N465">
    <cfRule type="cellIs" dxfId="2084" priority="782" operator="lessThan">
      <formula>0</formula>
    </cfRule>
  </conditionalFormatting>
  <conditionalFormatting sqref="O494">
    <cfRule type="cellIs" dxfId="2083" priority="783" operator="lessThan">
      <formula>0</formula>
    </cfRule>
  </conditionalFormatting>
  <conditionalFormatting sqref="B494:N494">
    <cfRule type="cellIs" dxfId="2082" priority="784" operator="lessThan">
      <formula>0</formula>
    </cfRule>
  </conditionalFormatting>
  <conditionalFormatting sqref="N327">
    <cfRule type="cellIs" dxfId="2081" priority="785" operator="lessThan">
      <formula>0</formula>
    </cfRule>
  </conditionalFormatting>
  <conditionalFormatting sqref="P399:P404 O398:P398 B398">
    <cfRule type="cellIs" dxfId="2080" priority="786" operator="lessThan">
      <formula>0</formula>
    </cfRule>
  </conditionalFormatting>
  <conditionalFormatting sqref="C399:C402">
    <cfRule type="cellIs" dxfId="2079" priority="787" operator="lessThan">
      <formula>0</formula>
    </cfRule>
  </conditionalFormatting>
  <conditionalFormatting sqref="B563:G563">
    <cfRule type="cellIs" dxfId="2078" priority="788" operator="lessThan">
      <formula>0</formula>
    </cfRule>
  </conditionalFormatting>
  <conditionalFormatting sqref="O399:O402">
    <cfRule type="cellIs" dxfId="2077" priority="789" operator="lessThan">
      <formula>0</formula>
    </cfRule>
  </conditionalFormatting>
  <conditionalFormatting sqref="B399:B402">
    <cfRule type="cellIs" dxfId="2076" priority="790" operator="lessThan">
      <formula>0</formula>
    </cfRule>
  </conditionalFormatting>
  <conditionalFormatting sqref="B403">
    <cfRule type="cellIs" dxfId="2075" priority="791" operator="lessThan">
      <formula>0</formula>
    </cfRule>
  </conditionalFormatting>
  <conditionalFormatting sqref="D399:N402">
    <cfRule type="cellIs" dxfId="2074" priority="792" operator="lessThan">
      <formula>0</formula>
    </cfRule>
  </conditionalFormatting>
  <conditionalFormatting sqref="D403:N403">
    <cfRule type="cellIs" dxfId="2073" priority="793" operator="lessThan">
      <formula>0</formula>
    </cfRule>
  </conditionalFormatting>
  <conditionalFormatting sqref="O403:O404">
    <cfRule type="cellIs" dxfId="2072" priority="794" operator="lessThan">
      <formula>0</formula>
    </cfRule>
  </conditionalFormatting>
  <conditionalFormatting sqref="C403">
    <cfRule type="cellIs" dxfId="2071" priority="795" operator="lessThan">
      <formula>0</formula>
    </cfRule>
  </conditionalFormatting>
  <conditionalFormatting sqref="C399:C402">
    <cfRule type="expression" dxfId="2070" priority="796">
      <formula>C399/B399&gt;1</formula>
    </cfRule>
  </conditionalFormatting>
  <conditionalFormatting sqref="C399:C402">
    <cfRule type="expression" dxfId="2069" priority="797">
      <formula>C399/B399&lt;1</formula>
    </cfRule>
  </conditionalFormatting>
  <conditionalFormatting sqref="D399:N402">
    <cfRule type="expression" dxfId="2068" priority="798">
      <formula>D399/C399&gt;1</formula>
    </cfRule>
  </conditionalFormatting>
  <conditionalFormatting sqref="D399:N402">
    <cfRule type="expression" dxfId="2067" priority="799">
      <formula>D399/C399&lt;1</formula>
    </cfRule>
  </conditionalFormatting>
  <conditionalFormatting sqref="B399:B402">
    <cfRule type="expression" dxfId="2066" priority="800">
      <formula>B399/#REF!&gt;1</formula>
    </cfRule>
  </conditionalFormatting>
  <conditionalFormatting sqref="B399:B402">
    <cfRule type="expression" dxfId="2065" priority="801">
      <formula>B399/#REF!&lt;1</formula>
    </cfRule>
  </conditionalFormatting>
  <conditionalFormatting sqref="C403">
    <cfRule type="expression" dxfId="2064" priority="802">
      <formula>C403/B403&gt;1</formula>
    </cfRule>
  </conditionalFormatting>
  <conditionalFormatting sqref="C403">
    <cfRule type="expression" dxfId="2063" priority="803">
      <formula>C403/B403&lt;1</formula>
    </cfRule>
  </conditionalFormatting>
  <conditionalFormatting sqref="D403:N403">
    <cfRule type="expression" dxfId="2062" priority="804">
      <formula>D403/C403&gt;1</formula>
    </cfRule>
  </conditionalFormatting>
  <conditionalFormatting sqref="D403:N403">
    <cfRule type="expression" dxfId="2061" priority="805">
      <formula>D403/C403&lt;1</formula>
    </cfRule>
  </conditionalFormatting>
  <conditionalFormatting sqref="B403">
    <cfRule type="expression" dxfId="2060" priority="806">
      <formula>B403/#REF!&gt;1</formula>
    </cfRule>
  </conditionalFormatting>
  <conditionalFormatting sqref="B403">
    <cfRule type="expression" dxfId="2059" priority="807">
      <formula>B403/#REF!&lt;1</formula>
    </cfRule>
  </conditionalFormatting>
  <conditionalFormatting sqref="B404:N404">
    <cfRule type="cellIs" dxfId="2058" priority="808" operator="lessThan">
      <formula>0</formula>
    </cfRule>
  </conditionalFormatting>
  <conditionalFormatting sqref="B563:N563">
    <cfRule type="cellIs" dxfId="2057" priority="809" operator="lessThan">
      <formula>0</formula>
    </cfRule>
  </conditionalFormatting>
  <conditionalFormatting sqref="B466">
    <cfRule type="cellIs" dxfId="2056" priority="810" operator="lessThan">
      <formula>0</formula>
    </cfRule>
  </conditionalFormatting>
  <conditionalFormatting sqref="B588 B590:B591 D589:G589 D590:H591 D588:H588">
    <cfRule type="cellIs" dxfId="2055" priority="811" operator="lessThan">
      <formula>0</formula>
    </cfRule>
  </conditionalFormatting>
  <conditionalFormatting sqref="O588:P591">
    <cfRule type="cellIs" dxfId="2054" priority="812" operator="lessThan">
      <formula>0</formula>
    </cfRule>
  </conditionalFormatting>
  <conditionalFormatting sqref="H589 I588:N591">
    <cfRule type="cellIs" dxfId="2053" priority="813" operator="lessThan">
      <formula>0</formula>
    </cfRule>
  </conditionalFormatting>
  <conditionalFormatting sqref="I590:N590">
    <cfRule type="cellIs" dxfId="2052" priority="814" operator="lessThan">
      <formula>0</formula>
    </cfRule>
  </conditionalFormatting>
  <conditionalFormatting sqref="B612:H612 B614:H615 B613:G613">
    <cfRule type="cellIs" dxfId="2051" priority="815" operator="lessThan">
      <formula>0</formula>
    </cfRule>
  </conditionalFormatting>
  <conditionalFormatting sqref="O612:P615">
    <cfRule type="cellIs" dxfId="2050" priority="816" operator="lessThan">
      <formula>0</formula>
    </cfRule>
  </conditionalFormatting>
  <conditionalFormatting sqref="H613 I612:N615">
    <cfRule type="cellIs" dxfId="2049" priority="817" operator="lessThan">
      <formula>0</formula>
    </cfRule>
  </conditionalFormatting>
  <conditionalFormatting sqref="I614:N614">
    <cfRule type="cellIs" dxfId="2048" priority="818" operator="lessThan">
      <formula>0</formula>
    </cfRule>
  </conditionalFormatting>
  <conditionalFormatting sqref="B589">
    <cfRule type="cellIs" dxfId="2047" priority="819" operator="lessThan">
      <formula>0</formula>
    </cfRule>
  </conditionalFormatting>
  <conditionalFormatting sqref="C588:C591">
    <cfRule type="cellIs" dxfId="2046" priority="820" operator="lessThan">
      <formula>0</formula>
    </cfRule>
  </conditionalFormatting>
  <conditionalFormatting sqref="C590">
    <cfRule type="cellIs" dxfId="2045" priority="821" operator="lessThan">
      <formula>0</formula>
    </cfRule>
  </conditionalFormatting>
  <conditionalFormatting sqref="B592 B594:B595 D593:G593 D594:H595 D592:H592">
    <cfRule type="cellIs" dxfId="2044" priority="822" operator="lessThan">
      <formula>0</formula>
    </cfRule>
  </conditionalFormatting>
  <conditionalFormatting sqref="O592:P595">
    <cfRule type="cellIs" dxfId="2043" priority="823" operator="lessThan">
      <formula>0</formula>
    </cfRule>
  </conditionalFormatting>
  <conditionalFormatting sqref="H593 I592:N595">
    <cfRule type="cellIs" dxfId="2042" priority="824" operator="lessThan">
      <formula>0</formula>
    </cfRule>
  </conditionalFormatting>
  <conditionalFormatting sqref="I594:N594">
    <cfRule type="cellIs" dxfId="2041" priority="825" operator="lessThan">
      <formula>0</formula>
    </cfRule>
  </conditionalFormatting>
  <conditionalFormatting sqref="B593">
    <cfRule type="cellIs" dxfId="2040" priority="826" operator="lessThan">
      <formula>0</formula>
    </cfRule>
  </conditionalFormatting>
  <conditionalFormatting sqref="C592:C595">
    <cfRule type="cellIs" dxfId="2039" priority="827" operator="lessThan">
      <formula>0</formula>
    </cfRule>
  </conditionalFormatting>
  <conditionalFormatting sqref="C594">
    <cfRule type="cellIs" dxfId="2038" priority="828" operator="lessThan">
      <formula>0</formula>
    </cfRule>
  </conditionalFormatting>
  <conditionalFormatting sqref="B596 B598:B599 D597:G597 D598:H599 D596:H596">
    <cfRule type="cellIs" dxfId="2037" priority="829" operator="lessThan">
      <formula>0</formula>
    </cfRule>
  </conditionalFormatting>
  <conditionalFormatting sqref="O596:P599">
    <cfRule type="cellIs" dxfId="2036" priority="830" operator="lessThan">
      <formula>0</formula>
    </cfRule>
  </conditionalFormatting>
  <conditionalFormatting sqref="H597 I596:N599">
    <cfRule type="cellIs" dxfId="2035" priority="831" operator="lessThan">
      <formula>0</formula>
    </cfRule>
  </conditionalFormatting>
  <conditionalFormatting sqref="I598:N598">
    <cfRule type="cellIs" dxfId="2034" priority="832" operator="lessThan">
      <formula>0</formula>
    </cfRule>
  </conditionalFormatting>
  <conditionalFormatting sqref="B597">
    <cfRule type="cellIs" dxfId="2033" priority="833" operator="lessThan">
      <formula>0</formula>
    </cfRule>
  </conditionalFormatting>
  <conditionalFormatting sqref="C596:C599">
    <cfRule type="cellIs" dxfId="2032" priority="834" operator="lessThan">
      <formula>0</formula>
    </cfRule>
  </conditionalFormatting>
  <conditionalFormatting sqref="C598">
    <cfRule type="cellIs" dxfId="2031" priority="835" operator="lessThan">
      <formula>0</formula>
    </cfRule>
  </conditionalFormatting>
  <conditionalFormatting sqref="B600 B602:B603 D601:G601 D602:H603 D600:H600">
    <cfRule type="cellIs" dxfId="2030" priority="836" operator="lessThan">
      <formula>0</formula>
    </cfRule>
  </conditionalFormatting>
  <conditionalFormatting sqref="O600:P603">
    <cfRule type="cellIs" dxfId="2029" priority="837" operator="lessThan">
      <formula>0</formula>
    </cfRule>
  </conditionalFormatting>
  <conditionalFormatting sqref="H601 I600:N603">
    <cfRule type="cellIs" dxfId="2028" priority="838" operator="lessThan">
      <formula>0</formula>
    </cfRule>
  </conditionalFormatting>
  <conditionalFormatting sqref="I602:N602">
    <cfRule type="cellIs" dxfId="2027" priority="839" operator="lessThan">
      <formula>0</formula>
    </cfRule>
  </conditionalFormatting>
  <conditionalFormatting sqref="B601">
    <cfRule type="cellIs" dxfId="2026" priority="840" operator="lessThan">
      <formula>0</formula>
    </cfRule>
  </conditionalFormatting>
  <conditionalFormatting sqref="C600:C603">
    <cfRule type="cellIs" dxfId="2025" priority="841" operator="lessThan">
      <formula>0</formula>
    </cfRule>
  </conditionalFormatting>
  <conditionalFormatting sqref="C602">
    <cfRule type="cellIs" dxfId="2024" priority="842" operator="lessThan">
      <formula>0</formula>
    </cfRule>
  </conditionalFormatting>
  <conditionalFormatting sqref="B604 B606:B607 D605:G605 D606:H607 D604:H604">
    <cfRule type="cellIs" dxfId="2023" priority="843" operator="lessThan">
      <formula>0</formula>
    </cfRule>
  </conditionalFormatting>
  <conditionalFormatting sqref="O604:P607">
    <cfRule type="cellIs" dxfId="2022" priority="844" operator="lessThan">
      <formula>0</formula>
    </cfRule>
  </conditionalFormatting>
  <conditionalFormatting sqref="H605 I604:N607">
    <cfRule type="cellIs" dxfId="2021" priority="845" operator="lessThan">
      <formula>0</formula>
    </cfRule>
  </conditionalFormatting>
  <conditionalFormatting sqref="I606:N606">
    <cfRule type="cellIs" dxfId="2020" priority="846" operator="lessThan">
      <formula>0</formula>
    </cfRule>
  </conditionalFormatting>
  <conditionalFormatting sqref="B605">
    <cfRule type="cellIs" dxfId="2019" priority="847" operator="lessThan">
      <formula>0</formula>
    </cfRule>
  </conditionalFormatting>
  <conditionalFormatting sqref="C604:C607">
    <cfRule type="cellIs" dxfId="2018" priority="848" operator="lessThan">
      <formula>0</formula>
    </cfRule>
  </conditionalFormatting>
  <conditionalFormatting sqref="C606">
    <cfRule type="cellIs" dxfId="2017" priority="849" operator="lessThan">
      <formula>0</formula>
    </cfRule>
  </conditionalFormatting>
  <conditionalFormatting sqref="B608 B610:B611 D609:G609 D610:H611 D608:H608">
    <cfRule type="cellIs" dxfId="2016" priority="850" operator="lessThan">
      <formula>0</formula>
    </cfRule>
  </conditionalFormatting>
  <conditionalFormatting sqref="O608:P611">
    <cfRule type="cellIs" dxfId="2015" priority="851" operator="lessThan">
      <formula>0</formula>
    </cfRule>
  </conditionalFormatting>
  <conditionalFormatting sqref="H609 I608:N611">
    <cfRule type="cellIs" dxfId="2014" priority="852" operator="lessThan">
      <formula>0</formula>
    </cfRule>
  </conditionalFormatting>
  <conditionalFormatting sqref="I610:N610">
    <cfRule type="cellIs" dxfId="2013" priority="853" operator="lessThan">
      <formula>0</formula>
    </cfRule>
  </conditionalFormatting>
  <conditionalFormatting sqref="B609">
    <cfRule type="cellIs" dxfId="2012" priority="854" operator="lessThan">
      <formula>0</formula>
    </cfRule>
  </conditionalFormatting>
  <conditionalFormatting sqref="C608:C611">
    <cfRule type="cellIs" dxfId="2011" priority="855" operator="lessThan">
      <formula>0</formula>
    </cfRule>
  </conditionalFormatting>
  <conditionalFormatting sqref="C610">
    <cfRule type="cellIs" dxfId="2010" priority="856" operator="lessThan">
      <formula>0</formula>
    </cfRule>
  </conditionalFormatting>
  <conditionalFormatting sqref="D645:L645 N645 Q639:AC640 D639:H640 O639:O640 Q646:AC646 D646:H646 O646 Q652:AC652 D652:H652 O652 Q658:AC658 D658:H658 O658 Q664:AC664 D664:H664 O664 Q670:AC670 D670:H670 O670 D641:N644 D653:N657 D659:N663 D665:N669 D676:AC676 Q677:AC677 O677 Q685:AC685 O685 Q705:AC705 D677:H677 D685:H685 D705 H705 D678:AC684 P641:AC645 D647:N651 P647:AC651 P653:AC657 P659:AC663 P665:AC669 D671:N675 P671:AC675 D686:AC690 D698:AC704">
    <cfRule type="cellIs" dxfId="2009" priority="857" operator="lessThan">
      <formula>0</formula>
    </cfRule>
  </conditionalFormatting>
  <conditionalFormatting sqref="O666:O669">
    <cfRule type="cellIs" dxfId="2008" priority="858" operator="lessThan">
      <formula>0</formula>
    </cfRule>
  </conditionalFormatting>
  <conditionalFormatting sqref="O641">
    <cfRule type="cellIs" dxfId="2007" priority="859" operator="lessThan">
      <formula>0</formula>
    </cfRule>
  </conditionalFormatting>
  <conditionalFormatting sqref="O653">
    <cfRule type="cellIs" dxfId="2006" priority="860" operator="lessThan">
      <formula>0</formula>
    </cfRule>
  </conditionalFormatting>
  <conditionalFormatting sqref="O642:O645">
    <cfRule type="cellIs" dxfId="2005" priority="861" operator="lessThan">
      <formula>0</formula>
    </cfRule>
  </conditionalFormatting>
  <conditionalFormatting sqref="O654:O657">
    <cfRule type="cellIs" dxfId="2004" priority="862" operator="lessThan">
      <formula>0</formula>
    </cfRule>
  </conditionalFormatting>
  <conditionalFormatting sqref="O665">
    <cfRule type="cellIs" dxfId="2003" priority="863" operator="lessThan">
      <formula>0</formula>
    </cfRule>
  </conditionalFormatting>
  <conditionalFormatting sqref="Q691:AC691 D691:F691 D692:AC697">
    <cfRule type="cellIs" dxfId="2002" priority="864" operator="lessThan">
      <formula>0</formula>
    </cfRule>
  </conditionalFormatting>
  <conditionalFormatting sqref="O648:O651">
    <cfRule type="cellIs" dxfId="2001" priority="865" operator="lessThan">
      <formula>0</formula>
    </cfRule>
  </conditionalFormatting>
  <conditionalFormatting sqref="O660:O663">
    <cfRule type="cellIs" dxfId="2000" priority="866" operator="lessThan">
      <formula>0</formula>
    </cfRule>
  </conditionalFormatting>
  <conditionalFormatting sqref="O672:O675">
    <cfRule type="cellIs" dxfId="1999" priority="867" operator="lessThan">
      <formula>0</formula>
    </cfRule>
  </conditionalFormatting>
  <conditionalFormatting sqref="O647">
    <cfRule type="cellIs" dxfId="1998" priority="868" operator="lessThan">
      <formula>0</formula>
    </cfRule>
  </conditionalFormatting>
  <conditionalFormatting sqref="O659">
    <cfRule type="cellIs" dxfId="1997" priority="869" operator="lessThan">
      <formula>0</formula>
    </cfRule>
  </conditionalFormatting>
  <conditionalFormatting sqref="O671">
    <cfRule type="cellIs" dxfId="1996" priority="870" operator="lessThan">
      <formula>0</formula>
    </cfRule>
  </conditionalFormatting>
  <conditionalFormatting sqref="O571:O574">
    <cfRule type="cellIs" dxfId="1995" priority="871" operator="lessThan">
      <formula>0</formula>
    </cfRule>
  </conditionalFormatting>
  <conditionalFormatting sqref="O411:P411 B411">
    <cfRule type="cellIs" dxfId="1994" priority="872" operator="lessThan">
      <formula>0</formula>
    </cfRule>
  </conditionalFormatting>
  <conditionalFormatting sqref="P412:P416">
    <cfRule type="cellIs" dxfId="1993" priority="873" operator="lessThan">
      <formula>0</formula>
    </cfRule>
  </conditionalFormatting>
  <conditionalFormatting sqref="O412:O415">
    <cfRule type="cellIs" dxfId="1992" priority="874" operator="lessThan">
      <formula>0</formula>
    </cfRule>
  </conditionalFormatting>
  <conditionalFormatting sqref="G416:N416 M412:N415">
    <cfRule type="cellIs" dxfId="1991" priority="875" operator="lessThan">
      <formula>0</formula>
    </cfRule>
  </conditionalFormatting>
  <conditionalFormatting sqref="G416:N416 M412:N415">
    <cfRule type="expression" dxfId="1990" priority="876">
      <formula>G412/F412&gt;1</formula>
    </cfRule>
  </conditionalFormatting>
  <conditionalFormatting sqref="G416:N416 M412:N415">
    <cfRule type="expression" dxfId="1989" priority="877">
      <formula>G412/F412&lt;1</formula>
    </cfRule>
  </conditionalFormatting>
  <conditionalFormatting sqref="B412:L415">
    <cfRule type="cellIs" dxfId="1988" priority="878" operator="lessThan">
      <formula>0</formula>
    </cfRule>
  </conditionalFormatting>
  <conditionalFormatting sqref="B412:L415">
    <cfRule type="expression" dxfId="1987" priority="879">
      <formula>B412/A412&gt;1</formula>
    </cfRule>
  </conditionalFormatting>
  <conditionalFormatting sqref="B412:L415">
    <cfRule type="expression" dxfId="1986" priority="880">
      <formula>B412/A412&lt;1</formula>
    </cfRule>
  </conditionalFormatting>
  <conditionalFormatting sqref="B416:F416">
    <cfRule type="cellIs" dxfId="1985" priority="881" operator="lessThan">
      <formula>0</formula>
    </cfRule>
  </conditionalFormatting>
  <conditionalFormatting sqref="B416:F416">
    <cfRule type="expression" dxfId="1984" priority="882">
      <formula>B416/A416&gt;1</formula>
    </cfRule>
  </conditionalFormatting>
  <conditionalFormatting sqref="B416:F416">
    <cfRule type="expression" dxfId="1983" priority="883">
      <formula>B416/A416&lt;1</formula>
    </cfRule>
  </conditionalFormatting>
  <conditionalFormatting sqref="O416">
    <cfRule type="cellIs" dxfId="1982" priority="884" operator="lessThan">
      <formula>0</formula>
    </cfRule>
  </conditionalFormatting>
  <pageMargins left="0.7" right="0.7" top="0.75" bottom="0.75" header="0" footer="0"/>
  <pageSetup orientation="portrait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outlinePr summaryBelow="0" summaryRight="0"/>
  </sheetPr>
  <dimension ref="A1:BS757"/>
  <sheetViews>
    <sheetView workbookViewId="0">
      <selection activeCell="A17" sqref="A17"/>
    </sheetView>
  </sheetViews>
  <sheetFormatPr defaultColWidth="12.625" defaultRowHeight="15" customHeight="1" x14ac:dyDescent="0.3"/>
  <cols>
    <col min="1" max="1" width="83.625" customWidth="1"/>
    <col min="2" max="15" width="13.75" customWidth="1"/>
    <col min="16" max="16" width="27" customWidth="1"/>
    <col min="17" max="40" width="13.75" customWidth="1"/>
    <col min="41" max="42" width="12.625" customWidth="1"/>
    <col min="43" max="51" width="13.75" customWidth="1"/>
    <col min="52" max="68" width="4.75" customWidth="1"/>
    <col min="69" max="71" width="12.625" customWidth="1"/>
  </cols>
  <sheetData>
    <row r="1" spans="1:71" ht="16.5" customHeight="1" x14ac:dyDescent="0.3">
      <c r="A1" s="3" t="s">
        <v>723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</row>
    <row r="2" spans="1:71" ht="16.5" customHeight="1" x14ac:dyDescent="0.3">
      <c r="A2" s="2" t="s">
        <v>724</v>
      </c>
      <c r="B2" s="2" t="s">
        <v>725</v>
      </c>
      <c r="C2" s="2" t="s">
        <v>726</v>
      </c>
      <c r="D2" s="2" t="s">
        <v>727</v>
      </c>
      <c r="E2" s="2" t="s">
        <v>728</v>
      </c>
      <c r="F2" s="2" t="s">
        <v>729</v>
      </c>
      <c r="G2" s="2" t="s">
        <v>730</v>
      </c>
      <c r="H2" s="2" t="s">
        <v>731</v>
      </c>
      <c r="I2" s="2" t="s">
        <v>732</v>
      </c>
      <c r="J2" s="2" t="s">
        <v>733</v>
      </c>
      <c r="K2" s="2" t="s">
        <v>734</v>
      </c>
      <c r="L2" s="2" t="s">
        <v>735</v>
      </c>
      <c r="M2" s="2" t="s">
        <v>736</v>
      </c>
      <c r="N2" s="2" t="s">
        <v>737</v>
      </c>
      <c r="O2" s="2" t="s">
        <v>738</v>
      </c>
      <c r="P2" s="2" t="s">
        <v>739</v>
      </c>
      <c r="Q2" s="2" t="s">
        <v>740</v>
      </c>
      <c r="R2" s="2" t="s">
        <v>741</v>
      </c>
      <c r="S2" s="2" t="s">
        <v>742</v>
      </c>
      <c r="T2" s="2" t="s">
        <v>743</v>
      </c>
      <c r="U2" s="2" t="s">
        <v>744</v>
      </c>
      <c r="V2" s="2" t="s">
        <v>745</v>
      </c>
      <c r="W2" s="2" t="s">
        <v>746</v>
      </c>
      <c r="X2" s="2" t="s">
        <v>747</v>
      </c>
      <c r="Y2" s="2" t="s">
        <v>748</v>
      </c>
      <c r="Z2" s="2" t="s">
        <v>749</v>
      </c>
      <c r="AA2" s="2" t="s">
        <v>750</v>
      </c>
      <c r="AB2" s="2" t="s">
        <v>751</v>
      </c>
      <c r="AC2" s="2" t="s">
        <v>752</v>
      </c>
      <c r="AD2" s="2" t="s">
        <v>753</v>
      </c>
      <c r="AE2" s="2" t="s">
        <v>754</v>
      </c>
      <c r="AF2" s="2" t="s">
        <v>755</v>
      </c>
      <c r="AG2" s="2" t="s">
        <v>756</v>
      </c>
      <c r="AH2" s="2" t="s">
        <v>757</v>
      </c>
      <c r="AI2" s="2" t="s">
        <v>758</v>
      </c>
      <c r="AJ2" s="2" t="s">
        <v>759</v>
      </c>
      <c r="AK2" s="2" t="s">
        <v>760</v>
      </c>
      <c r="AL2" s="2" t="s">
        <v>761</v>
      </c>
      <c r="AM2" s="2" t="s">
        <v>762</v>
      </c>
      <c r="AN2" s="2" t="s">
        <v>763</v>
      </c>
      <c r="AO2" s="2" t="s">
        <v>764</v>
      </c>
      <c r="AP2" s="2" t="s">
        <v>765</v>
      </c>
      <c r="AQ2" s="2" t="s">
        <v>766</v>
      </c>
      <c r="AR2" s="2" t="s">
        <v>767</v>
      </c>
      <c r="AS2" s="2" t="s">
        <v>768</v>
      </c>
      <c r="AT2" s="2" t="s">
        <v>769</v>
      </c>
      <c r="AU2" s="2" t="s">
        <v>770</v>
      </c>
      <c r="AV2" s="2" t="s">
        <v>771</v>
      </c>
      <c r="AW2" s="2" t="s">
        <v>772</v>
      </c>
      <c r="AX2" s="2" t="s">
        <v>773</v>
      </c>
      <c r="AY2" s="2" t="s">
        <v>774</v>
      </c>
      <c r="AZ2" s="2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</row>
    <row r="3" spans="1:71" ht="16.5" customHeight="1" x14ac:dyDescent="0.3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</row>
    <row r="4" spans="1:71" ht="16.5" customHeight="1" x14ac:dyDescent="0.3">
      <c r="A4" s="2" t="s">
        <v>775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</row>
    <row r="5" spans="1:71" ht="16.5" customHeight="1" x14ac:dyDescent="0.3">
      <c r="A5" s="2" t="s">
        <v>776</v>
      </c>
      <c r="B5" s="2">
        <v>1530609</v>
      </c>
      <c r="C5" s="2">
        <v>854266</v>
      </c>
      <c r="D5" s="2">
        <v>1194113</v>
      </c>
      <c r="E5" s="2">
        <v>2407346</v>
      </c>
      <c r="F5" s="2">
        <v>1950710</v>
      </c>
      <c r="G5" s="2">
        <v>1951588</v>
      </c>
      <c r="H5" s="2">
        <v>1521015</v>
      </c>
      <c r="I5" s="2">
        <v>1734555</v>
      </c>
      <c r="J5" s="2">
        <v>1581064</v>
      </c>
      <c r="K5" s="2">
        <v>1100156</v>
      </c>
      <c r="L5" s="2">
        <v>530784</v>
      </c>
      <c r="M5" s="2">
        <v>771564</v>
      </c>
      <c r="N5" s="2">
        <v>761211</v>
      </c>
      <c r="O5" s="2">
        <v>921022</v>
      </c>
      <c r="P5" s="2">
        <v>767887</v>
      </c>
      <c r="Q5" s="2">
        <v>833058.06</v>
      </c>
      <c r="R5" s="2">
        <v>872306</v>
      </c>
      <c r="S5" s="2">
        <v>1620704</v>
      </c>
      <c r="T5" s="2">
        <v>3042176</v>
      </c>
      <c r="U5" s="2">
        <v>2893635.04</v>
      </c>
      <c r="V5" s="2">
        <v>1745337</v>
      </c>
      <c r="W5" s="2">
        <v>2048120</v>
      </c>
      <c r="X5" s="2">
        <v>2265791</v>
      </c>
      <c r="Y5" s="2">
        <v>1752178.399</v>
      </c>
      <c r="Z5" s="2">
        <v>2161552</v>
      </c>
      <c r="AA5" s="2">
        <v>1653793</v>
      </c>
      <c r="AB5" s="2">
        <v>1352825</v>
      </c>
      <c r="AC5" s="2">
        <v>2487781.5699999998</v>
      </c>
      <c r="AD5" s="2">
        <v>1274766</v>
      </c>
      <c r="AE5" s="2">
        <v>1758472</v>
      </c>
      <c r="AF5" s="2">
        <v>1864333</v>
      </c>
      <c r="AG5" s="2">
        <v>2577733.6609999998</v>
      </c>
      <c r="AH5" s="2">
        <v>2275951</v>
      </c>
      <c r="AI5" s="2">
        <v>1529003</v>
      </c>
      <c r="AJ5" s="2">
        <v>1837874</v>
      </c>
      <c r="AK5" s="2">
        <v>2488945.2200000002</v>
      </c>
      <c r="AL5" s="2">
        <v>2549661</v>
      </c>
      <c r="AM5" s="2">
        <v>2042494</v>
      </c>
      <c r="AN5" s="2">
        <v>1974740</v>
      </c>
      <c r="AO5" s="2">
        <v>2418138.7999999998</v>
      </c>
      <c r="AP5" s="2">
        <v>4850693</v>
      </c>
      <c r="AQ5" s="2">
        <v>2588679</v>
      </c>
      <c r="AR5" s="2">
        <v>2632116</v>
      </c>
      <c r="AS5" s="2">
        <v>3021030.7</v>
      </c>
      <c r="AT5" s="2">
        <v>2827991</v>
      </c>
      <c r="AU5" s="2">
        <v>2735856</v>
      </c>
      <c r="AV5" s="2">
        <v>1537740</v>
      </c>
      <c r="AW5" s="2">
        <v>2053237.3489999999</v>
      </c>
      <c r="AX5" s="2">
        <v>9116820</v>
      </c>
      <c r="AY5" s="2">
        <v>2754268</v>
      </c>
      <c r="AZ5" s="5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</row>
    <row r="6" spans="1:71" ht="16.5" customHeight="1" x14ac:dyDescent="0.3">
      <c r="A6" s="2" t="s">
        <v>1050</v>
      </c>
      <c r="B6" s="2">
        <v>1735025</v>
      </c>
      <c r="C6" s="2">
        <v>644311</v>
      </c>
      <c r="D6" s="2">
        <v>1788868</v>
      </c>
      <c r="E6" s="2">
        <v>1269356</v>
      </c>
      <c r="F6" s="2">
        <v>836336</v>
      </c>
      <c r="G6" s="2">
        <v>839954</v>
      </c>
      <c r="H6" s="2">
        <v>511941</v>
      </c>
      <c r="I6" s="2">
        <v>806458</v>
      </c>
      <c r="J6" s="2">
        <v>1503784</v>
      </c>
      <c r="K6" s="2">
        <v>1829552</v>
      </c>
      <c r="L6" s="2">
        <v>800027</v>
      </c>
      <c r="M6" s="2">
        <v>860707</v>
      </c>
      <c r="N6" s="2">
        <v>111666</v>
      </c>
      <c r="O6" s="2">
        <v>110979</v>
      </c>
      <c r="P6" s="2">
        <v>110772</v>
      </c>
      <c r="Q6" s="2">
        <v>111556.74</v>
      </c>
      <c r="R6" s="2">
        <v>812498</v>
      </c>
      <c r="S6" s="2">
        <v>263762</v>
      </c>
      <c r="T6" s="2">
        <v>1662183</v>
      </c>
      <c r="U6" s="2">
        <v>1313509.486</v>
      </c>
      <c r="V6" s="2">
        <v>2163069</v>
      </c>
      <c r="W6" s="2">
        <v>2227679</v>
      </c>
      <c r="X6" s="2">
        <v>416396</v>
      </c>
      <c r="Y6" s="2">
        <v>117010.72100000001</v>
      </c>
      <c r="Z6" s="2">
        <v>117499</v>
      </c>
      <c r="AA6" s="2">
        <v>528251</v>
      </c>
      <c r="AB6" s="2">
        <v>128932</v>
      </c>
      <c r="AC6" s="2">
        <v>1285220.51</v>
      </c>
      <c r="AD6" s="2">
        <v>1553573</v>
      </c>
      <c r="AE6" s="2">
        <v>158892</v>
      </c>
      <c r="AF6" s="2">
        <v>658103</v>
      </c>
      <c r="AG6" s="2">
        <v>1748018</v>
      </c>
      <c r="AH6" s="2">
        <v>3081813</v>
      </c>
      <c r="AI6" s="2">
        <v>642589</v>
      </c>
      <c r="AJ6" s="2">
        <v>1279992</v>
      </c>
      <c r="AK6" s="2">
        <v>714829.93700000003</v>
      </c>
      <c r="AL6" s="2">
        <v>778153</v>
      </c>
      <c r="AM6" s="2">
        <v>162016</v>
      </c>
      <c r="AN6" s="2">
        <v>38117</v>
      </c>
      <c r="AO6" s="2">
        <v>2943116.49</v>
      </c>
      <c r="AP6" s="2">
        <v>2306797</v>
      </c>
      <c r="AQ6" s="2">
        <v>3910</v>
      </c>
      <c r="AR6" s="2">
        <v>50268</v>
      </c>
      <c r="AS6" s="2">
        <v>45520.77</v>
      </c>
      <c r="AT6" s="2">
        <v>314888</v>
      </c>
      <c r="AU6" s="2">
        <v>3940</v>
      </c>
      <c r="AV6" s="2">
        <v>724416</v>
      </c>
      <c r="AW6" s="2">
        <v>1001374.831</v>
      </c>
      <c r="AX6" s="2">
        <v>0</v>
      </c>
      <c r="AY6" s="2">
        <v>0</v>
      </c>
      <c r="AZ6" s="5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</row>
    <row r="7" spans="1:71" ht="16.5" customHeight="1" x14ac:dyDescent="0.3">
      <c r="A7" s="2" t="s">
        <v>1051</v>
      </c>
      <c r="B7" s="2">
        <v>418060</v>
      </c>
      <c r="C7" s="2">
        <v>627021</v>
      </c>
      <c r="D7" s="2">
        <v>482271</v>
      </c>
      <c r="E7" s="2">
        <v>536595</v>
      </c>
      <c r="F7" s="2">
        <v>552596</v>
      </c>
      <c r="G7" s="2">
        <v>517681</v>
      </c>
      <c r="H7" s="2">
        <v>474168</v>
      </c>
      <c r="I7" s="2">
        <v>480935</v>
      </c>
      <c r="J7" s="2">
        <v>543568</v>
      </c>
      <c r="K7" s="2">
        <v>530842</v>
      </c>
      <c r="L7" s="2">
        <v>505637</v>
      </c>
      <c r="M7" s="2">
        <v>653490</v>
      </c>
      <c r="N7" s="2">
        <v>678083</v>
      </c>
      <c r="O7" s="2">
        <v>685586</v>
      </c>
      <c r="P7" s="2">
        <v>688107</v>
      </c>
      <c r="Q7" s="2">
        <v>881244.96</v>
      </c>
      <c r="R7" s="2">
        <v>761120</v>
      </c>
      <c r="S7" s="2">
        <v>691902</v>
      </c>
      <c r="T7" s="2">
        <v>652091</v>
      </c>
      <c r="U7" s="2">
        <v>626721.78500000003</v>
      </c>
      <c r="V7" s="2">
        <v>658441</v>
      </c>
      <c r="W7" s="2">
        <v>852832</v>
      </c>
      <c r="X7" s="2">
        <v>1012380</v>
      </c>
      <c r="Y7" s="2">
        <v>1229673.7879999999</v>
      </c>
      <c r="Z7" s="2">
        <v>1286112</v>
      </c>
      <c r="AA7" s="2">
        <v>1258305</v>
      </c>
      <c r="AB7" s="2">
        <v>1314536</v>
      </c>
      <c r="AC7" s="2">
        <v>1404324.12</v>
      </c>
      <c r="AD7" s="2">
        <v>1183859</v>
      </c>
      <c r="AE7" s="2">
        <v>1272251</v>
      </c>
      <c r="AF7" s="2">
        <v>1302628</v>
      </c>
      <c r="AG7" s="2">
        <v>1249501.3259999999</v>
      </c>
      <c r="AH7" s="2">
        <v>1356964</v>
      </c>
      <c r="AI7" s="2">
        <v>1218307</v>
      </c>
      <c r="AJ7" s="2">
        <v>1094773</v>
      </c>
      <c r="AK7" s="2">
        <v>1102326.9439999999</v>
      </c>
      <c r="AL7" s="2">
        <v>1259830</v>
      </c>
      <c r="AM7" s="2">
        <v>1239112</v>
      </c>
      <c r="AN7" s="2">
        <v>1194322</v>
      </c>
      <c r="AO7" s="2">
        <v>1308097.8400000001</v>
      </c>
      <c r="AP7" s="2">
        <v>1174572</v>
      </c>
      <c r="AQ7" s="2">
        <v>1395736</v>
      </c>
      <c r="AR7" s="2">
        <v>1357353</v>
      </c>
      <c r="AS7" s="2">
        <v>1278625.1100000001</v>
      </c>
      <c r="AT7" s="2">
        <v>1465641</v>
      </c>
      <c r="AU7" s="2">
        <v>1300953</v>
      </c>
      <c r="AV7" s="2">
        <v>1330793</v>
      </c>
      <c r="AW7" s="2">
        <v>1355706.5220000001</v>
      </c>
      <c r="AX7" s="2">
        <v>1908238</v>
      </c>
      <c r="AY7" s="2">
        <v>3824249</v>
      </c>
      <c r="AZ7" s="5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</row>
    <row r="8" spans="1:71" ht="16.5" customHeight="1" x14ac:dyDescent="0.3">
      <c r="A8" s="2" t="s">
        <v>1052</v>
      </c>
      <c r="B8" s="2">
        <v>418060</v>
      </c>
      <c r="C8" s="2">
        <v>627021</v>
      </c>
      <c r="D8" s="2">
        <v>482271</v>
      </c>
      <c r="E8" s="2">
        <v>536595</v>
      </c>
      <c r="F8" s="2">
        <v>552596</v>
      </c>
      <c r="G8" s="2">
        <v>517681</v>
      </c>
      <c r="H8" s="2">
        <v>474168</v>
      </c>
      <c r="I8" s="2">
        <v>480935</v>
      </c>
      <c r="J8" s="2">
        <v>543568</v>
      </c>
      <c r="K8" s="2">
        <v>530842</v>
      </c>
      <c r="L8" s="2">
        <v>505637</v>
      </c>
      <c r="M8" s="2">
        <v>653490</v>
      </c>
      <c r="N8" s="2">
        <v>678083</v>
      </c>
      <c r="O8" s="2">
        <v>685586</v>
      </c>
      <c r="P8" s="2">
        <v>688107</v>
      </c>
      <c r="Q8" s="2">
        <v>881244.96</v>
      </c>
      <c r="R8" s="2">
        <v>761120</v>
      </c>
      <c r="S8" s="2">
        <v>691902</v>
      </c>
      <c r="T8" s="2">
        <v>652091</v>
      </c>
      <c r="U8" s="2">
        <v>626721.78500000003</v>
      </c>
      <c r="V8" s="2">
        <v>658441</v>
      </c>
      <c r="W8" s="2">
        <v>0</v>
      </c>
      <c r="X8" s="2">
        <v>1012380</v>
      </c>
      <c r="Y8" s="2">
        <v>0</v>
      </c>
      <c r="Z8" s="2">
        <v>0</v>
      </c>
      <c r="AA8" s="2">
        <v>0</v>
      </c>
      <c r="AB8" s="2">
        <v>1314536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1102326.9439999999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1465641</v>
      </c>
      <c r="AU8" s="2">
        <v>1300953</v>
      </c>
      <c r="AV8" s="2">
        <v>1330793</v>
      </c>
      <c r="AW8" s="2">
        <v>1355706.5220000001</v>
      </c>
      <c r="AX8" s="2">
        <v>1908238</v>
      </c>
      <c r="AY8" s="2">
        <v>3824249</v>
      </c>
      <c r="AZ8" s="5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</row>
    <row r="9" spans="1:71" ht="16.5" customHeight="1" x14ac:dyDescent="0.3">
      <c r="A9" s="2" t="s">
        <v>1053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50873</v>
      </c>
      <c r="AI9" s="2">
        <v>143768</v>
      </c>
      <c r="AJ9" s="2">
        <v>325328</v>
      </c>
      <c r="AK9" s="2">
        <v>428460.25199999998</v>
      </c>
      <c r="AL9" s="2">
        <v>618193</v>
      </c>
      <c r="AM9" s="2">
        <v>922371</v>
      </c>
      <c r="AN9" s="2">
        <v>1828914</v>
      </c>
      <c r="AO9" s="2">
        <v>3606162.61</v>
      </c>
      <c r="AP9" s="2">
        <v>4645820</v>
      </c>
      <c r="AQ9" s="2">
        <v>4092344</v>
      </c>
      <c r="AR9" s="2">
        <v>7118881</v>
      </c>
      <c r="AS9" s="2">
        <v>7787315.46</v>
      </c>
      <c r="AT9" s="2">
        <v>8062711</v>
      </c>
      <c r="AU9" s="2">
        <v>8357703</v>
      </c>
      <c r="AV9" s="2">
        <v>9150922</v>
      </c>
      <c r="AW9" s="2">
        <v>8361607.398</v>
      </c>
      <c r="AX9" s="2">
        <v>8620714</v>
      </c>
      <c r="AY9" s="2">
        <v>8999639</v>
      </c>
      <c r="AZ9" s="5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</row>
    <row r="10" spans="1:71" ht="16.5" customHeight="1" x14ac:dyDescent="0.3">
      <c r="A10" s="2" t="s">
        <v>1054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50873</v>
      </c>
      <c r="AI10" s="2">
        <v>143768</v>
      </c>
      <c r="AJ10" s="2">
        <v>325328</v>
      </c>
      <c r="AK10" s="2">
        <v>428460.25199999998</v>
      </c>
      <c r="AL10" s="2">
        <v>618193</v>
      </c>
      <c r="AM10" s="2">
        <v>922371</v>
      </c>
      <c r="AN10" s="2">
        <v>1828914</v>
      </c>
      <c r="AO10" s="2">
        <v>3606162.61</v>
      </c>
      <c r="AP10" s="2">
        <v>4645820</v>
      </c>
      <c r="AQ10" s="2">
        <v>4092344</v>
      </c>
      <c r="AR10" s="2">
        <v>7118881</v>
      </c>
      <c r="AS10" s="2">
        <v>7787315.46</v>
      </c>
      <c r="AT10" s="2">
        <v>8062711</v>
      </c>
      <c r="AU10" s="2">
        <v>8357703</v>
      </c>
      <c r="AV10" s="2">
        <v>9150922</v>
      </c>
      <c r="AW10" s="2">
        <v>8361607.398</v>
      </c>
      <c r="AX10" s="2">
        <v>8620714</v>
      </c>
      <c r="AY10" s="2">
        <v>8999639</v>
      </c>
      <c r="AZ10" s="5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</row>
    <row r="11" spans="1:71" ht="16.5" customHeight="1" x14ac:dyDescent="0.3">
      <c r="A11" s="2" t="s">
        <v>1055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4879401</v>
      </c>
      <c r="AY11" s="2">
        <v>1592824</v>
      </c>
      <c r="AZ11" s="5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</row>
    <row r="12" spans="1:71" ht="16.5" customHeight="1" x14ac:dyDescent="0.3">
      <c r="A12" s="2" t="s">
        <v>1056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1529289</v>
      </c>
      <c r="Q12" s="2">
        <v>1466528.59</v>
      </c>
      <c r="R12" s="2">
        <v>1586102</v>
      </c>
      <c r="S12" s="2">
        <v>1729429</v>
      </c>
      <c r="T12" s="2">
        <v>1546173</v>
      </c>
      <c r="U12" s="2">
        <v>1492512.801</v>
      </c>
      <c r="V12" s="2">
        <v>1484935</v>
      </c>
      <c r="W12" s="2">
        <v>1810890</v>
      </c>
      <c r="X12" s="2">
        <v>1916920</v>
      </c>
      <c r="Y12" s="2">
        <v>2400239.6570000001</v>
      </c>
      <c r="Z12" s="2">
        <v>2016130</v>
      </c>
      <c r="AA12" s="2">
        <v>3595277</v>
      </c>
      <c r="AB12" s="2">
        <v>3207216</v>
      </c>
      <c r="AC12" s="2">
        <v>1840825.31</v>
      </c>
      <c r="AD12" s="2">
        <v>1519829</v>
      </c>
      <c r="AE12" s="2">
        <v>2204328</v>
      </c>
      <c r="AF12" s="2">
        <v>1738731</v>
      </c>
      <c r="AG12" s="2">
        <v>1761742.763</v>
      </c>
      <c r="AH12" s="2">
        <v>1163410</v>
      </c>
      <c r="AI12" s="2">
        <v>1977229</v>
      </c>
      <c r="AJ12" s="2">
        <v>1921002</v>
      </c>
      <c r="AK12" s="2">
        <v>1924457.452</v>
      </c>
      <c r="AL12" s="2">
        <v>1395916</v>
      </c>
      <c r="AM12" s="2">
        <v>2182761</v>
      </c>
      <c r="AN12" s="2">
        <v>2243174</v>
      </c>
      <c r="AO12" s="2">
        <v>2838749.75</v>
      </c>
      <c r="AP12" s="2">
        <v>2551826</v>
      </c>
      <c r="AQ12" s="2">
        <v>2583149</v>
      </c>
      <c r="AR12" s="2">
        <v>3123917</v>
      </c>
      <c r="AS12" s="2">
        <v>3168772.09</v>
      </c>
      <c r="AT12" s="2">
        <v>2446754</v>
      </c>
      <c r="AU12" s="2">
        <v>3257691</v>
      </c>
      <c r="AV12" s="2">
        <v>3197636</v>
      </c>
      <c r="AW12" s="2">
        <v>3606333.8390000002</v>
      </c>
      <c r="AX12" s="2">
        <v>2780290</v>
      </c>
      <c r="AY12" s="2">
        <v>2355349</v>
      </c>
      <c r="AZ12" s="5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</row>
    <row r="13" spans="1:71" ht="16.5" customHeight="1" x14ac:dyDescent="0.3">
      <c r="A13" s="2" t="s">
        <v>1052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1529289</v>
      </c>
      <c r="Q13" s="2">
        <v>1466528.59</v>
      </c>
      <c r="R13" s="2">
        <v>1586102</v>
      </c>
      <c r="S13" s="2">
        <v>1729429</v>
      </c>
      <c r="T13" s="2">
        <v>1546173</v>
      </c>
      <c r="U13" s="2">
        <v>1492512.801</v>
      </c>
      <c r="V13" s="2">
        <v>1484935</v>
      </c>
      <c r="W13" s="2">
        <v>1810890</v>
      </c>
      <c r="X13" s="2">
        <v>1916920</v>
      </c>
      <c r="Y13" s="2">
        <v>2400239.6570000001</v>
      </c>
      <c r="Z13" s="2">
        <v>2016130</v>
      </c>
      <c r="AA13" s="2">
        <v>3595277</v>
      </c>
      <c r="AB13" s="2">
        <v>3207216</v>
      </c>
      <c r="AC13" s="2">
        <v>1840825.31</v>
      </c>
      <c r="AD13" s="2">
        <v>1519829</v>
      </c>
      <c r="AE13" s="2">
        <v>2204328</v>
      </c>
      <c r="AF13" s="2">
        <v>1738731</v>
      </c>
      <c r="AG13" s="2">
        <v>1761742.763</v>
      </c>
      <c r="AH13" s="2">
        <v>1163410</v>
      </c>
      <c r="AI13" s="2">
        <v>1977229</v>
      </c>
      <c r="AJ13" s="2">
        <v>1921002</v>
      </c>
      <c r="AK13" s="2">
        <v>1924457.452</v>
      </c>
      <c r="AL13" s="2">
        <v>1395916</v>
      </c>
      <c r="AM13" s="2">
        <v>2182761</v>
      </c>
      <c r="AN13" s="2">
        <v>2243174</v>
      </c>
      <c r="AO13" s="2">
        <v>2838749.75</v>
      </c>
      <c r="AP13" s="2">
        <v>2551826</v>
      </c>
      <c r="AQ13" s="2">
        <v>0</v>
      </c>
      <c r="AR13" s="2">
        <v>0</v>
      </c>
      <c r="AS13" s="2">
        <v>0</v>
      </c>
      <c r="AT13" s="2">
        <v>2446754</v>
      </c>
      <c r="AU13" s="2">
        <v>3257691</v>
      </c>
      <c r="AV13" s="2">
        <v>3197636</v>
      </c>
      <c r="AW13" s="2">
        <v>3606333.8390000002</v>
      </c>
      <c r="AX13" s="2">
        <v>2780290</v>
      </c>
      <c r="AY13" s="2">
        <v>2355349</v>
      </c>
      <c r="AZ13" s="5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</row>
    <row r="14" spans="1:71" ht="16.5" customHeight="1" x14ac:dyDescent="0.3">
      <c r="A14" s="2" t="s">
        <v>1057</v>
      </c>
      <c r="B14" s="2">
        <v>708342</v>
      </c>
      <c r="C14" s="2">
        <v>757062</v>
      </c>
      <c r="D14" s="2">
        <v>788253</v>
      </c>
      <c r="E14" s="2">
        <v>1179221</v>
      </c>
      <c r="F14" s="2">
        <v>1147869</v>
      </c>
      <c r="G14" s="2">
        <v>906735</v>
      </c>
      <c r="H14" s="2">
        <v>970743</v>
      </c>
      <c r="I14" s="2">
        <v>915226</v>
      </c>
      <c r="J14" s="2">
        <v>980764</v>
      </c>
      <c r="K14" s="2">
        <v>981588</v>
      </c>
      <c r="L14" s="2">
        <v>1186579</v>
      </c>
      <c r="M14" s="2">
        <v>1479163</v>
      </c>
      <c r="N14" s="2">
        <v>1545754</v>
      </c>
      <c r="O14" s="2">
        <v>1530382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5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</row>
    <row r="15" spans="1:71" ht="16.5" customHeight="1" x14ac:dyDescent="0.3">
      <c r="A15" s="2" t="s">
        <v>1058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906735</v>
      </c>
      <c r="H15" s="2">
        <v>970743</v>
      </c>
      <c r="I15" s="2">
        <v>915226</v>
      </c>
      <c r="J15" s="2">
        <v>980764</v>
      </c>
      <c r="K15" s="2">
        <v>981588</v>
      </c>
      <c r="L15" s="2">
        <v>1186579</v>
      </c>
      <c r="M15" s="2">
        <v>1479163</v>
      </c>
      <c r="N15" s="2">
        <v>1545754</v>
      </c>
      <c r="O15" s="2">
        <v>1530382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5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</row>
    <row r="16" spans="1:71" ht="16.5" customHeight="1" x14ac:dyDescent="0.3">
      <c r="A16" s="2" t="s">
        <v>1059</v>
      </c>
      <c r="B16" s="2">
        <v>4392036</v>
      </c>
      <c r="C16" s="2">
        <v>2882660</v>
      </c>
      <c r="D16" s="2">
        <v>4253505</v>
      </c>
      <c r="E16" s="2">
        <v>5392518</v>
      </c>
      <c r="F16" s="2">
        <v>4487511</v>
      </c>
      <c r="G16" s="2">
        <v>4215958</v>
      </c>
      <c r="H16" s="2">
        <v>3477867</v>
      </c>
      <c r="I16" s="2">
        <v>3937173</v>
      </c>
      <c r="J16" s="2">
        <v>4609180</v>
      </c>
      <c r="K16" s="2">
        <v>4442138</v>
      </c>
      <c r="L16" s="2">
        <v>3023027</v>
      </c>
      <c r="M16" s="2">
        <v>3764924</v>
      </c>
      <c r="N16" s="2">
        <v>3096714</v>
      </c>
      <c r="O16" s="2">
        <v>3247969</v>
      </c>
      <c r="P16" s="2">
        <v>3096055</v>
      </c>
      <c r="Q16" s="2">
        <v>3292388.34</v>
      </c>
      <c r="R16" s="2">
        <v>4032026</v>
      </c>
      <c r="S16" s="2">
        <v>4305797</v>
      </c>
      <c r="T16" s="2">
        <v>6902623</v>
      </c>
      <c r="U16" s="2">
        <v>6326379.1119999997</v>
      </c>
      <c r="V16" s="2">
        <v>6051782</v>
      </c>
      <c r="W16" s="2">
        <v>6939521</v>
      </c>
      <c r="X16" s="2">
        <v>5611487</v>
      </c>
      <c r="Y16" s="2">
        <v>5499102.5650000004</v>
      </c>
      <c r="Z16" s="2">
        <v>5581293</v>
      </c>
      <c r="AA16" s="2">
        <v>7035626</v>
      </c>
      <c r="AB16" s="2">
        <v>6003509</v>
      </c>
      <c r="AC16" s="2">
        <v>7018151.5099999998</v>
      </c>
      <c r="AD16" s="2">
        <v>5532027</v>
      </c>
      <c r="AE16" s="2">
        <v>5393943</v>
      </c>
      <c r="AF16" s="2">
        <v>5563795</v>
      </c>
      <c r="AG16" s="2">
        <v>7336995.75</v>
      </c>
      <c r="AH16" s="2">
        <v>7929011</v>
      </c>
      <c r="AI16" s="2">
        <v>5510896</v>
      </c>
      <c r="AJ16" s="2">
        <v>6458969</v>
      </c>
      <c r="AK16" s="2">
        <v>6659019.8049999997</v>
      </c>
      <c r="AL16" s="2">
        <v>6601753</v>
      </c>
      <c r="AM16" s="2">
        <v>6548754</v>
      </c>
      <c r="AN16" s="2">
        <v>7279267</v>
      </c>
      <c r="AO16" s="2">
        <v>13114265.49</v>
      </c>
      <c r="AP16" s="2">
        <v>15529708</v>
      </c>
      <c r="AQ16" s="2">
        <v>10663818</v>
      </c>
      <c r="AR16" s="2">
        <v>14282535</v>
      </c>
      <c r="AS16" s="2">
        <v>15301264.119999999</v>
      </c>
      <c r="AT16" s="2">
        <v>15117985</v>
      </c>
      <c r="AU16" s="2">
        <v>15656143</v>
      </c>
      <c r="AV16" s="2">
        <v>15941507</v>
      </c>
      <c r="AW16" s="2">
        <v>16378259.938999999</v>
      </c>
      <c r="AX16" s="2">
        <v>27305463</v>
      </c>
      <c r="AY16" s="2">
        <v>19526329</v>
      </c>
      <c r="AZ16" s="5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</row>
    <row r="17" spans="1:71" ht="16.5" customHeight="1" x14ac:dyDescent="0.3">
      <c r="A17" s="2" t="s">
        <v>1060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11223</v>
      </c>
      <c r="AS17" s="2">
        <v>11222.89</v>
      </c>
      <c r="AT17" s="2">
        <v>11223</v>
      </c>
      <c r="AU17" s="2">
        <v>11223</v>
      </c>
      <c r="AV17" s="2">
        <v>2500</v>
      </c>
      <c r="AW17" s="2">
        <v>1000</v>
      </c>
      <c r="AX17" s="2">
        <v>1000</v>
      </c>
      <c r="AY17" s="2">
        <v>1000</v>
      </c>
      <c r="AZ17" s="5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</row>
    <row r="18" spans="1:71" ht="16.5" customHeight="1" x14ac:dyDescent="0.3">
      <c r="A18" s="2" t="s">
        <v>1061</v>
      </c>
      <c r="B18" s="2">
        <v>2309576</v>
      </c>
      <c r="C18" s="2">
        <v>2307991</v>
      </c>
      <c r="D18" s="2">
        <v>2313479</v>
      </c>
      <c r="E18" s="2">
        <v>2354752</v>
      </c>
      <c r="F18" s="2">
        <v>2361889</v>
      </c>
      <c r="G18" s="2">
        <v>2362033</v>
      </c>
      <c r="H18" s="2">
        <v>2365952</v>
      </c>
      <c r="I18" s="2">
        <v>2617780</v>
      </c>
      <c r="J18" s="2">
        <v>2661493</v>
      </c>
      <c r="K18" s="2">
        <v>2666155</v>
      </c>
      <c r="L18" s="2">
        <v>2668119</v>
      </c>
      <c r="M18" s="2">
        <v>2684150</v>
      </c>
      <c r="N18" s="2">
        <v>2691413</v>
      </c>
      <c r="O18" s="2">
        <v>0</v>
      </c>
      <c r="P18" s="2">
        <v>2716463</v>
      </c>
      <c r="Q18" s="2">
        <v>2714169.88</v>
      </c>
      <c r="R18" s="2">
        <v>2736507</v>
      </c>
      <c r="S18" s="2">
        <v>2750379</v>
      </c>
      <c r="T18" s="2">
        <v>3332153</v>
      </c>
      <c r="U18" s="2">
        <v>3308789.2230000002</v>
      </c>
      <c r="V18" s="2">
        <v>3320735</v>
      </c>
      <c r="W18" s="2">
        <v>3342349</v>
      </c>
      <c r="X18" s="2">
        <v>3347224</v>
      </c>
      <c r="Y18" s="2">
        <v>3354239.2570000002</v>
      </c>
      <c r="Z18" s="2">
        <v>3375423</v>
      </c>
      <c r="AA18" s="2">
        <v>5408044</v>
      </c>
      <c r="AB18" s="2">
        <v>5443004</v>
      </c>
      <c r="AC18" s="2">
        <v>5443526.8600000003</v>
      </c>
      <c r="AD18" s="2">
        <v>5442948</v>
      </c>
      <c r="AE18" s="2">
        <v>5430290</v>
      </c>
      <c r="AF18" s="2">
        <v>5439609</v>
      </c>
      <c r="AG18" s="2">
        <v>5517303.574</v>
      </c>
      <c r="AH18" s="2">
        <v>5598586</v>
      </c>
      <c r="AI18" s="2">
        <v>5676581</v>
      </c>
      <c r="AJ18" s="2">
        <v>6017801</v>
      </c>
      <c r="AK18" s="2">
        <v>6156103.6689999998</v>
      </c>
      <c r="AL18" s="2">
        <v>6359134</v>
      </c>
      <c r="AM18" s="2">
        <v>6729118</v>
      </c>
      <c r="AN18" s="2">
        <v>7383721</v>
      </c>
      <c r="AO18" s="2">
        <v>6300161.0700000003</v>
      </c>
      <c r="AP18" s="2">
        <v>6378133</v>
      </c>
      <c r="AQ18" s="2">
        <v>6453331</v>
      </c>
      <c r="AR18" s="2">
        <v>9950188</v>
      </c>
      <c r="AS18" s="2">
        <v>9899181.4900000002</v>
      </c>
      <c r="AT18" s="2">
        <v>9942688</v>
      </c>
      <c r="AU18" s="2">
        <v>12070047</v>
      </c>
      <c r="AV18" s="2">
        <v>12072798</v>
      </c>
      <c r="AW18" s="2">
        <v>12166622.165999999</v>
      </c>
      <c r="AX18" s="2">
        <v>10269511</v>
      </c>
      <c r="AY18" s="2">
        <v>7989432</v>
      </c>
      <c r="AZ18" s="5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</row>
    <row r="19" spans="1:71" ht="16.5" customHeight="1" x14ac:dyDescent="0.3">
      <c r="A19" s="2" t="s">
        <v>1062</v>
      </c>
      <c r="B19" s="2">
        <v>1000</v>
      </c>
      <c r="C19" s="2">
        <v>1895</v>
      </c>
      <c r="D19" s="2">
        <v>1895</v>
      </c>
      <c r="E19" s="2">
        <v>1895</v>
      </c>
      <c r="F19" s="2">
        <v>1895</v>
      </c>
      <c r="G19" s="2">
        <v>1895</v>
      </c>
      <c r="H19" s="2">
        <v>1895</v>
      </c>
      <c r="I19" s="2">
        <v>1895</v>
      </c>
      <c r="J19" s="2">
        <v>1895</v>
      </c>
      <c r="K19" s="2">
        <v>1895</v>
      </c>
      <c r="L19" s="2">
        <v>1000</v>
      </c>
      <c r="M19" s="2">
        <v>1000</v>
      </c>
      <c r="N19" s="2">
        <v>1000</v>
      </c>
      <c r="O19" s="2">
        <v>2703596</v>
      </c>
      <c r="P19" s="2">
        <v>2241</v>
      </c>
      <c r="Q19" s="2">
        <v>2242.0500000000002</v>
      </c>
      <c r="R19" s="2">
        <v>2242</v>
      </c>
      <c r="S19" s="2">
        <v>2242</v>
      </c>
      <c r="T19" s="2">
        <v>2242</v>
      </c>
      <c r="U19" s="2">
        <v>2242.67</v>
      </c>
      <c r="V19" s="2">
        <v>2243</v>
      </c>
      <c r="W19" s="2">
        <v>2230</v>
      </c>
      <c r="X19" s="2">
        <v>2219</v>
      </c>
      <c r="Y19" s="2">
        <v>2218.7020000000002</v>
      </c>
      <c r="Z19" s="2">
        <v>2219</v>
      </c>
      <c r="AA19" s="2">
        <v>2219</v>
      </c>
      <c r="AB19" s="2">
        <v>2219</v>
      </c>
      <c r="AC19" s="2">
        <v>68467.83</v>
      </c>
      <c r="AD19" s="2">
        <v>68467</v>
      </c>
      <c r="AE19" s="2">
        <v>68467</v>
      </c>
      <c r="AF19" s="2">
        <v>68467</v>
      </c>
      <c r="AG19" s="2">
        <v>68466.153000000006</v>
      </c>
      <c r="AH19" s="2">
        <v>68466</v>
      </c>
      <c r="AI19" s="2">
        <v>70569</v>
      </c>
      <c r="AJ19" s="2">
        <v>69492</v>
      </c>
      <c r="AK19" s="2">
        <v>69480.7</v>
      </c>
      <c r="AL19" s="2">
        <v>69469</v>
      </c>
      <c r="AM19" s="2">
        <v>69457</v>
      </c>
      <c r="AN19" s="2">
        <v>193682</v>
      </c>
      <c r="AO19" s="2">
        <v>193805.08</v>
      </c>
      <c r="AP19" s="2">
        <v>193920</v>
      </c>
      <c r="AQ19" s="2">
        <v>2508268</v>
      </c>
      <c r="AR19" s="2">
        <v>2801184</v>
      </c>
      <c r="AS19" s="2">
        <v>2081782.16</v>
      </c>
      <c r="AT19" s="2">
        <v>1891768</v>
      </c>
      <c r="AU19" s="2">
        <v>1804251</v>
      </c>
      <c r="AV19" s="2">
        <v>1803096</v>
      </c>
      <c r="AW19" s="2">
        <v>1756375.6839999999</v>
      </c>
      <c r="AX19" s="2">
        <v>0</v>
      </c>
      <c r="AY19" s="2">
        <v>0</v>
      </c>
      <c r="AZ19" s="5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</row>
    <row r="20" spans="1:71" ht="16.5" customHeight="1" x14ac:dyDescent="0.3">
      <c r="A20" s="2" t="s">
        <v>1063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2702596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5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</row>
    <row r="21" spans="1:71" ht="16.5" customHeight="1" x14ac:dyDescent="0.3">
      <c r="A21" s="2" t="s">
        <v>1064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66250</v>
      </c>
      <c r="AD21" s="2">
        <v>0</v>
      </c>
      <c r="AE21" s="2">
        <v>66250</v>
      </c>
      <c r="AF21" s="2">
        <v>66250</v>
      </c>
      <c r="AG21" s="2">
        <v>0</v>
      </c>
      <c r="AH21" s="2">
        <v>0</v>
      </c>
      <c r="AI21" s="2">
        <v>66250</v>
      </c>
      <c r="AJ21" s="2">
        <v>66250</v>
      </c>
      <c r="AK21" s="2">
        <v>66250</v>
      </c>
      <c r="AL21" s="2">
        <v>66250</v>
      </c>
      <c r="AM21" s="2">
        <v>66250</v>
      </c>
      <c r="AN21" s="2">
        <v>66250</v>
      </c>
      <c r="AO21" s="2">
        <v>66250</v>
      </c>
      <c r="AP21" s="2">
        <v>66250</v>
      </c>
      <c r="AQ21" s="2">
        <v>2380490</v>
      </c>
      <c r="AR21" s="2">
        <v>2658767</v>
      </c>
      <c r="AS21" s="2">
        <v>1908857.87</v>
      </c>
      <c r="AT21" s="2">
        <v>1718602</v>
      </c>
      <c r="AU21" s="2">
        <v>1630786</v>
      </c>
      <c r="AV21" s="2">
        <v>1604133</v>
      </c>
      <c r="AW21" s="2">
        <v>1557186.7039999999</v>
      </c>
      <c r="AX21" s="2">
        <v>0</v>
      </c>
      <c r="AY21" s="2">
        <v>0</v>
      </c>
      <c r="AZ21" s="5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</row>
    <row r="22" spans="1:71" ht="16.5" customHeight="1" x14ac:dyDescent="0.3">
      <c r="A22" s="2" t="s">
        <v>1065</v>
      </c>
      <c r="B22" s="2">
        <v>1000</v>
      </c>
      <c r="C22" s="2">
        <v>1895</v>
      </c>
      <c r="D22" s="2">
        <v>1895</v>
      </c>
      <c r="E22" s="2">
        <v>1895</v>
      </c>
      <c r="F22" s="2">
        <v>1895</v>
      </c>
      <c r="G22" s="2">
        <v>1895</v>
      </c>
      <c r="H22" s="2">
        <v>1895</v>
      </c>
      <c r="I22" s="2">
        <v>1895</v>
      </c>
      <c r="J22" s="2">
        <v>1895</v>
      </c>
      <c r="K22" s="2">
        <v>1895</v>
      </c>
      <c r="L22" s="2">
        <v>1000</v>
      </c>
      <c r="M22" s="2">
        <v>1000</v>
      </c>
      <c r="N22" s="2">
        <v>1000</v>
      </c>
      <c r="O22" s="2">
        <v>1000</v>
      </c>
      <c r="P22" s="2">
        <v>2241</v>
      </c>
      <c r="Q22" s="2">
        <v>2242.0500000000002</v>
      </c>
      <c r="R22" s="2">
        <v>2242</v>
      </c>
      <c r="S22" s="2">
        <v>2242</v>
      </c>
      <c r="T22" s="2">
        <v>2242</v>
      </c>
      <c r="U22" s="2">
        <v>2242.67</v>
      </c>
      <c r="V22" s="2">
        <v>2243</v>
      </c>
      <c r="W22" s="2">
        <v>2230</v>
      </c>
      <c r="X22" s="2">
        <v>2219</v>
      </c>
      <c r="Y22" s="2">
        <v>2218.7020000000002</v>
      </c>
      <c r="Z22" s="2">
        <v>2219</v>
      </c>
      <c r="AA22" s="2">
        <v>2219</v>
      </c>
      <c r="AB22" s="2">
        <v>2219</v>
      </c>
      <c r="AC22" s="2">
        <v>2217.83</v>
      </c>
      <c r="AD22" s="2">
        <v>68467</v>
      </c>
      <c r="AE22" s="2">
        <v>2217</v>
      </c>
      <c r="AF22" s="2">
        <v>2217</v>
      </c>
      <c r="AG22" s="2">
        <v>68466.153000000006</v>
      </c>
      <c r="AH22" s="2">
        <v>68466</v>
      </c>
      <c r="AI22" s="2">
        <v>4319</v>
      </c>
      <c r="AJ22" s="2">
        <v>3242</v>
      </c>
      <c r="AK22" s="2">
        <v>3230.7</v>
      </c>
      <c r="AL22" s="2">
        <v>3219</v>
      </c>
      <c r="AM22" s="2">
        <v>3207</v>
      </c>
      <c r="AN22" s="2">
        <v>127432</v>
      </c>
      <c r="AO22" s="2">
        <v>127555.08</v>
      </c>
      <c r="AP22" s="2">
        <v>127670</v>
      </c>
      <c r="AQ22" s="2">
        <v>127778</v>
      </c>
      <c r="AR22" s="2">
        <v>142417</v>
      </c>
      <c r="AS22" s="2">
        <v>172924.29</v>
      </c>
      <c r="AT22" s="2">
        <v>173166</v>
      </c>
      <c r="AU22" s="2">
        <v>173465</v>
      </c>
      <c r="AV22" s="2">
        <v>198963</v>
      </c>
      <c r="AW22" s="2">
        <v>199188.98</v>
      </c>
      <c r="AX22" s="2">
        <v>0</v>
      </c>
      <c r="AY22" s="2">
        <v>0</v>
      </c>
      <c r="AZ22" s="5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</row>
    <row r="23" spans="1:71" ht="16.5" customHeight="1" x14ac:dyDescent="0.3">
      <c r="A23" s="2" t="s">
        <v>1066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31801955</v>
      </c>
      <c r="O23" s="2">
        <v>32822110</v>
      </c>
      <c r="P23" s="2">
        <v>34432742</v>
      </c>
      <c r="Q23" s="2">
        <v>40742772.649999999</v>
      </c>
      <c r="R23" s="2">
        <v>41823033</v>
      </c>
      <c r="S23" s="2">
        <v>42421221</v>
      </c>
      <c r="T23" s="2">
        <v>43606223</v>
      </c>
      <c r="U23" s="2">
        <v>46341877.718999997</v>
      </c>
      <c r="V23" s="2">
        <v>47801289</v>
      </c>
      <c r="W23" s="2">
        <v>49132748</v>
      </c>
      <c r="X23" s="2">
        <v>52814852</v>
      </c>
      <c r="Y23" s="2">
        <v>53575156.505999997</v>
      </c>
      <c r="Z23" s="2">
        <v>55017056</v>
      </c>
      <c r="AA23" s="2">
        <v>57129320</v>
      </c>
      <c r="AB23" s="2">
        <v>58608830</v>
      </c>
      <c r="AC23" s="2">
        <v>60927249.950000003</v>
      </c>
      <c r="AD23" s="2">
        <v>63421183</v>
      </c>
      <c r="AE23" s="2">
        <v>70995748</v>
      </c>
      <c r="AF23" s="2">
        <v>73171371</v>
      </c>
      <c r="AG23" s="2">
        <v>74796435.883000001</v>
      </c>
      <c r="AH23" s="2">
        <v>74741973</v>
      </c>
      <c r="AI23" s="2">
        <v>75096311</v>
      </c>
      <c r="AJ23" s="2">
        <v>75089240</v>
      </c>
      <c r="AK23" s="2">
        <v>76700380.636999995</v>
      </c>
      <c r="AL23" s="2">
        <v>77303685</v>
      </c>
      <c r="AM23" s="2">
        <v>79073096</v>
      </c>
      <c r="AN23" s="2">
        <v>81110780</v>
      </c>
      <c r="AO23" s="2">
        <v>84972214.790000007</v>
      </c>
      <c r="AP23" s="2">
        <v>84011672</v>
      </c>
      <c r="AQ23" s="2">
        <v>84342686</v>
      </c>
      <c r="AR23" s="2">
        <v>107889282</v>
      </c>
      <c r="AS23" s="2">
        <v>108412457.31999999</v>
      </c>
      <c r="AT23" s="2">
        <v>103341003</v>
      </c>
      <c r="AU23" s="2">
        <v>103064379</v>
      </c>
      <c r="AV23" s="2">
        <v>103613855</v>
      </c>
      <c r="AW23" s="2">
        <v>104503446.79799999</v>
      </c>
      <c r="AX23" s="2">
        <v>149449503</v>
      </c>
      <c r="AY23" s="2">
        <v>162987175</v>
      </c>
      <c r="AZ23" s="5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</row>
    <row r="24" spans="1:71" ht="16.5" customHeight="1" x14ac:dyDescent="0.3">
      <c r="A24" s="2" t="s">
        <v>1067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31801955</v>
      </c>
      <c r="O24" s="2">
        <v>32822110</v>
      </c>
      <c r="P24" s="2">
        <v>34432742</v>
      </c>
      <c r="Q24" s="2">
        <v>40742772.649999999</v>
      </c>
      <c r="R24" s="2">
        <v>41823033</v>
      </c>
      <c r="S24" s="2">
        <v>42421221</v>
      </c>
      <c r="T24" s="2">
        <v>43606223</v>
      </c>
      <c r="U24" s="2">
        <v>46341877.718999997</v>
      </c>
      <c r="V24" s="2">
        <v>47801289</v>
      </c>
      <c r="W24" s="2">
        <v>49132748</v>
      </c>
      <c r="X24" s="2">
        <v>52814852</v>
      </c>
      <c r="Y24" s="2">
        <v>53575156.505999997</v>
      </c>
      <c r="Z24" s="2">
        <v>55017056</v>
      </c>
      <c r="AA24" s="2">
        <v>57129320</v>
      </c>
      <c r="AB24" s="2">
        <v>58608830</v>
      </c>
      <c r="AC24" s="2">
        <v>60927249.950000003</v>
      </c>
      <c r="AD24" s="2">
        <v>63421183</v>
      </c>
      <c r="AE24" s="2">
        <v>70995748</v>
      </c>
      <c r="AF24" s="2">
        <v>73171371</v>
      </c>
      <c r="AG24" s="2">
        <v>74796435.883000001</v>
      </c>
      <c r="AH24" s="2">
        <v>74741973</v>
      </c>
      <c r="AI24" s="2">
        <v>75096311</v>
      </c>
      <c r="AJ24" s="2">
        <v>75089240</v>
      </c>
      <c r="AK24" s="2">
        <v>76700380.636999995</v>
      </c>
      <c r="AL24" s="2">
        <v>77303685</v>
      </c>
      <c r="AM24" s="2">
        <v>79073096</v>
      </c>
      <c r="AN24" s="2">
        <v>81110780</v>
      </c>
      <c r="AO24" s="2">
        <v>84972214.790000007</v>
      </c>
      <c r="AP24" s="2">
        <v>84011672</v>
      </c>
      <c r="AQ24" s="2">
        <v>84342686</v>
      </c>
      <c r="AR24" s="2">
        <v>107889282</v>
      </c>
      <c r="AS24" s="2">
        <v>108412457.31999999</v>
      </c>
      <c r="AT24" s="2">
        <v>103341003</v>
      </c>
      <c r="AU24" s="2">
        <v>103064379</v>
      </c>
      <c r="AV24" s="2">
        <v>103613855</v>
      </c>
      <c r="AW24" s="2">
        <v>104503446.79799999</v>
      </c>
      <c r="AX24" s="2">
        <v>149449503</v>
      </c>
      <c r="AY24" s="2">
        <v>162987175</v>
      </c>
      <c r="AZ24" s="5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</row>
    <row r="25" spans="1:71" ht="16.5" customHeight="1" x14ac:dyDescent="0.3">
      <c r="A25" s="2" t="s">
        <v>1068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130834</v>
      </c>
      <c r="AN25" s="2">
        <v>132604</v>
      </c>
      <c r="AO25" s="2">
        <v>134319.21</v>
      </c>
      <c r="AP25" s="2">
        <v>137701</v>
      </c>
      <c r="AQ25" s="2">
        <v>139464</v>
      </c>
      <c r="AR25" s="2">
        <v>4411573</v>
      </c>
      <c r="AS25" s="2">
        <v>4518469.5999999996</v>
      </c>
      <c r="AT25" s="2">
        <v>4590798</v>
      </c>
      <c r="AU25" s="2">
        <v>4666612</v>
      </c>
      <c r="AV25" s="2">
        <v>4910326</v>
      </c>
      <c r="AW25" s="2">
        <v>5166689.9780000001</v>
      </c>
      <c r="AX25" s="2">
        <v>5319337</v>
      </c>
      <c r="AY25" s="2">
        <v>800079</v>
      </c>
      <c r="AZ25" s="5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</row>
    <row r="26" spans="1:71" ht="16.5" customHeight="1" x14ac:dyDescent="0.3">
      <c r="A26" s="2" t="s">
        <v>1069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130834</v>
      </c>
      <c r="AN26" s="2">
        <v>132604</v>
      </c>
      <c r="AO26" s="2">
        <v>134319.21</v>
      </c>
      <c r="AP26" s="2">
        <v>137701</v>
      </c>
      <c r="AQ26" s="2">
        <v>139464</v>
      </c>
      <c r="AR26" s="2">
        <v>4411573</v>
      </c>
      <c r="AS26" s="2">
        <v>4518469.5999999996</v>
      </c>
      <c r="AT26" s="2">
        <v>4590798</v>
      </c>
      <c r="AU26" s="2">
        <v>4666612</v>
      </c>
      <c r="AV26" s="2">
        <v>4910326</v>
      </c>
      <c r="AW26" s="2">
        <v>5166689.9780000001</v>
      </c>
      <c r="AX26" s="2">
        <v>5319337</v>
      </c>
      <c r="AY26" s="2">
        <v>800079</v>
      </c>
      <c r="AZ26" s="5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</row>
    <row r="27" spans="1:71" ht="16.5" customHeight="1" x14ac:dyDescent="0.3">
      <c r="A27" s="2" t="s">
        <v>1070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15436000</v>
      </c>
      <c r="AY27" s="2">
        <v>15756594</v>
      </c>
      <c r="AZ27" s="5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</row>
    <row r="28" spans="1:71" ht="16.5" customHeight="1" x14ac:dyDescent="0.3">
      <c r="A28" s="2" t="s">
        <v>1052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15436000</v>
      </c>
      <c r="AY28" s="2">
        <v>15756594</v>
      </c>
      <c r="AZ28" s="5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</row>
    <row r="29" spans="1:71" ht="16.5" customHeight="1" x14ac:dyDescent="0.3">
      <c r="A29" s="2" t="s">
        <v>786</v>
      </c>
      <c r="B29" s="2">
        <v>29396694</v>
      </c>
      <c r="C29" s="2">
        <v>31191066</v>
      </c>
      <c r="D29" s="2">
        <v>32326138</v>
      </c>
      <c r="E29" s="2">
        <v>31660922</v>
      </c>
      <c r="F29" s="2">
        <v>33137980</v>
      </c>
      <c r="G29" s="2">
        <v>36703920</v>
      </c>
      <c r="H29" s="2">
        <v>37242876</v>
      </c>
      <c r="I29" s="2">
        <v>38433525</v>
      </c>
      <c r="J29" s="2">
        <v>38407673</v>
      </c>
      <c r="K29" s="2">
        <v>39111781</v>
      </c>
      <c r="L29" s="2">
        <v>40265178</v>
      </c>
      <c r="M29" s="2">
        <v>42167412</v>
      </c>
      <c r="N29" s="2">
        <v>2418927</v>
      </c>
      <c r="O29" s="2">
        <v>2237850</v>
      </c>
      <c r="P29" s="2">
        <v>2313556</v>
      </c>
      <c r="Q29" s="2">
        <v>2423240.41</v>
      </c>
      <c r="R29" s="2">
        <v>2470967</v>
      </c>
      <c r="S29" s="2">
        <v>2468972</v>
      </c>
      <c r="T29" s="2">
        <v>2465154</v>
      </c>
      <c r="U29" s="2">
        <v>2463434.3250000002</v>
      </c>
      <c r="V29" s="2">
        <v>2447691</v>
      </c>
      <c r="W29" s="2">
        <v>2423610</v>
      </c>
      <c r="X29" s="2">
        <v>2367377</v>
      </c>
      <c r="Y29" s="2">
        <v>2352903.1639999999</v>
      </c>
      <c r="Z29" s="2">
        <v>2297021</v>
      </c>
      <c r="AA29" s="2">
        <v>2243929</v>
      </c>
      <c r="AB29" s="2">
        <v>2188725</v>
      </c>
      <c r="AC29" s="2">
        <v>2140491.3199999998</v>
      </c>
      <c r="AD29" s="2">
        <v>2074426</v>
      </c>
      <c r="AE29" s="2">
        <v>2008800</v>
      </c>
      <c r="AF29" s="2">
        <v>1970887</v>
      </c>
      <c r="AG29" s="2">
        <v>1939047.8810000001</v>
      </c>
      <c r="AH29" s="2">
        <v>1883371</v>
      </c>
      <c r="AI29" s="2">
        <v>1817124</v>
      </c>
      <c r="AJ29" s="2">
        <v>1804712</v>
      </c>
      <c r="AK29" s="2">
        <v>1796803.659</v>
      </c>
      <c r="AL29" s="2">
        <v>1766819</v>
      </c>
      <c r="AM29" s="2">
        <v>1733949</v>
      </c>
      <c r="AN29" s="2">
        <v>1697891</v>
      </c>
      <c r="AO29" s="2">
        <v>1675813.73</v>
      </c>
      <c r="AP29" s="2">
        <v>1593016</v>
      </c>
      <c r="AQ29" s="2">
        <v>1551877</v>
      </c>
      <c r="AR29" s="2">
        <v>1629041</v>
      </c>
      <c r="AS29" s="2">
        <v>1646079.49</v>
      </c>
      <c r="AT29" s="2">
        <v>1606162</v>
      </c>
      <c r="AU29" s="2">
        <v>1590182</v>
      </c>
      <c r="AV29" s="2">
        <v>1592547</v>
      </c>
      <c r="AW29" s="2">
        <v>1596512.0249999999</v>
      </c>
      <c r="AX29" s="2">
        <v>1562686</v>
      </c>
      <c r="AY29" s="2">
        <v>1532325</v>
      </c>
      <c r="AZ29" s="5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</row>
    <row r="30" spans="1:71" ht="16.5" customHeight="1" x14ac:dyDescent="0.3">
      <c r="A30" s="2" t="s">
        <v>787</v>
      </c>
      <c r="B30" s="2">
        <v>29396694</v>
      </c>
      <c r="C30" s="2">
        <v>31191066</v>
      </c>
      <c r="D30" s="2">
        <v>32326138</v>
      </c>
      <c r="E30" s="2">
        <v>31660922</v>
      </c>
      <c r="F30" s="2">
        <v>33137980</v>
      </c>
      <c r="G30" s="2">
        <v>36703920</v>
      </c>
      <c r="H30" s="2">
        <v>37242876</v>
      </c>
      <c r="I30" s="2">
        <v>38433525</v>
      </c>
      <c r="J30" s="2">
        <v>38407673</v>
      </c>
      <c r="K30" s="2">
        <v>39111781</v>
      </c>
      <c r="L30" s="2">
        <v>40265178</v>
      </c>
      <c r="M30" s="2">
        <v>42167412</v>
      </c>
      <c r="N30" s="2">
        <v>2418927</v>
      </c>
      <c r="O30" s="2">
        <v>2237850</v>
      </c>
      <c r="P30" s="2">
        <v>2313556</v>
      </c>
      <c r="Q30" s="2">
        <v>2423240.41</v>
      </c>
      <c r="R30" s="2">
        <v>2470967</v>
      </c>
      <c r="S30" s="2">
        <v>2468972</v>
      </c>
      <c r="T30" s="2">
        <v>2465154</v>
      </c>
      <c r="U30" s="2">
        <v>2463434.3250000002</v>
      </c>
      <c r="V30" s="2">
        <v>2447691</v>
      </c>
      <c r="W30" s="2">
        <v>2423610</v>
      </c>
      <c r="X30" s="2">
        <v>2367377</v>
      </c>
      <c r="Y30" s="2">
        <v>2352903.1639999999</v>
      </c>
      <c r="Z30" s="2">
        <v>2297021</v>
      </c>
      <c r="AA30" s="2">
        <v>2243929</v>
      </c>
      <c r="AB30" s="2">
        <v>2188725</v>
      </c>
      <c r="AC30" s="2">
        <v>2140491.3199999998</v>
      </c>
      <c r="AD30" s="2">
        <v>2074426</v>
      </c>
      <c r="AE30" s="2">
        <v>2008800</v>
      </c>
      <c r="AF30" s="2">
        <v>1970887</v>
      </c>
      <c r="AG30" s="2">
        <v>1939047.8810000001</v>
      </c>
      <c r="AH30" s="2">
        <v>1883371</v>
      </c>
      <c r="AI30" s="2">
        <v>1817124</v>
      </c>
      <c r="AJ30" s="2">
        <v>1804712</v>
      </c>
      <c r="AK30" s="2">
        <v>1796803.659</v>
      </c>
      <c r="AL30" s="2">
        <v>1766819</v>
      </c>
      <c r="AM30" s="2">
        <v>1733949</v>
      </c>
      <c r="AN30" s="2">
        <v>1697891</v>
      </c>
      <c r="AO30" s="2">
        <v>1675813.73</v>
      </c>
      <c r="AP30" s="2">
        <v>1593016</v>
      </c>
      <c r="AQ30" s="2">
        <v>1551877</v>
      </c>
      <c r="AR30" s="2">
        <v>1629041</v>
      </c>
      <c r="AS30" s="2">
        <v>1646079.49</v>
      </c>
      <c r="AT30" s="2">
        <v>1606162</v>
      </c>
      <c r="AU30" s="2">
        <v>1590182</v>
      </c>
      <c r="AV30" s="2">
        <v>1592547</v>
      </c>
      <c r="AW30" s="2">
        <v>1596512.0249999999</v>
      </c>
      <c r="AX30" s="2">
        <v>1562686</v>
      </c>
      <c r="AY30" s="2">
        <v>1532325</v>
      </c>
      <c r="AZ30" s="5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</row>
    <row r="31" spans="1:71" ht="16.5" customHeight="1" x14ac:dyDescent="0.3">
      <c r="A31" s="2" t="s">
        <v>1071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1036492</v>
      </c>
      <c r="AS31" s="2">
        <v>1036491.64</v>
      </c>
      <c r="AT31" s="2">
        <v>1036492</v>
      </c>
      <c r="AU31" s="2">
        <v>1036492</v>
      </c>
      <c r="AV31" s="2">
        <v>1036492</v>
      </c>
      <c r="AW31" s="2">
        <v>1036491.639</v>
      </c>
      <c r="AX31" s="2">
        <v>1036492</v>
      </c>
      <c r="AY31" s="2">
        <v>1036492</v>
      </c>
      <c r="AZ31" s="5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</row>
    <row r="32" spans="1:71" ht="16.5" customHeight="1" x14ac:dyDescent="0.3">
      <c r="A32" s="2" t="s">
        <v>1072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1036492</v>
      </c>
      <c r="AS32" s="2">
        <v>1036491.64</v>
      </c>
      <c r="AT32" s="2">
        <v>1036492</v>
      </c>
      <c r="AU32" s="2">
        <v>1036492</v>
      </c>
      <c r="AV32" s="2">
        <v>1036492</v>
      </c>
      <c r="AW32" s="2">
        <v>1036491.639</v>
      </c>
      <c r="AX32" s="2">
        <v>1036492</v>
      </c>
      <c r="AY32" s="2">
        <v>1036492</v>
      </c>
      <c r="AZ32" s="5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</row>
    <row r="33" spans="1:71" ht="16.5" customHeight="1" x14ac:dyDescent="0.3">
      <c r="A33" s="2" t="s">
        <v>1073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4820032</v>
      </c>
      <c r="H33" s="2">
        <v>4635105</v>
      </c>
      <c r="I33" s="2">
        <v>4443006</v>
      </c>
      <c r="J33" s="2">
        <v>4246978</v>
      </c>
      <c r="K33" s="2">
        <v>4117665</v>
      </c>
      <c r="L33" s="2">
        <v>3907703</v>
      </c>
      <c r="M33" s="2">
        <v>3690595</v>
      </c>
      <c r="N33" s="2">
        <v>13340470</v>
      </c>
      <c r="O33" s="2">
        <v>13318688</v>
      </c>
      <c r="P33" s="2">
        <v>14125401</v>
      </c>
      <c r="Q33" s="2">
        <v>13477545.68</v>
      </c>
      <c r="R33" s="2">
        <v>13135346</v>
      </c>
      <c r="S33" s="2">
        <v>12901250</v>
      </c>
      <c r="T33" s="2">
        <v>10422476</v>
      </c>
      <c r="U33" s="2">
        <v>10037383.775</v>
      </c>
      <c r="V33" s="2">
        <v>9702860</v>
      </c>
      <c r="W33" s="2">
        <v>9469073</v>
      </c>
      <c r="X33" s="2">
        <v>9410466</v>
      </c>
      <c r="Y33" s="2">
        <v>11456563.950999999</v>
      </c>
      <c r="Z33" s="2">
        <v>11593525</v>
      </c>
      <c r="AA33" s="2">
        <v>11447127</v>
      </c>
      <c r="AB33" s="2">
        <v>12044439</v>
      </c>
      <c r="AC33" s="2">
        <v>11795158.800000001</v>
      </c>
      <c r="AD33" s="2">
        <v>11519303</v>
      </c>
      <c r="AE33" s="2">
        <v>12242989</v>
      </c>
      <c r="AF33" s="2">
        <v>11952115</v>
      </c>
      <c r="AG33" s="2">
        <v>11644371.971999999</v>
      </c>
      <c r="AH33" s="2">
        <v>11482406</v>
      </c>
      <c r="AI33" s="2">
        <v>11181774</v>
      </c>
      <c r="AJ33" s="2">
        <v>10886050</v>
      </c>
      <c r="AK33" s="2">
        <v>10647331.203</v>
      </c>
      <c r="AL33" s="2">
        <v>10540186</v>
      </c>
      <c r="AM33" s="2">
        <v>10375394</v>
      </c>
      <c r="AN33" s="2">
        <v>11239581</v>
      </c>
      <c r="AO33" s="2">
        <v>11207056.689999999</v>
      </c>
      <c r="AP33" s="2">
        <v>11029932</v>
      </c>
      <c r="AQ33" s="2">
        <v>13881378</v>
      </c>
      <c r="AR33" s="2">
        <v>13960065</v>
      </c>
      <c r="AS33" s="2">
        <v>14085954.199999999</v>
      </c>
      <c r="AT33" s="2">
        <v>20772766</v>
      </c>
      <c r="AU33" s="2">
        <v>21323280</v>
      </c>
      <c r="AV33" s="2">
        <v>21001963</v>
      </c>
      <c r="AW33" s="2">
        <v>21159733.458000001</v>
      </c>
      <c r="AX33" s="2">
        <v>0</v>
      </c>
      <c r="AY33" s="2">
        <v>0</v>
      </c>
      <c r="AZ33" s="5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</row>
    <row r="34" spans="1:71" ht="16.5" customHeight="1" x14ac:dyDescent="0.3">
      <c r="A34" s="2" t="s">
        <v>790</v>
      </c>
      <c r="B34" s="2">
        <v>189776</v>
      </c>
      <c r="C34" s="2">
        <v>187519</v>
      </c>
      <c r="D34" s="2">
        <v>185262</v>
      </c>
      <c r="E34" s="2">
        <v>3495804</v>
      </c>
      <c r="F34" s="2">
        <v>5455924</v>
      </c>
      <c r="G34" s="2">
        <v>179161</v>
      </c>
      <c r="H34" s="2">
        <v>176903</v>
      </c>
      <c r="I34" s="2">
        <v>174906</v>
      </c>
      <c r="J34" s="2">
        <v>172650</v>
      </c>
      <c r="K34" s="2">
        <v>168636</v>
      </c>
      <c r="L34" s="2">
        <v>166381</v>
      </c>
      <c r="M34" s="2">
        <v>165572</v>
      </c>
      <c r="N34" s="2">
        <v>163300</v>
      </c>
      <c r="O34" s="2">
        <v>161028</v>
      </c>
      <c r="P34" s="2">
        <v>158756</v>
      </c>
      <c r="Q34" s="2">
        <v>156792.37</v>
      </c>
      <c r="R34" s="2">
        <v>154822</v>
      </c>
      <c r="S34" s="2">
        <v>152852</v>
      </c>
      <c r="T34" s="2">
        <v>150883</v>
      </c>
      <c r="U34" s="2">
        <v>181003.20199999999</v>
      </c>
      <c r="V34" s="2">
        <v>178819</v>
      </c>
      <c r="W34" s="2">
        <v>0</v>
      </c>
      <c r="X34" s="2">
        <v>171589</v>
      </c>
      <c r="Y34" s="2">
        <v>0</v>
      </c>
      <c r="Z34" s="2">
        <v>0</v>
      </c>
      <c r="AA34" s="2">
        <v>0</v>
      </c>
      <c r="AB34" s="2">
        <v>123737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481771.30200000003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386618</v>
      </c>
      <c r="AW34" s="2">
        <v>0</v>
      </c>
      <c r="AX34" s="2">
        <v>0</v>
      </c>
      <c r="AY34" s="2">
        <v>0</v>
      </c>
      <c r="AZ34" s="5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</row>
    <row r="35" spans="1:71" ht="16.5" customHeight="1" x14ac:dyDescent="0.3">
      <c r="A35" s="2" t="s">
        <v>792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179161</v>
      </c>
      <c r="H35" s="2">
        <v>176903</v>
      </c>
      <c r="I35" s="2">
        <v>174906</v>
      </c>
      <c r="J35" s="2">
        <v>172650</v>
      </c>
      <c r="K35" s="2">
        <v>168636</v>
      </c>
      <c r="L35" s="2">
        <v>166381</v>
      </c>
      <c r="M35" s="2">
        <v>165572</v>
      </c>
      <c r="N35" s="2">
        <v>163300</v>
      </c>
      <c r="O35" s="2">
        <v>161028</v>
      </c>
      <c r="P35" s="2">
        <v>158756</v>
      </c>
      <c r="Q35" s="2">
        <v>156792.37</v>
      </c>
      <c r="R35" s="2">
        <v>154822</v>
      </c>
      <c r="S35" s="2">
        <v>152852</v>
      </c>
      <c r="T35" s="2">
        <v>150883</v>
      </c>
      <c r="U35" s="2">
        <v>181003.20199999999</v>
      </c>
      <c r="V35" s="2">
        <v>178819</v>
      </c>
      <c r="W35" s="2">
        <v>0</v>
      </c>
      <c r="X35" s="2">
        <v>171589</v>
      </c>
      <c r="Y35" s="2">
        <v>0</v>
      </c>
      <c r="Z35" s="2">
        <v>0</v>
      </c>
      <c r="AA35" s="2">
        <v>0</v>
      </c>
      <c r="AB35" s="2">
        <v>123737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481771.30200000003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386618</v>
      </c>
      <c r="AW35" s="2">
        <v>0</v>
      </c>
      <c r="AX35" s="2">
        <v>0</v>
      </c>
      <c r="AY35" s="2">
        <v>0</v>
      </c>
      <c r="AZ35" s="5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</row>
    <row r="36" spans="1:71" ht="16.5" customHeight="1" x14ac:dyDescent="0.3">
      <c r="A36" s="2" t="s">
        <v>1074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1326349</v>
      </c>
      <c r="AY36" s="2">
        <v>1391638</v>
      </c>
      <c r="AZ36" s="5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</row>
    <row r="37" spans="1:71" ht="16.5" customHeight="1" x14ac:dyDescent="0.3">
      <c r="A37" s="2" t="s">
        <v>796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776899</v>
      </c>
      <c r="H37" s="2">
        <v>871104</v>
      </c>
      <c r="I37" s="2">
        <v>931661</v>
      </c>
      <c r="J37" s="2">
        <v>929729</v>
      </c>
      <c r="K37" s="2">
        <v>963499</v>
      </c>
      <c r="L37" s="2">
        <v>1022337</v>
      </c>
      <c r="M37" s="2">
        <v>1064144</v>
      </c>
      <c r="N37" s="2">
        <v>1143100</v>
      </c>
      <c r="O37" s="2">
        <v>1299783</v>
      </c>
      <c r="P37" s="2">
        <v>1352073</v>
      </c>
      <c r="Q37" s="2">
        <v>948028.47</v>
      </c>
      <c r="R37" s="2">
        <v>947189</v>
      </c>
      <c r="S37" s="2">
        <v>1002791</v>
      </c>
      <c r="T37" s="2">
        <v>1159991</v>
      </c>
      <c r="U37" s="2">
        <v>1304239.4310000001</v>
      </c>
      <c r="V37" s="2">
        <v>1347894</v>
      </c>
      <c r="W37" s="2">
        <v>1420700</v>
      </c>
      <c r="X37" s="2">
        <v>1443056</v>
      </c>
      <c r="Y37" s="2">
        <v>745362.46</v>
      </c>
      <c r="Z37" s="2">
        <v>757432</v>
      </c>
      <c r="AA37" s="2">
        <v>759568</v>
      </c>
      <c r="AB37" s="2">
        <v>727946</v>
      </c>
      <c r="AC37" s="2">
        <v>731389</v>
      </c>
      <c r="AD37" s="2">
        <v>681630</v>
      </c>
      <c r="AE37" s="2">
        <v>736950</v>
      </c>
      <c r="AF37" s="2">
        <v>799892</v>
      </c>
      <c r="AG37" s="2">
        <v>789229.576</v>
      </c>
      <c r="AH37" s="2">
        <v>923757</v>
      </c>
      <c r="AI37" s="2">
        <v>1016205</v>
      </c>
      <c r="AJ37" s="2">
        <v>1130178</v>
      </c>
      <c r="AK37" s="2">
        <v>1215934.2649999999</v>
      </c>
      <c r="AL37" s="2">
        <v>1299420</v>
      </c>
      <c r="AM37" s="2">
        <v>1406877</v>
      </c>
      <c r="AN37" s="2">
        <v>1393411</v>
      </c>
      <c r="AO37" s="2">
        <v>1422943.44</v>
      </c>
      <c r="AP37" s="2">
        <v>1581897</v>
      </c>
      <c r="AQ37" s="2">
        <v>1606023</v>
      </c>
      <c r="AR37" s="2">
        <v>1702025</v>
      </c>
      <c r="AS37" s="2">
        <v>1899878.95</v>
      </c>
      <c r="AT37" s="2">
        <v>2002088</v>
      </c>
      <c r="AU37" s="2">
        <v>2078133</v>
      </c>
      <c r="AV37" s="2">
        <v>2132010</v>
      </c>
      <c r="AW37" s="2">
        <v>2226344.21</v>
      </c>
      <c r="AX37" s="2">
        <v>3353905</v>
      </c>
      <c r="AY37" s="2">
        <v>3371737</v>
      </c>
      <c r="AZ37" s="5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</row>
    <row r="38" spans="1:71" ht="16.5" customHeight="1" x14ac:dyDescent="0.3">
      <c r="A38" s="2" t="s">
        <v>1075</v>
      </c>
      <c r="B38" s="2">
        <v>830070</v>
      </c>
      <c r="C38" s="2">
        <v>859081</v>
      </c>
      <c r="D38" s="2">
        <v>853710</v>
      </c>
      <c r="E38" s="2">
        <v>877889</v>
      </c>
      <c r="F38" s="2">
        <v>915538</v>
      </c>
      <c r="G38" s="2">
        <v>158212</v>
      </c>
      <c r="H38" s="2">
        <v>171370</v>
      </c>
      <c r="I38" s="2">
        <v>355504</v>
      </c>
      <c r="J38" s="2">
        <v>510577</v>
      </c>
      <c r="K38" s="2">
        <v>475139</v>
      </c>
      <c r="L38" s="2">
        <v>485140</v>
      </c>
      <c r="M38" s="2">
        <v>294766</v>
      </c>
      <c r="N38" s="2">
        <v>277605</v>
      </c>
      <c r="O38" s="2">
        <v>434128</v>
      </c>
      <c r="P38" s="2">
        <v>3983727</v>
      </c>
      <c r="Q38" s="2">
        <v>301985.13</v>
      </c>
      <c r="R38" s="2">
        <v>314771</v>
      </c>
      <c r="S38" s="2">
        <v>288311</v>
      </c>
      <c r="T38" s="2">
        <v>301812</v>
      </c>
      <c r="U38" s="2">
        <v>318469.50900000002</v>
      </c>
      <c r="V38" s="2">
        <v>327748</v>
      </c>
      <c r="W38" s="2">
        <v>541778</v>
      </c>
      <c r="X38" s="2">
        <v>400845</v>
      </c>
      <c r="Y38" s="2">
        <v>553227.63399999996</v>
      </c>
      <c r="Z38" s="2">
        <v>522484</v>
      </c>
      <c r="AA38" s="2">
        <v>995869</v>
      </c>
      <c r="AB38" s="2">
        <v>818450</v>
      </c>
      <c r="AC38" s="2">
        <v>910752.47</v>
      </c>
      <c r="AD38" s="2">
        <v>978417</v>
      </c>
      <c r="AE38" s="2">
        <v>980475</v>
      </c>
      <c r="AF38" s="2">
        <v>997830</v>
      </c>
      <c r="AG38" s="2">
        <v>952781.35900000005</v>
      </c>
      <c r="AH38" s="2">
        <v>951350</v>
      </c>
      <c r="AI38" s="2">
        <v>1229286</v>
      </c>
      <c r="AJ38" s="2">
        <v>984485</v>
      </c>
      <c r="AK38" s="2">
        <v>800522.92799999996</v>
      </c>
      <c r="AL38" s="2">
        <v>1264727</v>
      </c>
      <c r="AM38" s="2">
        <v>2560782</v>
      </c>
      <c r="AN38" s="2">
        <v>1923452</v>
      </c>
      <c r="AO38" s="2">
        <v>1553010.98</v>
      </c>
      <c r="AP38" s="2">
        <v>1909958</v>
      </c>
      <c r="AQ38" s="2">
        <v>1858758</v>
      </c>
      <c r="AR38" s="2">
        <v>2763167</v>
      </c>
      <c r="AS38" s="2">
        <v>2815044.56</v>
      </c>
      <c r="AT38" s="2">
        <v>2769233</v>
      </c>
      <c r="AU38" s="2">
        <v>4925235</v>
      </c>
      <c r="AV38" s="2">
        <v>4923810</v>
      </c>
      <c r="AW38" s="2">
        <v>3941558.264</v>
      </c>
      <c r="AX38" s="2">
        <v>4348330</v>
      </c>
      <c r="AY38" s="2">
        <v>1969793</v>
      </c>
      <c r="AZ38" s="5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</row>
    <row r="39" spans="1:71" ht="16.5" customHeight="1" x14ac:dyDescent="0.3">
      <c r="A39" s="2" t="s">
        <v>1076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2309616</v>
      </c>
      <c r="AV39" s="2">
        <v>2309616</v>
      </c>
      <c r="AW39" s="2">
        <v>2309616</v>
      </c>
      <c r="AX39" s="2">
        <v>2309616</v>
      </c>
      <c r="AY39" s="2">
        <v>0</v>
      </c>
      <c r="AZ39" s="5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</row>
    <row r="40" spans="1:71" ht="16.5" customHeight="1" x14ac:dyDescent="0.3">
      <c r="A40" s="2" t="s">
        <v>1077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158212</v>
      </c>
      <c r="H40" s="2">
        <v>171370</v>
      </c>
      <c r="I40" s="2">
        <v>355504</v>
      </c>
      <c r="J40" s="2">
        <v>510577</v>
      </c>
      <c r="K40" s="2">
        <v>475139</v>
      </c>
      <c r="L40" s="2">
        <v>485140</v>
      </c>
      <c r="M40" s="2">
        <v>294766</v>
      </c>
      <c r="N40" s="2">
        <v>277605</v>
      </c>
      <c r="O40" s="2">
        <v>434128</v>
      </c>
      <c r="P40" s="2">
        <v>3983727</v>
      </c>
      <c r="Q40" s="2">
        <v>301985.13</v>
      </c>
      <c r="R40" s="2">
        <v>314771</v>
      </c>
      <c r="S40" s="2">
        <v>288311</v>
      </c>
      <c r="T40" s="2">
        <v>301812</v>
      </c>
      <c r="U40" s="2">
        <v>318469.50900000002</v>
      </c>
      <c r="V40" s="2">
        <v>327748</v>
      </c>
      <c r="W40" s="2">
        <v>541778</v>
      </c>
      <c r="X40" s="2">
        <v>400845</v>
      </c>
      <c r="Y40" s="2">
        <v>553227.63399999996</v>
      </c>
      <c r="Z40" s="2">
        <v>522484</v>
      </c>
      <c r="AA40" s="2">
        <v>995869</v>
      </c>
      <c r="AB40" s="2">
        <v>818450</v>
      </c>
      <c r="AC40" s="2">
        <v>910752.47</v>
      </c>
      <c r="AD40" s="2">
        <v>978417</v>
      </c>
      <c r="AE40" s="2">
        <v>980475</v>
      </c>
      <c r="AF40" s="2">
        <v>997830</v>
      </c>
      <c r="AG40" s="2">
        <v>952781.35900000005</v>
      </c>
      <c r="AH40" s="2">
        <v>951350</v>
      </c>
      <c r="AI40" s="2">
        <v>1229286</v>
      </c>
      <c r="AJ40" s="2">
        <v>984485</v>
      </c>
      <c r="AK40" s="2">
        <v>800522.92799999996</v>
      </c>
      <c r="AL40" s="2">
        <v>1264727</v>
      </c>
      <c r="AM40" s="2">
        <v>2560782</v>
      </c>
      <c r="AN40" s="2">
        <v>1923452</v>
      </c>
      <c r="AO40" s="2">
        <v>1553010.98</v>
      </c>
      <c r="AP40" s="2">
        <v>1909958</v>
      </c>
      <c r="AQ40" s="2">
        <v>1858758</v>
      </c>
      <c r="AR40" s="2">
        <v>2763167</v>
      </c>
      <c r="AS40" s="2">
        <v>2815044.56</v>
      </c>
      <c r="AT40" s="2">
        <v>2769233</v>
      </c>
      <c r="AU40" s="2">
        <v>2615619</v>
      </c>
      <c r="AV40" s="2">
        <v>2614194</v>
      </c>
      <c r="AW40" s="2">
        <v>1631942.264</v>
      </c>
      <c r="AX40" s="2">
        <v>2038714</v>
      </c>
      <c r="AY40" s="2">
        <v>1969793</v>
      </c>
      <c r="AZ40" s="5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</row>
    <row r="41" spans="1:71" ht="16.5" customHeight="1" x14ac:dyDescent="0.3">
      <c r="A41" s="2" t="s">
        <v>1078</v>
      </c>
      <c r="B41" s="2">
        <v>32727116</v>
      </c>
      <c r="C41" s="2">
        <v>34547552</v>
      </c>
      <c r="D41" s="2">
        <v>35680484</v>
      </c>
      <c r="E41" s="2">
        <v>38391262</v>
      </c>
      <c r="F41" s="2">
        <v>41873226</v>
      </c>
      <c r="G41" s="2">
        <v>45002152</v>
      </c>
      <c r="H41" s="2">
        <v>45465205</v>
      </c>
      <c r="I41" s="2">
        <v>46958277</v>
      </c>
      <c r="J41" s="2">
        <v>46930995</v>
      </c>
      <c r="K41" s="2">
        <v>47504770</v>
      </c>
      <c r="L41" s="2">
        <v>48515858</v>
      </c>
      <c r="M41" s="2">
        <v>50067639</v>
      </c>
      <c r="N41" s="2">
        <v>51837770</v>
      </c>
      <c r="O41" s="2">
        <v>52977183</v>
      </c>
      <c r="P41" s="2">
        <v>59084959</v>
      </c>
      <c r="Q41" s="2">
        <v>60766776.630000003</v>
      </c>
      <c r="R41" s="2">
        <v>61584877</v>
      </c>
      <c r="S41" s="2">
        <v>61988018</v>
      </c>
      <c r="T41" s="2">
        <v>61440934</v>
      </c>
      <c r="U41" s="2">
        <v>63957439.854000002</v>
      </c>
      <c r="V41" s="2">
        <v>65129279</v>
      </c>
      <c r="W41" s="2">
        <v>66332488</v>
      </c>
      <c r="X41" s="2">
        <v>69957628</v>
      </c>
      <c r="Y41" s="2">
        <v>72039671.673999995</v>
      </c>
      <c r="Z41" s="2">
        <v>73565160</v>
      </c>
      <c r="AA41" s="2">
        <v>77986076</v>
      </c>
      <c r="AB41" s="2">
        <v>79957350</v>
      </c>
      <c r="AC41" s="2">
        <v>82017036.219999999</v>
      </c>
      <c r="AD41" s="2">
        <v>84186374</v>
      </c>
      <c r="AE41" s="2">
        <v>92463719</v>
      </c>
      <c r="AF41" s="2">
        <v>94400171</v>
      </c>
      <c r="AG41" s="2">
        <v>95707636.398000002</v>
      </c>
      <c r="AH41" s="2">
        <v>95649909</v>
      </c>
      <c r="AI41" s="2">
        <v>96087850</v>
      </c>
      <c r="AJ41" s="2">
        <v>95981958</v>
      </c>
      <c r="AK41" s="2">
        <v>97868328.363000005</v>
      </c>
      <c r="AL41" s="2">
        <v>98603440</v>
      </c>
      <c r="AM41" s="2">
        <v>102079507</v>
      </c>
      <c r="AN41" s="2">
        <v>105075122</v>
      </c>
      <c r="AO41" s="2">
        <v>107459324.98</v>
      </c>
      <c r="AP41" s="2">
        <v>106836229</v>
      </c>
      <c r="AQ41" s="2">
        <v>112341785</v>
      </c>
      <c r="AR41" s="2">
        <v>146154240</v>
      </c>
      <c r="AS41" s="2">
        <v>146406562.28999999</v>
      </c>
      <c r="AT41" s="2">
        <v>147964221</v>
      </c>
      <c r="AU41" s="2">
        <v>152569834</v>
      </c>
      <c r="AV41" s="2">
        <v>153476015</v>
      </c>
      <c r="AW41" s="2">
        <v>153554774.222</v>
      </c>
      <c r="AX41" s="2">
        <v>192103113</v>
      </c>
      <c r="AY41" s="2">
        <v>196836265</v>
      </c>
      <c r="AZ41" s="5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</row>
    <row r="42" spans="1:71" ht="16.5" customHeight="1" x14ac:dyDescent="0.3">
      <c r="A42" s="2" t="s">
        <v>800</v>
      </c>
      <c r="B42" s="2">
        <v>37119152</v>
      </c>
      <c r="C42" s="2">
        <v>37430212</v>
      </c>
      <c r="D42" s="2">
        <v>39933989</v>
      </c>
      <c r="E42" s="2">
        <v>43783780</v>
      </c>
      <c r="F42" s="2">
        <v>46360737</v>
      </c>
      <c r="G42" s="2">
        <v>49218110</v>
      </c>
      <c r="H42" s="2">
        <v>48943072</v>
      </c>
      <c r="I42" s="2">
        <v>50895450</v>
      </c>
      <c r="J42" s="2">
        <v>51540175</v>
      </c>
      <c r="K42" s="2">
        <v>51946908</v>
      </c>
      <c r="L42" s="2">
        <v>51538885</v>
      </c>
      <c r="M42" s="2">
        <v>53832563</v>
      </c>
      <c r="N42" s="2">
        <v>54934484</v>
      </c>
      <c r="O42" s="2">
        <v>56225152</v>
      </c>
      <c r="P42" s="2">
        <v>62181014</v>
      </c>
      <c r="Q42" s="2">
        <v>64059164.979999997</v>
      </c>
      <c r="R42" s="2">
        <v>65616903</v>
      </c>
      <c r="S42" s="2">
        <v>66293815</v>
      </c>
      <c r="T42" s="2">
        <v>68343557</v>
      </c>
      <c r="U42" s="2">
        <v>70283818.966000006</v>
      </c>
      <c r="V42" s="2">
        <v>71181061</v>
      </c>
      <c r="W42" s="2">
        <v>73272009</v>
      </c>
      <c r="X42" s="2">
        <v>75569115</v>
      </c>
      <c r="Y42" s="2">
        <v>77538774.238999993</v>
      </c>
      <c r="Z42" s="2">
        <v>79146453</v>
      </c>
      <c r="AA42" s="2">
        <v>85021702</v>
      </c>
      <c r="AB42" s="2">
        <v>85960859</v>
      </c>
      <c r="AC42" s="2">
        <v>89035187.730000004</v>
      </c>
      <c r="AD42" s="2">
        <v>89718401</v>
      </c>
      <c r="AE42" s="2">
        <v>97857662</v>
      </c>
      <c r="AF42" s="2">
        <v>99963966</v>
      </c>
      <c r="AG42" s="2">
        <v>103044632.148</v>
      </c>
      <c r="AH42" s="2">
        <v>103578920</v>
      </c>
      <c r="AI42" s="2">
        <v>101598746</v>
      </c>
      <c r="AJ42" s="2">
        <v>102440927</v>
      </c>
      <c r="AK42" s="2">
        <v>104527348.168</v>
      </c>
      <c r="AL42" s="2">
        <v>105205193</v>
      </c>
      <c r="AM42" s="2">
        <v>108628261</v>
      </c>
      <c r="AN42" s="2">
        <v>112354389</v>
      </c>
      <c r="AO42" s="2">
        <v>120573590.45999999</v>
      </c>
      <c r="AP42" s="2">
        <v>122365937</v>
      </c>
      <c r="AQ42" s="2">
        <v>123005603</v>
      </c>
      <c r="AR42" s="2">
        <v>160436775</v>
      </c>
      <c r="AS42" s="2">
        <v>161707826.41</v>
      </c>
      <c r="AT42" s="2">
        <v>163082206</v>
      </c>
      <c r="AU42" s="2">
        <v>168225977</v>
      </c>
      <c r="AV42" s="2">
        <v>169417522</v>
      </c>
      <c r="AW42" s="2">
        <v>169933034.16100001</v>
      </c>
      <c r="AX42" s="2">
        <v>219408576</v>
      </c>
      <c r="AY42" s="2">
        <v>216362594</v>
      </c>
      <c r="AZ42" s="5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</row>
    <row r="43" spans="1:71" ht="16.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5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</row>
    <row r="44" spans="1:71" ht="16.5" customHeight="1" x14ac:dyDescent="0.3">
      <c r="A44" s="2" t="s">
        <v>801</v>
      </c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5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</row>
    <row r="45" spans="1:71" ht="16.5" customHeight="1" x14ac:dyDescent="0.3">
      <c r="A45" s="2" t="s">
        <v>1079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900000</v>
      </c>
      <c r="Z45" s="2">
        <v>2000000</v>
      </c>
      <c r="AA45" s="2">
        <v>0</v>
      </c>
      <c r="AB45" s="2">
        <v>200000</v>
      </c>
      <c r="AC45" s="2">
        <v>200000</v>
      </c>
      <c r="AD45" s="2">
        <v>0</v>
      </c>
      <c r="AE45" s="2">
        <v>7335000</v>
      </c>
      <c r="AF45" s="2">
        <v>2935000</v>
      </c>
      <c r="AG45" s="2">
        <v>0</v>
      </c>
      <c r="AH45" s="2">
        <v>0</v>
      </c>
      <c r="AI45" s="2">
        <v>300000</v>
      </c>
      <c r="AJ45" s="2">
        <v>0</v>
      </c>
      <c r="AK45" s="2">
        <v>0</v>
      </c>
      <c r="AL45" s="2">
        <v>0</v>
      </c>
      <c r="AM45" s="2">
        <v>5400000</v>
      </c>
      <c r="AN45" s="2">
        <v>4400000</v>
      </c>
      <c r="AO45" s="2">
        <v>0</v>
      </c>
      <c r="AP45" s="2">
        <v>0</v>
      </c>
      <c r="AQ45" s="2">
        <v>3400000</v>
      </c>
      <c r="AR45" s="2">
        <v>10183018</v>
      </c>
      <c r="AS45" s="2">
        <v>7948005.4100000001</v>
      </c>
      <c r="AT45" s="2">
        <v>7050000</v>
      </c>
      <c r="AU45" s="2">
        <v>9203312</v>
      </c>
      <c r="AV45" s="2">
        <v>0</v>
      </c>
      <c r="AW45" s="2">
        <v>4970000</v>
      </c>
      <c r="AX45" s="2">
        <v>12500000</v>
      </c>
      <c r="AY45" s="2">
        <v>11982000</v>
      </c>
      <c r="AZ45" s="5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</row>
    <row r="46" spans="1:71" ht="16.5" customHeight="1" x14ac:dyDescent="0.3">
      <c r="A46" s="2" t="s">
        <v>1080</v>
      </c>
      <c r="B46" s="2">
        <v>63260</v>
      </c>
      <c r="C46" s="2">
        <v>67494</v>
      </c>
      <c r="D46" s="2">
        <v>83945</v>
      </c>
      <c r="E46" s="2">
        <v>53325</v>
      </c>
      <c r="F46" s="2">
        <v>31751</v>
      </c>
      <c r="G46" s="2">
        <v>16778</v>
      </c>
      <c r="H46" s="2">
        <v>11396</v>
      </c>
      <c r="I46" s="2">
        <v>6936</v>
      </c>
      <c r="J46" s="2">
        <v>11204</v>
      </c>
      <c r="K46" s="2">
        <v>24290</v>
      </c>
      <c r="L46" s="2">
        <v>8990</v>
      </c>
      <c r="M46" s="2">
        <v>5989</v>
      </c>
      <c r="N46" s="2">
        <v>42479</v>
      </c>
      <c r="O46" s="2">
        <v>14183</v>
      </c>
      <c r="P46" s="2">
        <v>11925</v>
      </c>
      <c r="Q46" s="2">
        <v>6212.32</v>
      </c>
      <c r="R46" s="2">
        <v>6993</v>
      </c>
      <c r="S46" s="2">
        <v>11444</v>
      </c>
      <c r="T46" s="2">
        <v>14001</v>
      </c>
      <c r="U46" s="2">
        <v>16218.934999999999</v>
      </c>
      <c r="V46" s="2">
        <v>23673</v>
      </c>
      <c r="W46" s="2">
        <v>14573</v>
      </c>
      <c r="X46" s="2">
        <v>15688</v>
      </c>
      <c r="Y46" s="2">
        <v>598412.05299999996</v>
      </c>
      <c r="Z46" s="2">
        <v>482747</v>
      </c>
      <c r="AA46" s="2">
        <v>645956</v>
      </c>
      <c r="AB46" s="2">
        <v>637502</v>
      </c>
      <c r="AC46" s="2">
        <v>828393.32</v>
      </c>
      <c r="AD46" s="2">
        <v>626017</v>
      </c>
      <c r="AE46" s="2">
        <v>639568</v>
      </c>
      <c r="AF46" s="2">
        <v>636788</v>
      </c>
      <c r="AG46" s="2">
        <v>904079.29399999999</v>
      </c>
      <c r="AH46" s="2">
        <v>674025</v>
      </c>
      <c r="AI46" s="2">
        <v>666247</v>
      </c>
      <c r="AJ46" s="2">
        <v>722997</v>
      </c>
      <c r="AK46" s="2">
        <v>825232.06400000001</v>
      </c>
      <c r="AL46" s="2">
        <v>860644</v>
      </c>
      <c r="AM46" s="2">
        <v>862799</v>
      </c>
      <c r="AN46" s="2">
        <v>892075</v>
      </c>
      <c r="AO46" s="2">
        <v>1105875.71</v>
      </c>
      <c r="AP46" s="2">
        <v>873116</v>
      </c>
      <c r="AQ46" s="2">
        <v>905740</v>
      </c>
      <c r="AR46" s="2">
        <v>1963894</v>
      </c>
      <c r="AS46" s="2">
        <v>2123681.4900000002</v>
      </c>
      <c r="AT46" s="2">
        <v>1802554</v>
      </c>
      <c r="AU46" s="2">
        <v>1429585</v>
      </c>
      <c r="AV46" s="2">
        <v>1482430</v>
      </c>
      <c r="AW46" s="2">
        <v>1694324.7579999999</v>
      </c>
      <c r="AX46" s="2">
        <v>1429933</v>
      </c>
      <c r="AY46" s="2">
        <v>1032782</v>
      </c>
      <c r="AZ46" s="5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</row>
    <row r="47" spans="1:71" ht="16.5" customHeight="1" x14ac:dyDescent="0.3">
      <c r="A47" s="2" t="s">
        <v>1052</v>
      </c>
      <c r="B47" s="2">
        <v>63260</v>
      </c>
      <c r="C47" s="2">
        <v>67494</v>
      </c>
      <c r="D47" s="2">
        <v>83945</v>
      </c>
      <c r="E47" s="2">
        <v>53325</v>
      </c>
      <c r="F47" s="2">
        <v>31751</v>
      </c>
      <c r="G47" s="2">
        <v>16778</v>
      </c>
      <c r="H47" s="2">
        <v>11396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637502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825232.06400000001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1802554</v>
      </c>
      <c r="AU47" s="2">
        <v>1429585</v>
      </c>
      <c r="AV47" s="2">
        <v>1482430</v>
      </c>
      <c r="AW47" s="2">
        <v>1694324.7579999999</v>
      </c>
      <c r="AX47" s="2">
        <v>1429933</v>
      </c>
      <c r="AY47" s="2">
        <v>1032782</v>
      </c>
      <c r="AZ47" s="5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</row>
    <row r="48" spans="1:71" ht="16.5" customHeight="1" x14ac:dyDescent="0.3">
      <c r="A48" s="2" t="s">
        <v>1069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6936</v>
      </c>
      <c r="J48" s="2">
        <v>11204</v>
      </c>
      <c r="K48" s="2">
        <v>24290</v>
      </c>
      <c r="L48" s="2">
        <v>8990</v>
      </c>
      <c r="M48" s="2">
        <v>5989</v>
      </c>
      <c r="N48" s="2">
        <v>42479</v>
      </c>
      <c r="O48" s="2">
        <v>14183</v>
      </c>
      <c r="P48" s="2">
        <v>11925</v>
      </c>
      <c r="Q48" s="2">
        <v>6212.32</v>
      </c>
      <c r="R48" s="2">
        <v>6993</v>
      </c>
      <c r="S48" s="2">
        <v>11444</v>
      </c>
      <c r="T48" s="2">
        <v>14001</v>
      </c>
      <c r="U48" s="2">
        <v>16218.934999999999</v>
      </c>
      <c r="V48" s="2">
        <v>23673</v>
      </c>
      <c r="W48" s="2">
        <v>14573</v>
      </c>
      <c r="X48" s="2">
        <v>15688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5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</row>
    <row r="49" spans="1:71" ht="16.5" customHeight="1" x14ac:dyDescent="0.3">
      <c r="A49" s="2" t="s">
        <v>1081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1033248</v>
      </c>
      <c r="I49" s="2">
        <v>1483141</v>
      </c>
      <c r="J49" s="2">
        <v>1084562</v>
      </c>
      <c r="K49" s="2">
        <v>0</v>
      </c>
      <c r="L49" s="2">
        <v>844489</v>
      </c>
      <c r="M49" s="2">
        <v>2319079</v>
      </c>
      <c r="N49" s="2">
        <v>2184192</v>
      </c>
      <c r="O49" s="2">
        <v>1835463</v>
      </c>
      <c r="P49" s="2">
        <v>2619905</v>
      </c>
      <c r="Q49" s="2">
        <v>2832830.63</v>
      </c>
      <c r="R49" s="2">
        <v>2751477</v>
      </c>
      <c r="S49" s="2">
        <v>1964617</v>
      </c>
      <c r="T49" s="2">
        <v>1718361</v>
      </c>
      <c r="U49" s="2">
        <v>2320257.3939999999</v>
      </c>
      <c r="V49" s="2">
        <v>1620238</v>
      </c>
      <c r="W49" s="2">
        <v>0</v>
      </c>
      <c r="X49" s="2">
        <v>2867244</v>
      </c>
      <c r="Y49" s="2">
        <v>2779050.202</v>
      </c>
      <c r="Z49" s="2">
        <v>0</v>
      </c>
      <c r="AA49" s="2">
        <v>0</v>
      </c>
      <c r="AB49" s="2">
        <v>2556690</v>
      </c>
      <c r="AC49" s="2">
        <v>2782184.39</v>
      </c>
      <c r="AD49" s="2">
        <v>0</v>
      </c>
      <c r="AE49" s="2">
        <v>2380581</v>
      </c>
      <c r="AF49" s="2">
        <v>3172474</v>
      </c>
      <c r="AG49" s="2">
        <v>0</v>
      </c>
      <c r="AH49" s="2">
        <v>0</v>
      </c>
      <c r="AI49" s="2">
        <v>0</v>
      </c>
      <c r="AJ49" s="2">
        <v>0</v>
      </c>
      <c r="AK49" s="2">
        <v>2388823.8820000002</v>
      </c>
      <c r="AL49" s="2">
        <v>2687446</v>
      </c>
      <c r="AM49" s="2">
        <v>0</v>
      </c>
      <c r="AN49" s="2">
        <v>0</v>
      </c>
      <c r="AO49" s="2">
        <v>0</v>
      </c>
      <c r="AP49" s="2">
        <v>3343538</v>
      </c>
      <c r="AQ49" s="2">
        <v>3122609</v>
      </c>
      <c r="AR49" s="2">
        <v>3138924</v>
      </c>
      <c r="AS49" s="2">
        <v>2930778.02</v>
      </c>
      <c r="AT49" s="2">
        <v>2919015</v>
      </c>
      <c r="AU49" s="2">
        <v>3102929</v>
      </c>
      <c r="AV49" s="2">
        <v>2639263</v>
      </c>
      <c r="AW49" s="2">
        <v>2188285.0809999998</v>
      </c>
      <c r="AX49" s="2">
        <v>1953989</v>
      </c>
      <c r="AY49" s="2">
        <v>1947617</v>
      </c>
      <c r="AZ49" s="5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</row>
    <row r="50" spans="1:71" ht="16.5" customHeight="1" x14ac:dyDescent="0.3">
      <c r="A50" s="2" t="s">
        <v>1082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1316462</v>
      </c>
      <c r="H50" s="2">
        <v>0</v>
      </c>
      <c r="I50" s="2">
        <v>0</v>
      </c>
      <c r="J50" s="2">
        <v>0</v>
      </c>
      <c r="K50" s="2">
        <v>998140</v>
      </c>
      <c r="L50" s="2">
        <v>0</v>
      </c>
      <c r="M50" s="2">
        <v>0</v>
      </c>
      <c r="N50" s="2">
        <v>0</v>
      </c>
      <c r="O50" s="2">
        <v>0</v>
      </c>
      <c r="P50" s="2">
        <v>3650995</v>
      </c>
      <c r="Q50" s="2">
        <v>4499378.2699999996</v>
      </c>
      <c r="R50" s="2">
        <v>4037337</v>
      </c>
      <c r="S50" s="2">
        <v>4324564</v>
      </c>
      <c r="T50" s="2">
        <v>4314680</v>
      </c>
      <c r="U50" s="2">
        <v>4668752.3729999997</v>
      </c>
      <c r="V50" s="2">
        <v>4372943</v>
      </c>
      <c r="W50" s="2">
        <v>5790869</v>
      </c>
      <c r="X50" s="2">
        <v>4628487</v>
      </c>
      <c r="Y50" s="2">
        <v>5157203.8789999997</v>
      </c>
      <c r="Z50" s="2">
        <v>7321486</v>
      </c>
      <c r="AA50" s="2">
        <v>6985785</v>
      </c>
      <c r="AB50" s="2">
        <v>4591109</v>
      </c>
      <c r="AC50" s="2">
        <v>4890294.55</v>
      </c>
      <c r="AD50" s="2">
        <v>7023627</v>
      </c>
      <c r="AE50" s="2">
        <v>4887168</v>
      </c>
      <c r="AF50" s="2">
        <v>4771407</v>
      </c>
      <c r="AG50" s="2">
        <v>8386944.0099999998</v>
      </c>
      <c r="AH50" s="2">
        <v>7488745</v>
      </c>
      <c r="AI50" s="2">
        <v>7402185</v>
      </c>
      <c r="AJ50" s="2">
        <v>7014370</v>
      </c>
      <c r="AK50" s="2">
        <v>5548299.2620000001</v>
      </c>
      <c r="AL50" s="2">
        <v>5276840</v>
      </c>
      <c r="AM50" s="2">
        <v>8582432</v>
      </c>
      <c r="AN50" s="2">
        <v>7609653</v>
      </c>
      <c r="AO50" s="2">
        <v>9070209.0800000001</v>
      </c>
      <c r="AP50" s="2">
        <v>4462824</v>
      </c>
      <c r="AQ50" s="2">
        <v>4803127</v>
      </c>
      <c r="AR50" s="2">
        <v>5398760</v>
      </c>
      <c r="AS50" s="2">
        <v>6180048.5700000003</v>
      </c>
      <c r="AT50" s="2">
        <v>5522618</v>
      </c>
      <c r="AU50" s="2">
        <v>5596045</v>
      </c>
      <c r="AV50" s="2">
        <v>5754681</v>
      </c>
      <c r="AW50" s="2">
        <v>5563848.6869999999</v>
      </c>
      <c r="AX50" s="2">
        <v>4827086</v>
      </c>
      <c r="AY50" s="2">
        <v>5048733</v>
      </c>
      <c r="AZ50" s="5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</row>
    <row r="51" spans="1:71" ht="16.5" customHeight="1" x14ac:dyDescent="0.3">
      <c r="A51" s="2" t="s">
        <v>1052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1316462</v>
      </c>
      <c r="H51" s="2">
        <v>0</v>
      </c>
      <c r="I51" s="2">
        <v>0</v>
      </c>
      <c r="J51" s="2">
        <v>0</v>
      </c>
      <c r="K51" s="2">
        <v>998140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4499378.2699999996</v>
      </c>
      <c r="R51" s="2">
        <v>4037337</v>
      </c>
      <c r="S51" s="2">
        <v>4324564</v>
      </c>
      <c r="T51" s="2">
        <v>4314680</v>
      </c>
      <c r="U51" s="2">
        <v>4668752.3729999997</v>
      </c>
      <c r="V51" s="2">
        <v>4372943</v>
      </c>
      <c r="W51" s="2">
        <v>5790869</v>
      </c>
      <c r="X51" s="2">
        <v>4628487</v>
      </c>
      <c r="Y51" s="2">
        <v>5157203.8789999997</v>
      </c>
      <c r="Z51" s="2">
        <v>7321486</v>
      </c>
      <c r="AA51" s="2">
        <v>6985785</v>
      </c>
      <c r="AB51" s="2">
        <v>4591109</v>
      </c>
      <c r="AC51" s="2">
        <v>4890294.55</v>
      </c>
      <c r="AD51" s="2">
        <v>7023627</v>
      </c>
      <c r="AE51" s="2">
        <v>4887168</v>
      </c>
      <c r="AF51" s="2">
        <v>4771407</v>
      </c>
      <c r="AG51" s="2">
        <v>8386944.0099999998</v>
      </c>
      <c r="AH51" s="2">
        <v>7488745</v>
      </c>
      <c r="AI51" s="2">
        <v>7402185</v>
      </c>
      <c r="AJ51" s="2">
        <v>7014370</v>
      </c>
      <c r="AK51" s="2">
        <v>5548299.2620000001</v>
      </c>
      <c r="AL51" s="2">
        <v>5276840</v>
      </c>
      <c r="AM51" s="2">
        <v>8582432</v>
      </c>
      <c r="AN51" s="2">
        <v>7609653</v>
      </c>
      <c r="AO51" s="2">
        <v>9070209.0800000001</v>
      </c>
      <c r="AP51" s="2">
        <v>0</v>
      </c>
      <c r="AQ51" s="2">
        <v>0</v>
      </c>
      <c r="AR51" s="2">
        <v>0</v>
      </c>
      <c r="AS51" s="2">
        <v>0</v>
      </c>
      <c r="AT51" s="2">
        <v>5522618</v>
      </c>
      <c r="AU51" s="2">
        <v>5596045</v>
      </c>
      <c r="AV51" s="2">
        <v>5754681</v>
      </c>
      <c r="AW51" s="2">
        <v>5563848.6869999999</v>
      </c>
      <c r="AX51" s="2">
        <v>4827086</v>
      </c>
      <c r="AY51" s="2">
        <v>5048733</v>
      </c>
      <c r="AZ51" s="5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</row>
    <row r="52" spans="1:71" ht="16.5" customHeight="1" x14ac:dyDescent="0.3">
      <c r="A52" s="2" t="s">
        <v>1069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3650995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5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</row>
    <row r="53" spans="1:71" ht="16.5" customHeight="1" x14ac:dyDescent="0.3">
      <c r="A53" s="2" t="s">
        <v>1083</v>
      </c>
      <c r="B53" s="2">
        <v>3332</v>
      </c>
      <c r="C53" s="2">
        <v>803364</v>
      </c>
      <c r="D53" s="2">
        <v>1503397</v>
      </c>
      <c r="E53" s="2">
        <v>1453429</v>
      </c>
      <c r="F53" s="2">
        <v>1403461</v>
      </c>
      <c r="G53" s="2">
        <v>1563493</v>
      </c>
      <c r="H53" s="2">
        <v>903526</v>
      </c>
      <c r="I53" s="2">
        <v>3558</v>
      </c>
      <c r="J53" s="2">
        <v>82729</v>
      </c>
      <c r="K53" s="2">
        <v>3622</v>
      </c>
      <c r="L53" s="2">
        <v>3654</v>
      </c>
      <c r="M53" s="2">
        <v>1103687</v>
      </c>
      <c r="N53" s="2">
        <v>153719</v>
      </c>
      <c r="O53" s="2">
        <v>3750</v>
      </c>
      <c r="P53" s="2">
        <v>3918783</v>
      </c>
      <c r="Q53" s="2">
        <v>503815.44</v>
      </c>
      <c r="R53" s="2">
        <v>3848</v>
      </c>
      <c r="S53" s="2">
        <v>453880</v>
      </c>
      <c r="T53" s="2">
        <v>3912</v>
      </c>
      <c r="U53" s="2">
        <v>3944.703</v>
      </c>
      <c r="V53" s="2">
        <v>3998</v>
      </c>
      <c r="W53" s="2">
        <v>4051</v>
      </c>
      <c r="X53" s="2">
        <v>4106</v>
      </c>
      <c r="Y53" s="2">
        <v>4159.9620000000004</v>
      </c>
      <c r="Z53" s="2">
        <v>4216</v>
      </c>
      <c r="AA53" s="2">
        <v>4272</v>
      </c>
      <c r="AB53" s="2">
        <v>4330</v>
      </c>
      <c r="AC53" s="2">
        <v>4387.0600000000004</v>
      </c>
      <c r="AD53" s="2">
        <v>4447</v>
      </c>
      <c r="AE53" s="2">
        <v>4506</v>
      </c>
      <c r="AF53" s="2">
        <v>4566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14038</v>
      </c>
      <c r="AN53" s="2">
        <v>14114</v>
      </c>
      <c r="AO53" s="2">
        <v>14229.01</v>
      </c>
      <c r="AP53" s="2">
        <v>14150</v>
      </c>
      <c r="AQ53" s="2">
        <v>14455</v>
      </c>
      <c r="AR53" s="2">
        <v>88815</v>
      </c>
      <c r="AS53" s="2">
        <v>90089.3</v>
      </c>
      <c r="AT53" s="2">
        <v>121284</v>
      </c>
      <c r="AU53" s="2">
        <v>122258</v>
      </c>
      <c r="AV53" s="2">
        <v>6383242</v>
      </c>
      <c r="AW53" s="2">
        <v>125761.21799999999</v>
      </c>
      <c r="AX53" s="2">
        <v>126695</v>
      </c>
      <c r="AY53" s="2">
        <v>127471</v>
      </c>
      <c r="AZ53" s="5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</row>
    <row r="54" spans="1:71" ht="16.5" customHeight="1" x14ac:dyDescent="0.3">
      <c r="A54" s="2" t="s">
        <v>1052</v>
      </c>
      <c r="B54" s="2">
        <v>0</v>
      </c>
      <c r="C54" s="2">
        <v>800000</v>
      </c>
      <c r="D54" s="2">
        <v>1500000</v>
      </c>
      <c r="E54" s="2">
        <v>1450000</v>
      </c>
      <c r="F54" s="2">
        <v>1400000</v>
      </c>
      <c r="G54" s="2">
        <v>1560000</v>
      </c>
      <c r="H54" s="2">
        <v>900000</v>
      </c>
      <c r="I54" s="2">
        <v>0</v>
      </c>
      <c r="J54" s="2">
        <v>0</v>
      </c>
      <c r="K54" s="2">
        <v>0</v>
      </c>
      <c r="L54" s="2">
        <v>0</v>
      </c>
      <c r="M54" s="2">
        <v>1100000</v>
      </c>
      <c r="N54" s="2">
        <v>150000</v>
      </c>
      <c r="O54" s="2">
        <v>0</v>
      </c>
      <c r="P54" s="2">
        <v>3915000</v>
      </c>
      <c r="Q54" s="2">
        <v>500000</v>
      </c>
      <c r="R54" s="2">
        <v>0</v>
      </c>
      <c r="S54" s="2">
        <v>450000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14038</v>
      </c>
      <c r="AN54" s="2">
        <v>14114</v>
      </c>
      <c r="AO54" s="2">
        <v>14229.01</v>
      </c>
      <c r="AP54" s="2">
        <v>14150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6260000</v>
      </c>
      <c r="AW54" s="2">
        <v>0</v>
      </c>
      <c r="AX54" s="2">
        <v>0</v>
      </c>
      <c r="AY54" s="2">
        <v>0</v>
      </c>
      <c r="AZ54" s="5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</row>
    <row r="55" spans="1:71" ht="16.5" customHeight="1" x14ac:dyDescent="0.3">
      <c r="A55" s="2" t="s">
        <v>1069</v>
      </c>
      <c r="B55" s="2">
        <v>3332</v>
      </c>
      <c r="C55" s="2">
        <v>3364</v>
      </c>
      <c r="D55" s="2">
        <v>3397</v>
      </c>
      <c r="E55" s="2">
        <v>3429</v>
      </c>
      <c r="F55" s="2">
        <v>3461</v>
      </c>
      <c r="G55" s="2">
        <v>3493</v>
      </c>
      <c r="H55" s="2">
        <v>3526</v>
      </c>
      <c r="I55" s="2">
        <v>3558</v>
      </c>
      <c r="J55" s="2">
        <v>82729</v>
      </c>
      <c r="K55" s="2">
        <v>3622</v>
      </c>
      <c r="L55" s="2">
        <v>3654</v>
      </c>
      <c r="M55" s="2">
        <v>3687</v>
      </c>
      <c r="N55" s="2">
        <v>3719</v>
      </c>
      <c r="O55" s="2">
        <v>3750</v>
      </c>
      <c r="P55" s="2">
        <v>3783</v>
      </c>
      <c r="Q55" s="2">
        <v>3815.44</v>
      </c>
      <c r="R55" s="2">
        <v>3848</v>
      </c>
      <c r="S55" s="2">
        <v>3880</v>
      </c>
      <c r="T55" s="2">
        <v>3912</v>
      </c>
      <c r="U55" s="2">
        <v>3944.703</v>
      </c>
      <c r="V55" s="2">
        <v>3998</v>
      </c>
      <c r="W55" s="2">
        <v>4051</v>
      </c>
      <c r="X55" s="2">
        <v>4106</v>
      </c>
      <c r="Y55" s="2">
        <v>4159.9620000000004</v>
      </c>
      <c r="Z55" s="2">
        <v>4216</v>
      </c>
      <c r="AA55" s="2">
        <v>4272</v>
      </c>
      <c r="AB55" s="2">
        <v>4330</v>
      </c>
      <c r="AC55" s="2">
        <v>4387.0600000000004</v>
      </c>
      <c r="AD55" s="2">
        <v>4447</v>
      </c>
      <c r="AE55" s="2">
        <v>4506</v>
      </c>
      <c r="AF55" s="2">
        <v>4566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14455</v>
      </c>
      <c r="AR55" s="2">
        <v>88815</v>
      </c>
      <c r="AS55" s="2">
        <v>90089.3</v>
      </c>
      <c r="AT55" s="2">
        <v>121284</v>
      </c>
      <c r="AU55" s="2">
        <v>122258</v>
      </c>
      <c r="AV55" s="2">
        <v>123242</v>
      </c>
      <c r="AW55" s="2">
        <v>125761.21799999999</v>
      </c>
      <c r="AX55" s="2">
        <v>126695</v>
      </c>
      <c r="AY55" s="2">
        <v>127471</v>
      </c>
      <c r="AZ55" s="5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</row>
    <row r="56" spans="1:71" ht="16.5" customHeight="1" x14ac:dyDescent="0.3">
      <c r="A56" s="2" t="s">
        <v>1084</v>
      </c>
      <c r="B56" s="2">
        <v>1969861</v>
      </c>
      <c r="C56" s="2">
        <v>3419821</v>
      </c>
      <c r="D56" s="2">
        <v>3369811</v>
      </c>
      <c r="E56" s="2">
        <v>3320420</v>
      </c>
      <c r="F56" s="2">
        <v>3240070</v>
      </c>
      <c r="G56" s="2">
        <v>1188664</v>
      </c>
      <c r="H56" s="2">
        <v>1188664</v>
      </c>
      <c r="I56" s="2">
        <v>2200186</v>
      </c>
      <c r="J56" s="2">
        <v>2483196</v>
      </c>
      <c r="K56" s="2">
        <v>2832226</v>
      </c>
      <c r="L56" s="2">
        <v>4481246</v>
      </c>
      <c r="M56" s="2">
        <v>3403686</v>
      </c>
      <c r="N56" s="2">
        <v>3819676</v>
      </c>
      <c r="O56" s="2">
        <v>7607089</v>
      </c>
      <c r="P56" s="2">
        <v>7491735</v>
      </c>
      <c r="Q56" s="2">
        <v>6906088.9299999997</v>
      </c>
      <c r="R56" s="2">
        <v>6799786</v>
      </c>
      <c r="S56" s="2">
        <v>6506497</v>
      </c>
      <c r="T56" s="2">
        <v>5761758</v>
      </c>
      <c r="U56" s="2">
        <v>6840358.4479999999</v>
      </c>
      <c r="V56" s="2">
        <v>7311364</v>
      </c>
      <c r="W56" s="2">
        <v>5392977</v>
      </c>
      <c r="X56" s="2">
        <v>5677442</v>
      </c>
      <c r="Y56" s="2">
        <v>5153567</v>
      </c>
      <c r="Z56" s="2">
        <v>4749692</v>
      </c>
      <c r="AA56" s="2">
        <v>4101922</v>
      </c>
      <c r="AB56" s="2">
        <v>3823422</v>
      </c>
      <c r="AC56" s="2">
        <v>4478722</v>
      </c>
      <c r="AD56" s="2">
        <v>4874552</v>
      </c>
      <c r="AE56" s="2">
        <v>4832882</v>
      </c>
      <c r="AF56" s="2">
        <v>4699612</v>
      </c>
      <c r="AG56" s="2">
        <v>5168982</v>
      </c>
      <c r="AH56" s="2">
        <v>7108007</v>
      </c>
      <c r="AI56" s="2">
        <v>6450312</v>
      </c>
      <c r="AJ56" s="2">
        <v>6051186</v>
      </c>
      <c r="AK56" s="2">
        <v>4707620.46</v>
      </c>
      <c r="AL56" s="2">
        <v>2436057</v>
      </c>
      <c r="AM56" s="2">
        <v>2020737</v>
      </c>
      <c r="AN56" s="2">
        <v>3738637</v>
      </c>
      <c r="AO56" s="2">
        <v>2274077.2200000002</v>
      </c>
      <c r="AP56" s="2">
        <v>2233600</v>
      </c>
      <c r="AQ56" s="2">
        <v>2233600</v>
      </c>
      <c r="AR56" s="2">
        <v>1825670</v>
      </c>
      <c r="AS56" s="2">
        <v>2927965.86</v>
      </c>
      <c r="AT56" s="2">
        <v>3082892</v>
      </c>
      <c r="AU56" s="2">
        <v>2889314</v>
      </c>
      <c r="AV56" s="2">
        <v>3390714</v>
      </c>
      <c r="AW56" s="2">
        <v>3769203.2850000001</v>
      </c>
      <c r="AX56" s="2">
        <v>5828927</v>
      </c>
      <c r="AY56" s="2">
        <v>7540632</v>
      </c>
      <c r="AZ56" s="5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</row>
    <row r="57" spans="1:71" ht="16.5" customHeight="1" x14ac:dyDescent="0.3">
      <c r="A57" s="2" t="s">
        <v>1085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820420</v>
      </c>
      <c r="I57" s="2">
        <v>1809847</v>
      </c>
      <c r="J57" s="2">
        <v>0</v>
      </c>
      <c r="K57" s="2">
        <v>0</v>
      </c>
      <c r="L57" s="2">
        <v>4090907</v>
      </c>
      <c r="M57" s="2">
        <v>2989927</v>
      </c>
      <c r="N57" s="2">
        <v>3405917</v>
      </c>
      <c r="O57" s="2">
        <v>7180917</v>
      </c>
      <c r="P57" s="2">
        <v>6955917</v>
      </c>
      <c r="Q57" s="2">
        <v>6479917.2000000002</v>
      </c>
      <c r="R57" s="2">
        <v>6373614</v>
      </c>
      <c r="S57" s="2">
        <v>6287205</v>
      </c>
      <c r="T57" s="2">
        <v>5542466</v>
      </c>
      <c r="U57" s="2">
        <v>6621066.2000000002</v>
      </c>
      <c r="V57" s="2">
        <v>7092072</v>
      </c>
      <c r="W57" s="2">
        <v>0</v>
      </c>
      <c r="X57" s="2">
        <v>5677442</v>
      </c>
      <c r="Y57" s="2">
        <v>0</v>
      </c>
      <c r="Z57" s="2">
        <v>0</v>
      </c>
      <c r="AA57" s="2">
        <v>0</v>
      </c>
      <c r="AB57" s="2">
        <v>3823422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4707620.46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3390714</v>
      </c>
      <c r="AW57" s="2">
        <v>0</v>
      </c>
      <c r="AX57" s="2">
        <v>0</v>
      </c>
      <c r="AY57" s="2">
        <v>0</v>
      </c>
      <c r="AZ57" s="5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</row>
    <row r="58" spans="1:71" ht="16.5" customHeight="1" x14ac:dyDescent="0.3">
      <c r="A58" s="2" t="s">
        <v>1086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820420</v>
      </c>
      <c r="H58" s="2">
        <v>0</v>
      </c>
      <c r="I58" s="2">
        <v>0</v>
      </c>
      <c r="J58" s="2">
        <v>2092857</v>
      </c>
      <c r="K58" s="2">
        <v>2441887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5392977</v>
      </c>
      <c r="X58" s="2">
        <v>0</v>
      </c>
      <c r="Y58" s="2">
        <v>5153567</v>
      </c>
      <c r="Z58" s="2">
        <v>4749692</v>
      </c>
      <c r="AA58" s="2">
        <v>4101922</v>
      </c>
      <c r="AB58" s="2">
        <v>0</v>
      </c>
      <c r="AC58" s="2">
        <v>4478722</v>
      </c>
      <c r="AD58" s="2">
        <v>4874552</v>
      </c>
      <c r="AE58" s="2">
        <v>4832882</v>
      </c>
      <c r="AF58" s="2">
        <v>4699612</v>
      </c>
      <c r="AG58" s="2">
        <v>5168982</v>
      </c>
      <c r="AH58" s="2">
        <v>7108007</v>
      </c>
      <c r="AI58" s="2">
        <v>6450312</v>
      </c>
      <c r="AJ58" s="2">
        <v>6051186</v>
      </c>
      <c r="AK58" s="2">
        <v>0</v>
      </c>
      <c r="AL58" s="2">
        <v>2436057</v>
      </c>
      <c r="AM58" s="2">
        <v>2020737</v>
      </c>
      <c r="AN58" s="2">
        <v>3738637</v>
      </c>
      <c r="AO58" s="2">
        <v>2274077.2200000002</v>
      </c>
      <c r="AP58" s="2">
        <v>2233600</v>
      </c>
      <c r="AQ58" s="2">
        <v>2233600</v>
      </c>
      <c r="AR58" s="2">
        <v>1825670</v>
      </c>
      <c r="AS58" s="2">
        <v>2927965.86</v>
      </c>
      <c r="AT58" s="2">
        <v>3082892</v>
      </c>
      <c r="AU58" s="2">
        <v>2889314</v>
      </c>
      <c r="AV58" s="2">
        <v>0</v>
      </c>
      <c r="AW58" s="2">
        <v>3769203.2850000001</v>
      </c>
      <c r="AX58" s="2">
        <v>3616784</v>
      </c>
      <c r="AY58" s="2">
        <v>5042232</v>
      </c>
      <c r="AZ58" s="5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</row>
    <row r="59" spans="1:71" ht="16.5" customHeight="1" x14ac:dyDescent="0.3">
      <c r="A59" s="2" t="s">
        <v>1087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2212143</v>
      </c>
      <c r="AY59" s="2">
        <v>2498400</v>
      </c>
      <c r="AZ59" s="5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</row>
    <row r="60" spans="1:71" ht="16.5" customHeight="1" x14ac:dyDescent="0.3">
      <c r="A60" s="2" t="s">
        <v>1088</v>
      </c>
      <c r="B60" s="2">
        <v>1969861</v>
      </c>
      <c r="C60" s="2">
        <v>3419821</v>
      </c>
      <c r="D60" s="2">
        <v>3369811</v>
      </c>
      <c r="E60" s="2">
        <v>3320420</v>
      </c>
      <c r="F60" s="2">
        <v>3240070</v>
      </c>
      <c r="G60" s="2">
        <v>368244</v>
      </c>
      <c r="H60" s="2">
        <v>368244</v>
      </c>
      <c r="I60" s="2">
        <v>390339</v>
      </c>
      <c r="J60" s="2">
        <v>390339</v>
      </c>
      <c r="K60" s="2">
        <v>390339</v>
      </c>
      <c r="L60" s="2">
        <v>390339</v>
      </c>
      <c r="M60" s="2">
        <v>413759</v>
      </c>
      <c r="N60" s="2">
        <v>413759</v>
      </c>
      <c r="O60" s="2">
        <v>426172</v>
      </c>
      <c r="P60" s="2">
        <v>535818</v>
      </c>
      <c r="Q60" s="2">
        <v>426171.73</v>
      </c>
      <c r="R60" s="2">
        <v>426172</v>
      </c>
      <c r="S60" s="2">
        <v>219292</v>
      </c>
      <c r="T60" s="2">
        <v>219292</v>
      </c>
      <c r="U60" s="2">
        <v>219292.24799999999</v>
      </c>
      <c r="V60" s="2">
        <v>219292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5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</row>
    <row r="61" spans="1:71" ht="16.5" customHeight="1" x14ac:dyDescent="0.3">
      <c r="A61" s="2" t="s">
        <v>1089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33333.332999999999</v>
      </c>
      <c r="AH61" s="2">
        <v>33333</v>
      </c>
      <c r="AI61" s="2">
        <v>33333</v>
      </c>
      <c r="AJ61" s="2">
        <v>33333</v>
      </c>
      <c r="AK61" s="2">
        <v>0</v>
      </c>
      <c r="AL61" s="2">
        <v>0</v>
      </c>
      <c r="AM61" s="2">
        <v>0</v>
      </c>
      <c r="AN61" s="2">
        <v>0</v>
      </c>
      <c r="AO61" s="2">
        <v>33333.33</v>
      </c>
      <c r="AP61" s="2">
        <v>33333</v>
      </c>
      <c r="AQ61" s="2">
        <v>33333</v>
      </c>
      <c r="AR61" s="2">
        <v>33333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5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</row>
    <row r="62" spans="1:71" ht="16.5" customHeight="1" x14ac:dyDescent="0.3">
      <c r="A62" s="2" t="s">
        <v>1052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33333.332999999999</v>
      </c>
      <c r="AH62" s="2">
        <v>33333</v>
      </c>
      <c r="AI62" s="2">
        <v>33333</v>
      </c>
      <c r="AJ62" s="2">
        <v>33333</v>
      </c>
      <c r="AK62" s="2">
        <v>0</v>
      </c>
      <c r="AL62" s="2">
        <v>0</v>
      </c>
      <c r="AM62" s="2">
        <v>0</v>
      </c>
      <c r="AN62" s="2">
        <v>0</v>
      </c>
      <c r="AO62" s="2">
        <v>33333.33</v>
      </c>
      <c r="AP62" s="2">
        <v>33333</v>
      </c>
      <c r="AQ62" s="2">
        <v>33333</v>
      </c>
      <c r="AR62" s="2">
        <v>33333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5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</row>
    <row r="63" spans="1:71" ht="16.5" customHeight="1" x14ac:dyDescent="0.3">
      <c r="A63" s="2" t="s">
        <v>1090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306171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249689</v>
      </c>
      <c r="X63" s="2">
        <v>0</v>
      </c>
      <c r="Y63" s="2">
        <v>317870.78100000002</v>
      </c>
      <c r="Z63" s="2">
        <v>325862</v>
      </c>
      <c r="AA63" s="2">
        <v>366145</v>
      </c>
      <c r="AB63" s="2">
        <v>0</v>
      </c>
      <c r="AC63" s="2">
        <v>688904.68</v>
      </c>
      <c r="AD63" s="2">
        <v>634284</v>
      </c>
      <c r="AE63" s="2">
        <v>643750</v>
      </c>
      <c r="AF63" s="2">
        <v>659213</v>
      </c>
      <c r="AG63" s="2">
        <v>664062.27</v>
      </c>
      <c r="AH63" s="2">
        <v>640318</v>
      </c>
      <c r="AI63" s="2">
        <v>641662</v>
      </c>
      <c r="AJ63" s="2">
        <v>656646</v>
      </c>
      <c r="AK63" s="2">
        <v>0</v>
      </c>
      <c r="AL63" s="2">
        <v>681024</v>
      </c>
      <c r="AM63" s="2">
        <v>679902</v>
      </c>
      <c r="AN63" s="2">
        <v>738419</v>
      </c>
      <c r="AO63" s="2">
        <v>1387287.91</v>
      </c>
      <c r="AP63" s="2">
        <v>1421211</v>
      </c>
      <c r="AQ63" s="2">
        <v>1433260</v>
      </c>
      <c r="AR63" s="2">
        <v>1674707</v>
      </c>
      <c r="AS63" s="2">
        <v>1720153.39</v>
      </c>
      <c r="AT63" s="2">
        <v>1746689</v>
      </c>
      <c r="AU63" s="2">
        <v>1804066</v>
      </c>
      <c r="AV63" s="2">
        <v>0</v>
      </c>
      <c r="AW63" s="2">
        <v>1842399.1340000001</v>
      </c>
      <c r="AX63" s="2">
        <v>1845872</v>
      </c>
      <c r="AY63" s="2">
        <v>1846606</v>
      </c>
      <c r="AZ63" s="5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</row>
    <row r="64" spans="1:71" ht="16.5" customHeight="1" x14ac:dyDescent="0.3">
      <c r="A64" s="2" t="s">
        <v>1091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314187</v>
      </c>
      <c r="M64" s="2">
        <v>311656</v>
      </c>
      <c r="N64" s="2">
        <v>306939</v>
      </c>
      <c r="O64" s="2">
        <v>308801</v>
      </c>
      <c r="P64" s="2">
        <v>253340</v>
      </c>
      <c r="Q64" s="2">
        <v>292122.57</v>
      </c>
      <c r="R64" s="2">
        <v>269255</v>
      </c>
      <c r="S64" s="2">
        <v>299952</v>
      </c>
      <c r="T64" s="2">
        <v>315696</v>
      </c>
      <c r="U64" s="2">
        <v>315687.14399999997</v>
      </c>
      <c r="V64" s="2">
        <v>300086</v>
      </c>
      <c r="W64" s="2">
        <v>0</v>
      </c>
      <c r="X64" s="2">
        <v>258817</v>
      </c>
      <c r="Y64" s="2">
        <v>0</v>
      </c>
      <c r="Z64" s="2">
        <v>0</v>
      </c>
      <c r="AA64" s="2">
        <v>0</v>
      </c>
      <c r="AB64" s="2">
        <v>691229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682447.73100000003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1811249</v>
      </c>
      <c r="AW64" s="2">
        <v>0</v>
      </c>
      <c r="AX64" s="2">
        <v>0</v>
      </c>
      <c r="AY64" s="2">
        <v>0</v>
      </c>
      <c r="AZ64" s="5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</row>
    <row r="65" spans="1:71" ht="16.5" customHeight="1" x14ac:dyDescent="0.3">
      <c r="A65" s="2" t="s">
        <v>1092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30965</v>
      </c>
      <c r="K65" s="2">
        <v>30965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5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</row>
    <row r="66" spans="1:71" ht="16.5" customHeight="1" x14ac:dyDescent="0.3">
      <c r="A66" s="2" t="s">
        <v>1093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8296</v>
      </c>
      <c r="AN66" s="2">
        <v>10712</v>
      </c>
      <c r="AO66" s="2">
        <v>13128.35</v>
      </c>
      <c r="AP66" s="2">
        <v>12170</v>
      </c>
      <c r="AQ66" s="2">
        <v>13684</v>
      </c>
      <c r="AR66" s="2">
        <v>15971</v>
      </c>
      <c r="AS66" s="2">
        <v>30365.82</v>
      </c>
      <c r="AT66" s="2">
        <v>13435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5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</row>
    <row r="67" spans="1:71" ht="16.5" customHeight="1" x14ac:dyDescent="0.3">
      <c r="A67" s="2" t="s">
        <v>1094</v>
      </c>
      <c r="B67" s="2">
        <v>2592528</v>
      </c>
      <c r="C67" s="2">
        <v>2538829</v>
      </c>
      <c r="D67" s="2">
        <v>2512553</v>
      </c>
      <c r="E67" s="2">
        <v>3523652</v>
      </c>
      <c r="F67" s="2">
        <v>3618144</v>
      </c>
      <c r="G67" s="2">
        <v>3318554</v>
      </c>
      <c r="H67" s="2">
        <v>2607342</v>
      </c>
      <c r="I67" s="2">
        <v>2888991</v>
      </c>
      <c r="J67" s="2">
        <v>2761528</v>
      </c>
      <c r="K67" s="2">
        <v>2803727</v>
      </c>
      <c r="L67" s="2">
        <v>2579534</v>
      </c>
      <c r="M67" s="2">
        <v>3009197</v>
      </c>
      <c r="N67" s="2">
        <v>2853705</v>
      </c>
      <c r="O67" s="2">
        <v>3443215</v>
      </c>
      <c r="P67" s="2">
        <v>157725</v>
      </c>
      <c r="Q67" s="2">
        <v>315041.90000000002</v>
      </c>
      <c r="R67" s="2">
        <v>461309</v>
      </c>
      <c r="S67" s="2">
        <v>345546</v>
      </c>
      <c r="T67" s="2">
        <v>156864</v>
      </c>
      <c r="U67" s="2">
        <v>326442.136</v>
      </c>
      <c r="V67" s="2">
        <v>573928</v>
      </c>
      <c r="W67" s="2">
        <v>468843</v>
      </c>
      <c r="X67" s="2">
        <v>329886</v>
      </c>
      <c r="Y67" s="2">
        <v>547968.06000000006</v>
      </c>
      <c r="Z67" s="2">
        <v>819048</v>
      </c>
      <c r="AA67" s="2">
        <v>486332</v>
      </c>
      <c r="AB67" s="2">
        <v>198972</v>
      </c>
      <c r="AC67" s="2">
        <v>253605.37</v>
      </c>
      <c r="AD67" s="2">
        <v>469265</v>
      </c>
      <c r="AE67" s="2">
        <v>502167</v>
      </c>
      <c r="AF67" s="2">
        <v>273214</v>
      </c>
      <c r="AG67" s="2">
        <v>372496.734</v>
      </c>
      <c r="AH67" s="2">
        <v>762426</v>
      </c>
      <c r="AI67" s="2">
        <v>735388</v>
      </c>
      <c r="AJ67" s="2">
        <v>466523</v>
      </c>
      <c r="AK67" s="2">
        <v>725980.06599999999</v>
      </c>
      <c r="AL67" s="2">
        <v>1121175</v>
      </c>
      <c r="AM67" s="2">
        <v>777547</v>
      </c>
      <c r="AN67" s="2">
        <v>346240</v>
      </c>
      <c r="AO67" s="2">
        <v>455838.44</v>
      </c>
      <c r="AP67" s="2">
        <v>883889</v>
      </c>
      <c r="AQ67" s="2">
        <v>847436</v>
      </c>
      <c r="AR67" s="2">
        <v>417697</v>
      </c>
      <c r="AS67" s="2">
        <v>662266.28</v>
      </c>
      <c r="AT67" s="2">
        <v>1088267</v>
      </c>
      <c r="AU67" s="2">
        <v>798673</v>
      </c>
      <c r="AV67" s="2">
        <v>478623</v>
      </c>
      <c r="AW67" s="2">
        <v>921155.03399999999</v>
      </c>
      <c r="AX67" s="2">
        <v>1518744</v>
      </c>
      <c r="AY67" s="2">
        <v>1090433</v>
      </c>
      <c r="AZ67" s="5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</row>
    <row r="68" spans="1:71" ht="16.5" customHeight="1" x14ac:dyDescent="0.3">
      <c r="A68" s="2" t="s">
        <v>1095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301858</v>
      </c>
      <c r="H68" s="2">
        <v>179304</v>
      </c>
      <c r="I68" s="2">
        <v>188500</v>
      </c>
      <c r="J68" s="2">
        <v>434089</v>
      </c>
      <c r="K68" s="2">
        <v>422748</v>
      </c>
      <c r="L68" s="2">
        <v>213006</v>
      </c>
      <c r="M68" s="2">
        <v>352419</v>
      </c>
      <c r="N68" s="2">
        <v>535013</v>
      </c>
      <c r="O68" s="2">
        <v>294348</v>
      </c>
      <c r="P68" s="2">
        <v>157725</v>
      </c>
      <c r="Q68" s="2">
        <v>315041.90000000002</v>
      </c>
      <c r="R68" s="2">
        <v>461309</v>
      </c>
      <c r="S68" s="2">
        <v>345546</v>
      </c>
      <c r="T68" s="2">
        <v>156864</v>
      </c>
      <c r="U68" s="2">
        <v>326442.136</v>
      </c>
      <c r="V68" s="2">
        <v>573928</v>
      </c>
      <c r="W68" s="2">
        <v>468843</v>
      </c>
      <c r="X68" s="2">
        <v>329886</v>
      </c>
      <c r="Y68" s="2">
        <v>547968.06000000006</v>
      </c>
      <c r="Z68" s="2">
        <v>819048</v>
      </c>
      <c r="AA68" s="2">
        <v>486332</v>
      </c>
      <c r="AB68" s="2">
        <v>198972</v>
      </c>
      <c r="AC68" s="2">
        <v>253605.37</v>
      </c>
      <c r="AD68" s="2">
        <v>469265</v>
      </c>
      <c r="AE68" s="2">
        <v>502167</v>
      </c>
      <c r="AF68" s="2">
        <v>273214</v>
      </c>
      <c r="AG68" s="2">
        <v>372496.734</v>
      </c>
      <c r="AH68" s="2">
        <v>762426</v>
      </c>
      <c r="AI68" s="2">
        <v>735388</v>
      </c>
      <c r="AJ68" s="2">
        <v>466523</v>
      </c>
      <c r="AK68" s="2">
        <v>725980.06599999999</v>
      </c>
      <c r="AL68" s="2">
        <v>1121175</v>
      </c>
      <c r="AM68" s="2">
        <v>777547</v>
      </c>
      <c r="AN68" s="2">
        <v>346240</v>
      </c>
      <c r="AO68" s="2">
        <v>455838.44</v>
      </c>
      <c r="AP68" s="2">
        <v>883889</v>
      </c>
      <c r="AQ68" s="2">
        <v>847436</v>
      </c>
      <c r="AR68" s="2">
        <v>417697</v>
      </c>
      <c r="AS68" s="2">
        <v>662266.28</v>
      </c>
      <c r="AT68" s="2">
        <v>1088267</v>
      </c>
      <c r="AU68" s="2">
        <v>798673</v>
      </c>
      <c r="AV68" s="2">
        <v>478623</v>
      </c>
      <c r="AW68" s="2">
        <v>921155.03399999999</v>
      </c>
      <c r="AX68" s="2">
        <v>1518744</v>
      </c>
      <c r="AY68" s="2">
        <v>1090433</v>
      </c>
      <c r="AZ68" s="5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</row>
    <row r="69" spans="1:71" ht="16.5" customHeight="1" x14ac:dyDescent="0.3">
      <c r="A69" s="2" t="s">
        <v>1096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3016696</v>
      </c>
      <c r="H69" s="2">
        <v>2428038</v>
      </c>
      <c r="I69" s="2">
        <v>2700492</v>
      </c>
      <c r="J69" s="2">
        <v>2327439</v>
      </c>
      <c r="K69" s="2">
        <v>2380979</v>
      </c>
      <c r="L69" s="2">
        <v>2366528</v>
      </c>
      <c r="M69" s="2">
        <v>2656778</v>
      </c>
      <c r="N69" s="2">
        <v>2318692</v>
      </c>
      <c r="O69" s="2">
        <v>3148867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5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</row>
    <row r="70" spans="1:71" ht="16.5" customHeight="1" x14ac:dyDescent="0.3">
      <c r="A70" s="2" t="s">
        <v>1097</v>
      </c>
      <c r="B70" s="2">
        <v>4628981</v>
      </c>
      <c r="C70" s="2">
        <v>6829508</v>
      </c>
      <c r="D70" s="2">
        <v>7469706</v>
      </c>
      <c r="E70" s="2">
        <v>8350826</v>
      </c>
      <c r="F70" s="2">
        <v>8293426</v>
      </c>
      <c r="G70" s="2">
        <v>7403951</v>
      </c>
      <c r="H70" s="2">
        <v>5744176</v>
      </c>
      <c r="I70" s="2">
        <v>6582813</v>
      </c>
      <c r="J70" s="2">
        <v>6454184</v>
      </c>
      <c r="K70" s="2">
        <v>6999141</v>
      </c>
      <c r="L70" s="2">
        <v>8232100</v>
      </c>
      <c r="M70" s="2">
        <v>10153294</v>
      </c>
      <c r="N70" s="2">
        <v>9360710</v>
      </c>
      <c r="O70" s="2">
        <v>13212501</v>
      </c>
      <c r="P70" s="2">
        <v>18104408</v>
      </c>
      <c r="Q70" s="2">
        <v>15355490.060000001</v>
      </c>
      <c r="R70" s="2">
        <v>14330005</v>
      </c>
      <c r="S70" s="2">
        <v>13906500</v>
      </c>
      <c r="T70" s="2">
        <v>12285272</v>
      </c>
      <c r="U70" s="2">
        <v>14491661.132999999</v>
      </c>
      <c r="V70" s="2">
        <v>14206230</v>
      </c>
      <c r="W70" s="2">
        <v>11921002</v>
      </c>
      <c r="X70" s="2">
        <v>13781670</v>
      </c>
      <c r="Y70" s="2">
        <v>15458231.937000001</v>
      </c>
      <c r="Z70" s="2">
        <v>15703051</v>
      </c>
      <c r="AA70" s="2">
        <v>12590412</v>
      </c>
      <c r="AB70" s="2">
        <v>12703254</v>
      </c>
      <c r="AC70" s="2">
        <v>14126491.380000001</v>
      </c>
      <c r="AD70" s="2">
        <v>13632192</v>
      </c>
      <c r="AE70" s="2">
        <v>21225622</v>
      </c>
      <c r="AF70" s="2">
        <v>17152274</v>
      </c>
      <c r="AG70" s="2">
        <v>15529897.641000001</v>
      </c>
      <c r="AH70" s="2">
        <v>16706854</v>
      </c>
      <c r="AI70" s="2">
        <v>16229127</v>
      </c>
      <c r="AJ70" s="2">
        <v>14945055</v>
      </c>
      <c r="AK70" s="2">
        <v>14878403.465</v>
      </c>
      <c r="AL70" s="2">
        <v>13063186</v>
      </c>
      <c r="AM70" s="2">
        <v>18345751</v>
      </c>
      <c r="AN70" s="2">
        <v>17749850</v>
      </c>
      <c r="AO70" s="2">
        <v>14353979.039999999</v>
      </c>
      <c r="AP70" s="2">
        <v>13277831</v>
      </c>
      <c r="AQ70" s="2">
        <v>16807244</v>
      </c>
      <c r="AR70" s="2">
        <v>24740789</v>
      </c>
      <c r="AS70" s="2">
        <v>24613354.140000001</v>
      </c>
      <c r="AT70" s="2">
        <v>23346754</v>
      </c>
      <c r="AU70" s="2">
        <v>24946182</v>
      </c>
      <c r="AV70" s="2">
        <v>21940202</v>
      </c>
      <c r="AW70" s="2">
        <v>21074977.197000001</v>
      </c>
      <c r="AX70" s="2">
        <v>30031246</v>
      </c>
      <c r="AY70" s="2">
        <v>30616274</v>
      </c>
      <c r="AZ70" s="5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</row>
    <row r="71" spans="1:71" ht="16.5" customHeight="1" x14ac:dyDescent="0.3">
      <c r="A71" s="2" t="s">
        <v>1098</v>
      </c>
      <c r="B71" s="2">
        <v>9819971</v>
      </c>
      <c r="C71" s="2">
        <v>8084896</v>
      </c>
      <c r="D71" s="2">
        <v>9379791</v>
      </c>
      <c r="E71" s="2">
        <v>11836274</v>
      </c>
      <c r="F71" s="2">
        <v>12618405</v>
      </c>
      <c r="G71" s="2">
        <v>17132038</v>
      </c>
      <c r="H71" s="2">
        <v>19197478</v>
      </c>
      <c r="I71" s="2">
        <v>15730371</v>
      </c>
      <c r="J71" s="2">
        <v>15401473</v>
      </c>
      <c r="K71" s="2">
        <v>15822640</v>
      </c>
      <c r="L71" s="2">
        <v>14848505</v>
      </c>
      <c r="M71" s="2">
        <v>15433266</v>
      </c>
      <c r="N71" s="2">
        <v>16731786</v>
      </c>
      <c r="O71" s="2">
        <v>14261015</v>
      </c>
      <c r="P71" s="2">
        <v>14599889</v>
      </c>
      <c r="Q71" s="2">
        <v>18484056.449999999</v>
      </c>
      <c r="R71" s="2">
        <v>19692880</v>
      </c>
      <c r="S71" s="2">
        <v>20132518</v>
      </c>
      <c r="T71" s="2">
        <v>20949778</v>
      </c>
      <c r="U71" s="2">
        <v>18943698</v>
      </c>
      <c r="V71" s="2">
        <v>18377248</v>
      </c>
      <c r="W71" s="2">
        <v>16235998</v>
      </c>
      <c r="X71" s="2">
        <v>14779517</v>
      </c>
      <c r="Y71" s="2">
        <v>13788036.68</v>
      </c>
      <c r="Z71" s="2">
        <v>13037556</v>
      </c>
      <c r="AA71" s="2">
        <v>12212451</v>
      </c>
      <c r="AB71" s="2">
        <v>11510595</v>
      </c>
      <c r="AC71" s="2">
        <v>11339939.68</v>
      </c>
      <c r="AD71" s="2">
        <v>10333754</v>
      </c>
      <c r="AE71" s="2">
        <v>11177569</v>
      </c>
      <c r="AF71" s="2">
        <v>15313173</v>
      </c>
      <c r="AG71" s="2">
        <v>17454287.68</v>
      </c>
      <c r="AH71" s="2">
        <v>14459067</v>
      </c>
      <c r="AI71" s="2">
        <v>13910567</v>
      </c>
      <c r="AJ71" s="2">
        <v>13595287</v>
      </c>
      <c r="AK71" s="2">
        <v>13496667.220000001</v>
      </c>
      <c r="AL71" s="2">
        <v>12523010</v>
      </c>
      <c r="AM71" s="2">
        <v>11889830</v>
      </c>
      <c r="AN71" s="2">
        <v>9828850</v>
      </c>
      <c r="AO71" s="2">
        <v>7255200</v>
      </c>
      <c r="AP71" s="2">
        <v>7171800</v>
      </c>
      <c r="AQ71" s="2">
        <v>7088400</v>
      </c>
      <c r="AR71" s="2">
        <v>16825562</v>
      </c>
      <c r="AS71" s="2">
        <v>19522147.449999999</v>
      </c>
      <c r="AT71" s="2">
        <v>19652136</v>
      </c>
      <c r="AU71" s="2">
        <v>25452421</v>
      </c>
      <c r="AV71" s="2">
        <v>27161275</v>
      </c>
      <c r="AW71" s="2">
        <v>25163538.800999999</v>
      </c>
      <c r="AX71" s="2">
        <v>70664662</v>
      </c>
      <c r="AY71" s="2">
        <v>70443081</v>
      </c>
      <c r="AZ71" s="5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</row>
    <row r="72" spans="1:71" ht="16.5" customHeight="1" x14ac:dyDescent="0.3">
      <c r="A72" s="2" t="s">
        <v>1085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17725621</v>
      </c>
      <c r="I72" s="2">
        <v>14859599</v>
      </c>
      <c r="J72" s="2">
        <v>0</v>
      </c>
      <c r="K72" s="2">
        <v>0</v>
      </c>
      <c r="L72" s="2">
        <v>13996161</v>
      </c>
      <c r="M72" s="2">
        <v>14994681</v>
      </c>
      <c r="N72" s="2">
        <v>16293202</v>
      </c>
      <c r="O72" s="2">
        <v>14041723</v>
      </c>
      <c r="P72" s="2">
        <v>14490243</v>
      </c>
      <c r="Q72" s="2">
        <v>18264764.199999999</v>
      </c>
      <c r="R72" s="2">
        <v>19473588</v>
      </c>
      <c r="S72" s="2">
        <v>20132518</v>
      </c>
      <c r="T72" s="2">
        <v>20949778</v>
      </c>
      <c r="U72" s="2">
        <v>18943698</v>
      </c>
      <c r="V72" s="2">
        <v>18377248</v>
      </c>
      <c r="W72" s="2">
        <v>0</v>
      </c>
      <c r="X72" s="2">
        <v>14779517</v>
      </c>
      <c r="Y72" s="2">
        <v>0</v>
      </c>
      <c r="Z72" s="2">
        <v>0</v>
      </c>
      <c r="AA72" s="2">
        <v>0</v>
      </c>
      <c r="AB72" s="2">
        <v>11510595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13196667.220000001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27161275</v>
      </c>
      <c r="AW72" s="2">
        <v>0</v>
      </c>
      <c r="AX72" s="2">
        <v>0</v>
      </c>
      <c r="AY72" s="2">
        <v>0</v>
      </c>
      <c r="AZ72" s="5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</row>
    <row r="73" spans="1:71" ht="16.5" customHeight="1" x14ac:dyDescent="0.3">
      <c r="A73" s="2" t="s">
        <v>1086</v>
      </c>
      <c r="B73" s="2">
        <v>9819971</v>
      </c>
      <c r="C73" s="2">
        <v>8084896</v>
      </c>
      <c r="D73" s="2">
        <v>9379791</v>
      </c>
      <c r="E73" s="2">
        <v>11674686</v>
      </c>
      <c r="F73" s="2">
        <v>12439581</v>
      </c>
      <c r="G73" s="2">
        <v>16930726</v>
      </c>
      <c r="H73" s="2">
        <v>0</v>
      </c>
      <c r="I73" s="2">
        <v>0</v>
      </c>
      <c r="J73" s="2">
        <v>14549129</v>
      </c>
      <c r="K73" s="2">
        <v>15822640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16235998</v>
      </c>
      <c r="X73" s="2">
        <v>0</v>
      </c>
      <c r="Y73" s="2">
        <v>13788036.68</v>
      </c>
      <c r="Z73" s="2">
        <v>13037556</v>
      </c>
      <c r="AA73" s="2">
        <v>12212451</v>
      </c>
      <c r="AB73" s="2">
        <v>0</v>
      </c>
      <c r="AC73" s="2">
        <v>11339939.68</v>
      </c>
      <c r="AD73" s="2">
        <v>10333754</v>
      </c>
      <c r="AE73" s="2">
        <v>11177569</v>
      </c>
      <c r="AF73" s="2">
        <v>15313173</v>
      </c>
      <c r="AG73" s="2">
        <v>17454287.68</v>
      </c>
      <c r="AH73" s="2">
        <v>14459067</v>
      </c>
      <c r="AI73" s="2">
        <v>13910567</v>
      </c>
      <c r="AJ73" s="2">
        <v>13595287</v>
      </c>
      <c r="AK73" s="2">
        <v>0</v>
      </c>
      <c r="AL73" s="2">
        <v>12523010</v>
      </c>
      <c r="AM73" s="2">
        <v>11889830</v>
      </c>
      <c r="AN73" s="2">
        <v>9828850</v>
      </c>
      <c r="AO73" s="2">
        <v>7255200</v>
      </c>
      <c r="AP73" s="2">
        <v>7171800</v>
      </c>
      <c r="AQ73" s="2">
        <v>7088400</v>
      </c>
      <c r="AR73" s="2">
        <v>16825562</v>
      </c>
      <c r="AS73" s="2">
        <v>19522147.449999999</v>
      </c>
      <c r="AT73" s="2">
        <v>19652136</v>
      </c>
      <c r="AU73" s="2">
        <v>25452421</v>
      </c>
      <c r="AV73" s="2">
        <v>0</v>
      </c>
      <c r="AW73" s="2">
        <v>24470814.350000001</v>
      </c>
      <c r="AX73" s="2">
        <v>25825547</v>
      </c>
      <c r="AY73" s="2">
        <v>26766628</v>
      </c>
      <c r="AZ73" s="5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</row>
    <row r="74" spans="1:71" ht="16.5" customHeight="1" x14ac:dyDescent="0.3">
      <c r="A74" s="2" t="s">
        <v>1099</v>
      </c>
      <c r="B74" s="2">
        <v>0</v>
      </c>
      <c r="C74" s="2">
        <v>0</v>
      </c>
      <c r="D74" s="2">
        <v>0</v>
      </c>
      <c r="E74" s="2">
        <v>161588</v>
      </c>
      <c r="F74" s="2">
        <v>178824</v>
      </c>
      <c r="G74" s="2">
        <v>201312</v>
      </c>
      <c r="H74" s="2">
        <v>229175</v>
      </c>
      <c r="I74" s="2">
        <v>18429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692724.451</v>
      </c>
      <c r="AX74" s="2">
        <v>692724</v>
      </c>
      <c r="AY74" s="2">
        <v>707724</v>
      </c>
      <c r="AZ74" s="5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</row>
    <row r="75" spans="1:71" ht="16.5" customHeight="1" x14ac:dyDescent="0.3">
      <c r="A75" s="2" t="s">
        <v>1087</v>
      </c>
      <c r="B75" s="2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44146391</v>
      </c>
      <c r="AY75" s="2">
        <v>42968729</v>
      </c>
      <c r="AZ75" s="5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</row>
    <row r="76" spans="1:71" ht="16.5" customHeight="1" x14ac:dyDescent="0.3">
      <c r="A76" s="2" t="s">
        <v>1088</v>
      </c>
      <c r="B76" s="2">
        <v>0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1242682</v>
      </c>
      <c r="I76" s="2">
        <v>852343</v>
      </c>
      <c r="J76" s="2">
        <v>852344</v>
      </c>
      <c r="K76" s="2">
        <v>0</v>
      </c>
      <c r="L76" s="2">
        <v>852344</v>
      </c>
      <c r="M76" s="2">
        <v>438584</v>
      </c>
      <c r="N76" s="2">
        <v>438584</v>
      </c>
      <c r="O76" s="2">
        <v>219292</v>
      </c>
      <c r="P76" s="2">
        <v>109646</v>
      </c>
      <c r="Q76" s="2">
        <v>219292.25</v>
      </c>
      <c r="R76" s="2">
        <v>219292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300000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5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</row>
    <row r="77" spans="1:71" ht="16.5" customHeight="1" x14ac:dyDescent="0.3">
      <c r="A77" s="2" t="s">
        <v>1100</v>
      </c>
      <c r="B77" s="2">
        <v>0</v>
      </c>
      <c r="C77" s="2">
        <v>0</v>
      </c>
      <c r="D77" s="2">
        <v>0</v>
      </c>
      <c r="E77" s="2">
        <v>0</v>
      </c>
      <c r="F77" s="2">
        <v>0</v>
      </c>
      <c r="G77" s="2">
        <v>1242682</v>
      </c>
      <c r="H77" s="2">
        <v>0</v>
      </c>
      <c r="I77" s="2">
        <v>0</v>
      </c>
      <c r="J77" s="2">
        <v>0</v>
      </c>
      <c r="K77" s="2">
        <v>852344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333333</v>
      </c>
      <c r="AF77" s="2">
        <v>333333</v>
      </c>
      <c r="AG77" s="2">
        <v>300000</v>
      </c>
      <c r="AH77" s="2">
        <v>300000</v>
      </c>
      <c r="AI77" s="2">
        <v>300000</v>
      </c>
      <c r="AJ77" s="2">
        <v>300000</v>
      </c>
      <c r="AK77" s="2">
        <v>0</v>
      </c>
      <c r="AL77" s="2">
        <v>451351</v>
      </c>
      <c r="AM77" s="2">
        <v>451351</v>
      </c>
      <c r="AN77" s="2">
        <v>451351</v>
      </c>
      <c r="AO77" s="2">
        <v>418017.67</v>
      </c>
      <c r="AP77" s="2">
        <v>418018</v>
      </c>
      <c r="AQ77" s="2">
        <v>418018</v>
      </c>
      <c r="AR77" s="2">
        <v>418018</v>
      </c>
      <c r="AS77" s="2">
        <v>418017.67</v>
      </c>
      <c r="AT77" s="2">
        <v>418018</v>
      </c>
      <c r="AU77" s="2">
        <v>0</v>
      </c>
      <c r="AV77" s="2">
        <v>0</v>
      </c>
      <c r="AW77" s="2">
        <v>0</v>
      </c>
      <c r="AX77" s="2">
        <v>0</v>
      </c>
      <c r="AY77" s="2">
        <v>0</v>
      </c>
      <c r="AZ77" s="5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</row>
    <row r="78" spans="1:71" ht="16.5" customHeight="1" x14ac:dyDescent="0.3">
      <c r="A78" s="2" t="s">
        <v>1052</v>
      </c>
      <c r="B78" s="2">
        <v>0</v>
      </c>
      <c r="C78" s="2">
        <v>0</v>
      </c>
      <c r="D78" s="2">
        <v>0</v>
      </c>
      <c r="E78" s="2">
        <v>0</v>
      </c>
      <c r="F78" s="2">
        <v>0</v>
      </c>
      <c r="G78" s="2">
        <v>1242682</v>
      </c>
      <c r="H78" s="2">
        <v>0</v>
      </c>
      <c r="I78" s="2">
        <v>0</v>
      </c>
      <c r="J78" s="2">
        <v>0</v>
      </c>
      <c r="K78" s="2">
        <v>852344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0</v>
      </c>
      <c r="AE78" s="2">
        <v>333333</v>
      </c>
      <c r="AF78" s="2">
        <v>333333</v>
      </c>
      <c r="AG78" s="2">
        <v>300000</v>
      </c>
      <c r="AH78" s="2">
        <v>300000</v>
      </c>
      <c r="AI78" s="2">
        <v>300000</v>
      </c>
      <c r="AJ78" s="2">
        <v>300000</v>
      </c>
      <c r="AK78" s="2">
        <v>0</v>
      </c>
      <c r="AL78" s="2">
        <v>451351</v>
      </c>
      <c r="AM78" s="2">
        <v>451351</v>
      </c>
      <c r="AN78" s="2">
        <v>451351</v>
      </c>
      <c r="AO78" s="2">
        <v>418017.67</v>
      </c>
      <c r="AP78" s="2">
        <v>418018</v>
      </c>
      <c r="AQ78" s="2">
        <v>418018</v>
      </c>
      <c r="AR78" s="2">
        <v>418018</v>
      </c>
      <c r="AS78" s="2">
        <v>418017.67</v>
      </c>
      <c r="AT78" s="2">
        <v>418018</v>
      </c>
      <c r="AU78" s="2">
        <v>0</v>
      </c>
      <c r="AV78" s="2">
        <v>0</v>
      </c>
      <c r="AW78" s="2">
        <v>0</v>
      </c>
      <c r="AX78" s="2">
        <v>0</v>
      </c>
      <c r="AY78" s="2">
        <v>0</v>
      </c>
      <c r="AZ78" s="5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</row>
    <row r="79" spans="1:71" ht="16.5" customHeight="1" x14ac:dyDescent="0.3">
      <c r="A79" s="2" t="s">
        <v>1101</v>
      </c>
      <c r="B79" s="2">
        <v>0</v>
      </c>
      <c r="C79" s="2">
        <v>0</v>
      </c>
      <c r="D79" s="2">
        <v>0</v>
      </c>
      <c r="E79" s="2">
        <v>0</v>
      </c>
      <c r="F79" s="2">
        <v>0</v>
      </c>
      <c r="G79" s="2">
        <v>4709325</v>
      </c>
      <c r="H79" s="2">
        <v>0</v>
      </c>
      <c r="I79" s="2">
        <v>0</v>
      </c>
      <c r="J79" s="2">
        <v>4816667</v>
      </c>
      <c r="K79" s="2">
        <v>4447002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4639563</v>
      </c>
      <c r="X79" s="2">
        <v>0</v>
      </c>
      <c r="Y79" s="2">
        <v>4941489.04</v>
      </c>
      <c r="Z79" s="2">
        <v>4942758</v>
      </c>
      <c r="AA79" s="2">
        <v>15527241</v>
      </c>
      <c r="AB79" s="2">
        <v>0</v>
      </c>
      <c r="AC79" s="2">
        <v>14830725.27</v>
      </c>
      <c r="AD79" s="2">
        <v>14731110</v>
      </c>
      <c r="AE79" s="2">
        <v>14662761</v>
      </c>
      <c r="AF79" s="2">
        <v>14595335</v>
      </c>
      <c r="AG79" s="2">
        <v>15786750.091</v>
      </c>
      <c r="AH79" s="2">
        <v>15631507</v>
      </c>
      <c r="AI79" s="2">
        <v>15492222</v>
      </c>
      <c r="AJ79" s="2">
        <v>15447032</v>
      </c>
      <c r="AK79" s="2">
        <v>0</v>
      </c>
      <c r="AL79" s="2">
        <v>15798365</v>
      </c>
      <c r="AM79" s="2">
        <v>15638152</v>
      </c>
      <c r="AN79" s="2">
        <v>15864850</v>
      </c>
      <c r="AO79" s="2">
        <v>26938527.780000001</v>
      </c>
      <c r="AP79" s="2">
        <v>26863949</v>
      </c>
      <c r="AQ79" s="2">
        <v>26755251</v>
      </c>
      <c r="AR79" s="2">
        <v>32471258</v>
      </c>
      <c r="AS79" s="2">
        <v>32310327.219999999</v>
      </c>
      <c r="AT79" s="2">
        <v>32086809</v>
      </c>
      <c r="AU79" s="2">
        <v>32996166</v>
      </c>
      <c r="AV79" s="2">
        <v>0</v>
      </c>
      <c r="AW79" s="2">
        <v>32292675.949999999</v>
      </c>
      <c r="AX79" s="2">
        <v>31846646</v>
      </c>
      <c r="AY79" s="2">
        <v>31431303</v>
      </c>
      <c r="AZ79" s="5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</row>
    <row r="80" spans="1:71" ht="16.5" customHeight="1" x14ac:dyDescent="0.3">
      <c r="A80" s="2" t="s">
        <v>1102</v>
      </c>
      <c r="B80" s="2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4647268</v>
      </c>
      <c r="I80" s="2">
        <v>4744359</v>
      </c>
      <c r="J80" s="2">
        <v>0</v>
      </c>
      <c r="K80" s="2">
        <v>0</v>
      </c>
      <c r="L80" s="2">
        <v>4350328</v>
      </c>
      <c r="M80" s="2">
        <v>4235482</v>
      </c>
      <c r="N80" s="2">
        <v>4187884</v>
      </c>
      <c r="O80" s="2">
        <v>4100293</v>
      </c>
      <c r="P80" s="2">
        <v>4207140</v>
      </c>
      <c r="Q80" s="2">
        <v>4731512.0599999996</v>
      </c>
      <c r="R80" s="2">
        <v>4809003</v>
      </c>
      <c r="S80" s="2">
        <v>4801451</v>
      </c>
      <c r="T80" s="2">
        <v>4777146</v>
      </c>
      <c r="U80" s="2">
        <v>4717556.2560000001</v>
      </c>
      <c r="V80" s="2">
        <v>4645633</v>
      </c>
      <c r="W80" s="2">
        <v>0</v>
      </c>
      <c r="X80" s="2">
        <v>4902899</v>
      </c>
      <c r="Y80" s="2">
        <v>0</v>
      </c>
      <c r="Z80" s="2">
        <v>0</v>
      </c>
      <c r="AA80" s="2">
        <v>0</v>
      </c>
      <c r="AB80" s="2">
        <v>14965464</v>
      </c>
      <c r="AC80" s="2">
        <v>0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2">
        <v>0</v>
      </c>
      <c r="AJ80" s="2">
        <v>0</v>
      </c>
      <c r="AK80" s="2">
        <v>15679144.77</v>
      </c>
      <c r="AL80" s="2">
        <v>0</v>
      </c>
      <c r="AM80" s="2">
        <v>0</v>
      </c>
      <c r="AN80" s="2">
        <v>0</v>
      </c>
      <c r="AO80" s="2">
        <v>0</v>
      </c>
      <c r="AP80" s="2">
        <v>0</v>
      </c>
      <c r="AQ80" s="2">
        <v>0</v>
      </c>
      <c r="AR80" s="2">
        <v>0</v>
      </c>
      <c r="AS80" s="2">
        <v>0</v>
      </c>
      <c r="AT80" s="2">
        <v>0</v>
      </c>
      <c r="AU80" s="2">
        <v>0</v>
      </c>
      <c r="AV80" s="2">
        <v>32662287</v>
      </c>
      <c r="AW80" s="2">
        <v>0</v>
      </c>
      <c r="AX80" s="2">
        <v>0</v>
      </c>
      <c r="AY80" s="2">
        <v>0</v>
      </c>
      <c r="AZ80" s="5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</row>
    <row r="81" spans="1:71" ht="16.5" customHeight="1" x14ac:dyDescent="0.3">
      <c r="A81" s="2" t="s">
        <v>1103</v>
      </c>
      <c r="B81" s="2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39967.449999999997</v>
      </c>
      <c r="AD81" s="2">
        <v>40367</v>
      </c>
      <c r="AE81" s="2">
        <v>40771</v>
      </c>
      <c r="AF81" s="2">
        <v>41189</v>
      </c>
      <c r="AG81" s="2">
        <v>234141.78099999999</v>
      </c>
      <c r="AH81" s="2">
        <v>236582</v>
      </c>
      <c r="AI81" s="2">
        <v>239027</v>
      </c>
      <c r="AJ81" s="2">
        <v>251109</v>
      </c>
      <c r="AK81" s="2">
        <v>253704.98199999999</v>
      </c>
      <c r="AL81" s="2">
        <v>256348</v>
      </c>
      <c r="AM81" s="2">
        <v>258996</v>
      </c>
      <c r="AN81" s="2">
        <v>261663</v>
      </c>
      <c r="AO81" s="2">
        <v>264368</v>
      </c>
      <c r="AP81" s="2">
        <v>267122</v>
      </c>
      <c r="AQ81" s="2">
        <v>269882</v>
      </c>
      <c r="AR81" s="2">
        <v>272660</v>
      </c>
      <c r="AS81" s="2">
        <v>275479.21999999997</v>
      </c>
      <c r="AT81" s="2">
        <v>278349</v>
      </c>
      <c r="AU81" s="2">
        <v>281225</v>
      </c>
      <c r="AV81" s="2">
        <v>284120</v>
      </c>
      <c r="AW81" s="2">
        <v>287057.46899999998</v>
      </c>
      <c r="AX81" s="2">
        <v>372305</v>
      </c>
      <c r="AY81" s="2">
        <v>375996</v>
      </c>
      <c r="AZ81" s="5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</row>
    <row r="82" spans="1:71" ht="16.5" customHeight="1" x14ac:dyDescent="0.3">
      <c r="A82" s="2" t="s">
        <v>1104</v>
      </c>
      <c r="B82" s="2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98397</v>
      </c>
      <c r="O82" s="2">
        <v>102268</v>
      </c>
      <c r="P82" s="2">
        <v>106349</v>
      </c>
      <c r="Q82" s="2">
        <v>110267.66</v>
      </c>
      <c r="R82" s="2">
        <v>114738</v>
      </c>
      <c r="S82" s="2">
        <v>119209</v>
      </c>
      <c r="T82" s="2">
        <v>123506</v>
      </c>
      <c r="U82" s="2">
        <v>127976.428</v>
      </c>
      <c r="V82" s="2">
        <v>152050</v>
      </c>
      <c r="W82" s="2">
        <v>158791</v>
      </c>
      <c r="X82" s="2">
        <v>165495</v>
      </c>
      <c r="Y82" s="2">
        <v>171551.584</v>
      </c>
      <c r="Z82" s="2">
        <v>177028</v>
      </c>
      <c r="AA82" s="2">
        <v>183507</v>
      </c>
      <c r="AB82" s="2">
        <v>189986</v>
      </c>
      <c r="AC82" s="2">
        <v>193475.85</v>
      </c>
      <c r="AD82" s="2">
        <v>200233</v>
      </c>
      <c r="AE82" s="2">
        <v>208737</v>
      </c>
      <c r="AF82" s="2">
        <v>215591</v>
      </c>
      <c r="AG82" s="2">
        <v>274543.72399999999</v>
      </c>
      <c r="AH82" s="2">
        <v>284619</v>
      </c>
      <c r="AI82" s="2">
        <v>295378</v>
      </c>
      <c r="AJ82" s="2">
        <v>306136</v>
      </c>
      <c r="AK82" s="2">
        <v>312079.14799999999</v>
      </c>
      <c r="AL82" s="2">
        <v>323849</v>
      </c>
      <c r="AM82" s="2">
        <v>327052</v>
      </c>
      <c r="AN82" s="2">
        <v>336679</v>
      </c>
      <c r="AO82" s="2">
        <v>345494.34</v>
      </c>
      <c r="AP82" s="2">
        <v>359221</v>
      </c>
      <c r="AQ82" s="2">
        <v>370475</v>
      </c>
      <c r="AR82" s="2">
        <v>397904</v>
      </c>
      <c r="AS82" s="2">
        <v>430963.7</v>
      </c>
      <c r="AT82" s="2">
        <v>467210</v>
      </c>
      <c r="AU82" s="2">
        <v>614632</v>
      </c>
      <c r="AV82" s="2">
        <v>633494</v>
      </c>
      <c r="AW82" s="2">
        <v>649366.79299999995</v>
      </c>
      <c r="AX82" s="2">
        <v>671135</v>
      </c>
      <c r="AY82" s="2">
        <v>686340</v>
      </c>
      <c r="AZ82" s="5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</row>
    <row r="83" spans="1:71" ht="16.5" customHeight="1" x14ac:dyDescent="0.3">
      <c r="A83" s="2" t="s">
        <v>1105</v>
      </c>
      <c r="B83" s="2">
        <v>0</v>
      </c>
      <c r="C83" s="2">
        <v>0</v>
      </c>
      <c r="D83" s="2">
        <v>0</v>
      </c>
      <c r="E83" s="2">
        <v>0</v>
      </c>
      <c r="F83" s="2">
        <v>0</v>
      </c>
      <c r="G83" s="2">
        <v>693038</v>
      </c>
      <c r="H83" s="2">
        <v>681936</v>
      </c>
      <c r="I83" s="2">
        <v>1812014</v>
      </c>
      <c r="J83" s="2">
        <v>1778175</v>
      </c>
      <c r="K83" s="2">
        <v>1744548</v>
      </c>
      <c r="L83" s="2">
        <v>1710921</v>
      </c>
      <c r="M83" s="2">
        <v>1677091</v>
      </c>
      <c r="N83" s="2">
        <v>1588243</v>
      </c>
      <c r="O83" s="2">
        <v>1623799</v>
      </c>
      <c r="P83" s="2">
        <v>1589699</v>
      </c>
      <c r="Q83" s="2">
        <v>1030884.87</v>
      </c>
      <c r="R83" s="2">
        <v>999853</v>
      </c>
      <c r="S83" s="2">
        <v>976161</v>
      </c>
      <c r="T83" s="2">
        <v>948800</v>
      </c>
      <c r="U83" s="2">
        <v>921438.72199999995</v>
      </c>
      <c r="V83" s="2">
        <v>893844</v>
      </c>
      <c r="W83" s="2">
        <v>866250</v>
      </c>
      <c r="X83" s="2">
        <v>838418</v>
      </c>
      <c r="Y83" s="2">
        <v>155447.68799999999</v>
      </c>
      <c r="Z83" s="2">
        <v>144659</v>
      </c>
      <c r="AA83" s="2">
        <v>135636</v>
      </c>
      <c r="AB83" s="2">
        <v>124081</v>
      </c>
      <c r="AC83" s="2">
        <v>139265.42000000001</v>
      </c>
      <c r="AD83" s="2">
        <v>113581</v>
      </c>
      <c r="AE83" s="2">
        <v>94563</v>
      </c>
      <c r="AF83" s="2">
        <v>84689</v>
      </c>
      <c r="AG83" s="2">
        <v>76594.163</v>
      </c>
      <c r="AH83" s="2">
        <v>64850</v>
      </c>
      <c r="AI83" s="2">
        <v>54871</v>
      </c>
      <c r="AJ83" s="2">
        <v>45451</v>
      </c>
      <c r="AK83" s="2">
        <v>35150.932999999997</v>
      </c>
      <c r="AL83" s="2">
        <v>25026</v>
      </c>
      <c r="AM83" s="2">
        <v>16560</v>
      </c>
      <c r="AN83" s="2">
        <v>6940</v>
      </c>
      <c r="AO83" s="2">
        <v>0</v>
      </c>
      <c r="AP83" s="2">
        <v>0</v>
      </c>
      <c r="AQ83" s="2">
        <v>0</v>
      </c>
      <c r="AR83" s="2">
        <v>2044402</v>
      </c>
      <c r="AS83" s="2">
        <v>2035483.31</v>
      </c>
      <c r="AT83" s="2">
        <v>2027240</v>
      </c>
      <c r="AU83" s="2">
        <v>2018915</v>
      </c>
      <c r="AV83" s="2">
        <v>2012925</v>
      </c>
      <c r="AW83" s="2">
        <v>1974785.57</v>
      </c>
      <c r="AX83" s="2">
        <v>2519246</v>
      </c>
      <c r="AY83" s="2">
        <v>2611933</v>
      </c>
      <c r="AZ83" s="5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</row>
    <row r="84" spans="1:71" ht="16.5" customHeight="1" x14ac:dyDescent="0.3">
      <c r="A84" s="2" t="s">
        <v>1106</v>
      </c>
      <c r="B84" s="2">
        <v>8319114</v>
      </c>
      <c r="C84" s="2">
        <v>8373775</v>
      </c>
      <c r="D84" s="2">
        <v>8382173</v>
      </c>
      <c r="E84" s="2">
        <v>8423357</v>
      </c>
      <c r="F84" s="2">
        <v>9674876</v>
      </c>
      <c r="G84" s="2">
        <v>3006523</v>
      </c>
      <c r="H84" s="2">
        <v>3095930</v>
      </c>
      <c r="I84" s="2">
        <v>3017790</v>
      </c>
      <c r="J84" s="2">
        <v>3127365</v>
      </c>
      <c r="K84" s="2">
        <v>3117920</v>
      </c>
      <c r="L84" s="2">
        <v>3260333</v>
      </c>
      <c r="M84" s="2">
        <v>3348470</v>
      </c>
      <c r="N84" s="2">
        <v>3440012</v>
      </c>
      <c r="O84" s="2">
        <v>3578933</v>
      </c>
      <c r="P84" s="2">
        <v>3824311</v>
      </c>
      <c r="Q84" s="2">
        <v>3898776.59</v>
      </c>
      <c r="R84" s="2">
        <v>4147948</v>
      </c>
      <c r="S84" s="2">
        <v>4453453</v>
      </c>
      <c r="T84" s="2">
        <v>4494262</v>
      </c>
      <c r="U84" s="2">
        <v>5181514.1830000002</v>
      </c>
      <c r="V84" s="2">
        <v>5337666</v>
      </c>
      <c r="W84" s="2">
        <v>5884386</v>
      </c>
      <c r="X84" s="2">
        <v>6051552</v>
      </c>
      <c r="Y84" s="2">
        <v>6200376.0449999999</v>
      </c>
      <c r="Z84" s="2">
        <v>6577423</v>
      </c>
      <c r="AA84" s="2">
        <v>6445394</v>
      </c>
      <c r="AB84" s="2">
        <v>6573772</v>
      </c>
      <c r="AC84" s="2">
        <v>6617401.6100000003</v>
      </c>
      <c r="AD84" s="2">
        <v>6716239</v>
      </c>
      <c r="AE84" s="2">
        <v>7051951</v>
      </c>
      <c r="AF84" s="2">
        <v>7325810</v>
      </c>
      <c r="AG84" s="2">
        <v>6587300.2759999996</v>
      </c>
      <c r="AH84" s="2">
        <v>6674915</v>
      </c>
      <c r="AI84" s="2">
        <v>6684630</v>
      </c>
      <c r="AJ84" s="2">
        <v>6788934</v>
      </c>
      <c r="AK84" s="2">
        <v>6867396.0839999998</v>
      </c>
      <c r="AL84" s="2">
        <v>6957045</v>
      </c>
      <c r="AM84" s="2">
        <v>7041010</v>
      </c>
      <c r="AN84" s="2">
        <v>7112895</v>
      </c>
      <c r="AO84" s="2">
        <v>7118216.8499999996</v>
      </c>
      <c r="AP84" s="2">
        <v>7213546</v>
      </c>
      <c r="AQ84" s="2">
        <v>7384180</v>
      </c>
      <c r="AR84" s="2">
        <v>7791783</v>
      </c>
      <c r="AS84" s="2">
        <v>7926316.6699999999</v>
      </c>
      <c r="AT84" s="2">
        <v>7755367</v>
      </c>
      <c r="AU84" s="2">
        <v>7833319</v>
      </c>
      <c r="AV84" s="2">
        <v>7981867</v>
      </c>
      <c r="AW84" s="2">
        <v>8028369.2029999997</v>
      </c>
      <c r="AX84" s="2">
        <v>8011705</v>
      </c>
      <c r="AY84" s="2">
        <v>7956303</v>
      </c>
      <c r="AZ84" s="5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</row>
    <row r="85" spans="1:71" ht="16.5" customHeight="1" x14ac:dyDescent="0.3">
      <c r="A85" s="2" t="s">
        <v>1107</v>
      </c>
      <c r="B85" s="2">
        <v>0</v>
      </c>
      <c r="C85" s="2">
        <v>0</v>
      </c>
      <c r="D85" s="2">
        <v>0</v>
      </c>
      <c r="E85" s="2">
        <v>0</v>
      </c>
      <c r="F85" s="2">
        <v>0</v>
      </c>
      <c r="G85" s="2">
        <v>3000566</v>
      </c>
      <c r="H85" s="2">
        <v>3078244</v>
      </c>
      <c r="I85" s="2">
        <v>2994670</v>
      </c>
      <c r="J85" s="2">
        <v>3101098</v>
      </c>
      <c r="K85" s="2">
        <v>3109763</v>
      </c>
      <c r="L85" s="2">
        <v>3252176</v>
      </c>
      <c r="M85" s="2">
        <v>3340314</v>
      </c>
      <c r="N85" s="2">
        <v>3431855</v>
      </c>
      <c r="O85" s="2">
        <v>3570776</v>
      </c>
      <c r="P85" s="2">
        <v>3816154</v>
      </c>
      <c r="Q85" s="2">
        <v>3890619.9</v>
      </c>
      <c r="R85" s="2">
        <v>4139791</v>
      </c>
      <c r="S85" s="2">
        <v>4300875</v>
      </c>
      <c r="T85" s="2">
        <v>4361059</v>
      </c>
      <c r="U85" s="2">
        <v>4502246.9620000003</v>
      </c>
      <c r="V85" s="2">
        <v>4660607</v>
      </c>
      <c r="W85" s="2">
        <v>4839359</v>
      </c>
      <c r="X85" s="2">
        <v>4995154</v>
      </c>
      <c r="Y85" s="2">
        <v>5184958.0350000001</v>
      </c>
      <c r="Z85" s="2">
        <v>5308439</v>
      </c>
      <c r="AA85" s="2">
        <v>5248973</v>
      </c>
      <c r="AB85" s="2">
        <v>5345048</v>
      </c>
      <c r="AC85" s="2">
        <v>5395426.9299999997</v>
      </c>
      <c r="AD85" s="2">
        <v>5502254</v>
      </c>
      <c r="AE85" s="2">
        <v>5789989</v>
      </c>
      <c r="AF85" s="2">
        <v>6067063</v>
      </c>
      <c r="AG85" s="2">
        <v>6322877.6210000003</v>
      </c>
      <c r="AH85" s="2">
        <v>6412262</v>
      </c>
      <c r="AI85" s="2">
        <v>6395746</v>
      </c>
      <c r="AJ85" s="2">
        <v>6501818</v>
      </c>
      <c r="AK85" s="2">
        <v>6610973.7419999996</v>
      </c>
      <c r="AL85" s="2">
        <v>6702966</v>
      </c>
      <c r="AM85" s="2">
        <v>6789275</v>
      </c>
      <c r="AN85" s="2">
        <v>6863504</v>
      </c>
      <c r="AO85" s="2">
        <v>6858851.5499999998</v>
      </c>
      <c r="AP85" s="2">
        <v>6970658</v>
      </c>
      <c r="AQ85" s="2">
        <v>7146989</v>
      </c>
      <c r="AR85" s="2">
        <v>7556289</v>
      </c>
      <c r="AS85" s="2">
        <v>7692519.96</v>
      </c>
      <c r="AT85" s="2">
        <v>7754660</v>
      </c>
      <c r="AU85" s="2">
        <v>7832612</v>
      </c>
      <c r="AV85" s="2">
        <v>7981160</v>
      </c>
      <c r="AW85" s="2">
        <v>8027661.841</v>
      </c>
      <c r="AX85" s="2">
        <v>8010998</v>
      </c>
      <c r="AY85" s="2">
        <v>7955596</v>
      </c>
      <c r="AZ85" s="5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</row>
    <row r="86" spans="1:71" ht="16.5" customHeight="1" x14ac:dyDescent="0.3">
      <c r="A86" s="2" t="s">
        <v>1108</v>
      </c>
      <c r="B86" s="2">
        <v>0</v>
      </c>
      <c r="C86" s="2">
        <v>0</v>
      </c>
      <c r="D86" s="2">
        <v>0</v>
      </c>
      <c r="E86" s="2">
        <v>0</v>
      </c>
      <c r="F86" s="2">
        <v>0</v>
      </c>
      <c r="G86" s="2">
        <v>5957</v>
      </c>
      <c r="H86" s="2">
        <v>17686</v>
      </c>
      <c r="I86" s="2">
        <v>23119</v>
      </c>
      <c r="J86" s="2">
        <v>26267</v>
      </c>
      <c r="K86" s="2">
        <v>8157</v>
      </c>
      <c r="L86" s="2">
        <v>8157</v>
      </c>
      <c r="M86" s="2">
        <v>8157</v>
      </c>
      <c r="N86" s="2">
        <v>8157</v>
      </c>
      <c r="O86" s="2">
        <v>8157</v>
      </c>
      <c r="P86" s="2">
        <v>8157</v>
      </c>
      <c r="Q86" s="2">
        <v>8156.69</v>
      </c>
      <c r="R86" s="2">
        <v>8157</v>
      </c>
      <c r="S86" s="2">
        <v>152578</v>
      </c>
      <c r="T86" s="2">
        <v>133203</v>
      </c>
      <c r="U86" s="2">
        <v>679267.22100000002</v>
      </c>
      <c r="V86" s="2">
        <v>677059</v>
      </c>
      <c r="W86" s="2">
        <v>1045027</v>
      </c>
      <c r="X86" s="2">
        <v>1056398</v>
      </c>
      <c r="Y86" s="2">
        <v>1015418.01</v>
      </c>
      <c r="Z86" s="2">
        <v>1268984</v>
      </c>
      <c r="AA86" s="2">
        <v>1196421</v>
      </c>
      <c r="AB86" s="2">
        <v>1228724</v>
      </c>
      <c r="AC86" s="2">
        <v>1221974.67</v>
      </c>
      <c r="AD86" s="2">
        <v>1213985</v>
      </c>
      <c r="AE86" s="2">
        <v>1261962</v>
      </c>
      <c r="AF86" s="2">
        <v>1258747</v>
      </c>
      <c r="AG86" s="2">
        <v>264422.65500000003</v>
      </c>
      <c r="AH86" s="2">
        <v>262653</v>
      </c>
      <c r="AI86" s="2">
        <v>288884</v>
      </c>
      <c r="AJ86" s="2">
        <v>287116</v>
      </c>
      <c r="AK86" s="2">
        <v>256422.342</v>
      </c>
      <c r="AL86" s="2">
        <v>254079</v>
      </c>
      <c r="AM86" s="2">
        <v>251735</v>
      </c>
      <c r="AN86" s="2">
        <v>249391</v>
      </c>
      <c r="AO86" s="2">
        <v>259365.3</v>
      </c>
      <c r="AP86" s="2">
        <v>242888</v>
      </c>
      <c r="AQ86" s="2">
        <v>237191</v>
      </c>
      <c r="AR86" s="2">
        <v>235494</v>
      </c>
      <c r="AS86" s="2">
        <v>233796.71</v>
      </c>
      <c r="AT86" s="2">
        <v>707</v>
      </c>
      <c r="AU86" s="2">
        <v>707</v>
      </c>
      <c r="AV86" s="2">
        <v>707</v>
      </c>
      <c r="AW86" s="2">
        <v>707.36199999999997</v>
      </c>
      <c r="AX86" s="2">
        <v>707</v>
      </c>
      <c r="AY86" s="2">
        <v>707</v>
      </c>
      <c r="AZ86" s="5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</row>
    <row r="87" spans="1:71" ht="16.5" customHeight="1" x14ac:dyDescent="0.3">
      <c r="A87" s="2" t="s">
        <v>1109</v>
      </c>
      <c r="B87" s="2">
        <v>18139085</v>
      </c>
      <c r="C87" s="2">
        <v>16458671</v>
      </c>
      <c r="D87" s="2">
        <v>17761964</v>
      </c>
      <c r="E87" s="2">
        <v>20259631</v>
      </c>
      <c r="F87" s="2">
        <v>22293281</v>
      </c>
      <c r="G87" s="2">
        <v>26783606</v>
      </c>
      <c r="H87" s="2">
        <v>27622612</v>
      </c>
      <c r="I87" s="2">
        <v>25304535</v>
      </c>
      <c r="J87" s="2">
        <v>25123680</v>
      </c>
      <c r="K87" s="2">
        <v>25984454</v>
      </c>
      <c r="L87" s="2">
        <v>24170087</v>
      </c>
      <c r="M87" s="2">
        <v>24694309</v>
      </c>
      <c r="N87" s="2">
        <v>26046322</v>
      </c>
      <c r="O87" s="2">
        <v>23666308</v>
      </c>
      <c r="P87" s="2">
        <v>24327388</v>
      </c>
      <c r="Q87" s="2">
        <v>28255497.620000001</v>
      </c>
      <c r="R87" s="2">
        <v>29764422</v>
      </c>
      <c r="S87" s="2">
        <v>30482792</v>
      </c>
      <c r="T87" s="2">
        <v>31293492</v>
      </c>
      <c r="U87" s="2">
        <v>29892183.589000002</v>
      </c>
      <c r="V87" s="2">
        <v>29406441</v>
      </c>
      <c r="W87" s="2">
        <v>27784988</v>
      </c>
      <c r="X87" s="2">
        <v>26737881</v>
      </c>
      <c r="Y87" s="2">
        <v>25256901.037</v>
      </c>
      <c r="Z87" s="2">
        <v>24879424</v>
      </c>
      <c r="AA87" s="2">
        <v>34504229</v>
      </c>
      <c r="AB87" s="2">
        <v>33363898</v>
      </c>
      <c r="AC87" s="2">
        <v>33160775.27</v>
      </c>
      <c r="AD87" s="2">
        <v>32135284</v>
      </c>
      <c r="AE87" s="2">
        <v>33569685</v>
      </c>
      <c r="AF87" s="2">
        <v>37909120</v>
      </c>
      <c r="AG87" s="2">
        <v>40713617.715000004</v>
      </c>
      <c r="AH87" s="2">
        <v>37651540</v>
      </c>
      <c r="AI87" s="2">
        <v>36976695</v>
      </c>
      <c r="AJ87" s="2">
        <v>36733949</v>
      </c>
      <c r="AK87" s="2">
        <v>36644143.137000002</v>
      </c>
      <c r="AL87" s="2">
        <v>36334994</v>
      </c>
      <c r="AM87" s="2">
        <v>35622951</v>
      </c>
      <c r="AN87" s="2">
        <v>33863228</v>
      </c>
      <c r="AO87" s="2">
        <v>42339824.630000003</v>
      </c>
      <c r="AP87" s="2">
        <v>42293656</v>
      </c>
      <c r="AQ87" s="2">
        <v>42286206</v>
      </c>
      <c r="AR87" s="2">
        <v>60221587</v>
      </c>
      <c r="AS87" s="2">
        <v>62918735.229999997</v>
      </c>
      <c r="AT87" s="2">
        <v>62685129</v>
      </c>
      <c r="AU87" s="2">
        <v>69196678</v>
      </c>
      <c r="AV87" s="2">
        <v>70735968</v>
      </c>
      <c r="AW87" s="2">
        <v>68395793.785999998</v>
      </c>
      <c r="AX87" s="2">
        <v>114085699</v>
      </c>
      <c r="AY87" s="2">
        <v>113504956</v>
      </c>
      <c r="AZ87" s="5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</row>
    <row r="88" spans="1:71" ht="16.5" customHeight="1" x14ac:dyDescent="0.3">
      <c r="A88" s="2" t="s">
        <v>815</v>
      </c>
      <c r="B88" s="2">
        <v>22768066</v>
      </c>
      <c r="C88" s="2">
        <v>23288179</v>
      </c>
      <c r="D88" s="2">
        <v>25231670</v>
      </c>
      <c r="E88" s="2">
        <v>28610457</v>
      </c>
      <c r="F88" s="2">
        <v>30586707</v>
      </c>
      <c r="G88" s="2">
        <v>34187557</v>
      </c>
      <c r="H88" s="2">
        <v>33366788</v>
      </c>
      <c r="I88" s="2">
        <v>31887348</v>
      </c>
      <c r="J88" s="2">
        <v>31577864</v>
      </c>
      <c r="K88" s="2">
        <v>32983595</v>
      </c>
      <c r="L88" s="2">
        <v>32402187</v>
      </c>
      <c r="M88" s="2">
        <v>34847604</v>
      </c>
      <c r="N88" s="2">
        <v>35407032</v>
      </c>
      <c r="O88" s="2">
        <v>36878809</v>
      </c>
      <c r="P88" s="2">
        <v>42431796</v>
      </c>
      <c r="Q88" s="2">
        <v>43610987.670000002</v>
      </c>
      <c r="R88" s="2">
        <v>44094427</v>
      </c>
      <c r="S88" s="2">
        <v>44389292</v>
      </c>
      <c r="T88" s="2">
        <v>43578764</v>
      </c>
      <c r="U88" s="2">
        <v>44383844.722000003</v>
      </c>
      <c r="V88" s="2">
        <v>43612671</v>
      </c>
      <c r="W88" s="2">
        <v>39705990</v>
      </c>
      <c r="X88" s="2">
        <v>40519551</v>
      </c>
      <c r="Y88" s="2">
        <v>40715132.973999999</v>
      </c>
      <c r="Z88" s="2">
        <v>40582475</v>
      </c>
      <c r="AA88" s="2">
        <v>47094641</v>
      </c>
      <c r="AB88" s="2">
        <v>46067152</v>
      </c>
      <c r="AC88" s="2">
        <v>47287266.649999999</v>
      </c>
      <c r="AD88" s="2">
        <v>45767476</v>
      </c>
      <c r="AE88" s="2">
        <v>54795307</v>
      </c>
      <c r="AF88" s="2">
        <v>55061394</v>
      </c>
      <c r="AG88" s="2">
        <v>56243515.355999999</v>
      </c>
      <c r="AH88" s="2">
        <v>54358394</v>
      </c>
      <c r="AI88" s="2">
        <v>53205822</v>
      </c>
      <c r="AJ88" s="2">
        <v>51679004</v>
      </c>
      <c r="AK88" s="2">
        <v>51522546.601999998</v>
      </c>
      <c r="AL88" s="2">
        <v>49398180</v>
      </c>
      <c r="AM88" s="2">
        <v>53968702</v>
      </c>
      <c r="AN88" s="2">
        <v>51613078</v>
      </c>
      <c r="AO88" s="2">
        <v>56693803.68</v>
      </c>
      <c r="AP88" s="2">
        <v>55571487</v>
      </c>
      <c r="AQ88" s="2">
        <v>59093450</v>
      </c>
      <c r="AR88" s="2">
        <v>84962376</v>
      </c>
      <c r="AS88" s="2">
        <v>87532089.370000005</v>
      </c>
      <c r="AT88" s="2">
        <v>86031883</v>
      </c>
      <c r="AU88" s="2">
        <v>94142860</v>
      </c>
      <c r="AV88" s="2">
        <v>92676170</v>
      </c>
      <c r="AW88" s="2">
        <v>89470770.982999995</v>
      </c>
      <c r="AX88" s="2">
        <v>144116945</v>
      </c>
      <c r="AY88" s="2">
        <v>144121230</v>
      </c>
      <c r="AZ88" s="5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</row>
    <row r="89" spans="1:71" ht="16.5" customHeight="1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5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</row>
    <row r="90" spans="1:71" ht="16.5" customHeight="1" x14ac:dyDescent="0.3">
      <c r="A90" s="2" t="s">
        <v>816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5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</row>
    <row r="91" spans="1:71" ht="16.5" customHeight="1" x14ac:dyDescent="0.3">
      <c r="A91" s="2" t="s">
        <v>817</v>
      </c>
      <c r="B91" s="2">
        <v>2178816</v>
      </c>
      <c r="C91" s="2">
        <v>2178816</v>
      </c>
      <c r="D91" s="2">
        <v>2178816</v>
      </c>
      <c r="E91" s="2">
        <v>2178816</v>
      </c>
      <c r="F91" s="2">
        <v>2178816</v>
      </c>
      <c r="G91" s="2">
        <v>2178816</v>
      </c>
      <c r="H91" s="2">
        <v>2178816</v>
      </c>
      <c r="I91" s="2">
        <v>2178816</v>
      </c>
      <c r="J91" s="2">
        <v>2178816</v>
      </c>
      <c r="K91" s="2">
        <v>2178816</v>
      </c>
      <c r="L91" s="2">
        <v>2178816</v>
      </c>
      <c r="M91" s="2">
        <v>2178816</v>
      </c>
      <c r="N91" s="2">
        <v>2178816</v>
      </c>
      <c r="O91" s="2">
        <v>2178816</v>
      </c>
      <c r="P91" s="2">
        <v>2178816</v>
      </c>
      <c r="Q91" s="2">
        <v>2178816</v>
      </c>
      <c r="R91" s="2">
        <v>2178816</v>
      </c>
      <c r="S91" s="2">
        <v>2178816</v>
      </c>
      <c r="T91" s="2">
        <v>2178816</v>
      </c>
      <c r="U91" s="2">
        <v>2178816</v>
      </c>
      <c r="V91" s="2">
        <v>2178816</v>
      </c>
      <c r="W91" s="2">
        <v>2244000</v>
      </c>
      <c r="X91" s="2">
        <v>2244000</v>
      </c>
      <c r="Y91" s="2">
        <v>2244000</v>
      </c>
      <c r="Z91" s="2">
        <v>2244000</v>
      </c>
      <c r="AA91" s="2">
        <v>2244000</v>
      </c>
      <c r="AB91" s="2">
        <v>2244000</v>
      </c>
      <c r="AC91" s="2">
        <v>2244000</v>
      </c>
      <c r="AD91" s="2">
        <v>2244000</v>
      </c>
      <c r="AE91" s="2">
        <v>2244000</v>
      </c>
      <c r="AF91" s="2">
        <v>2244000</v>
      </c>
      <c r="AG91" s="2">
        <v>2244000</v>
      </c>
      <c r="AH91" s="2">
        <v>2244000</v>
      </c>
      <c r="AI91" s="2">
        <v>2244000</v>
      </c>
      <c r="AJ91" s="2">
        <v>2244000</v>
      </c>
      <c r="AK91" s="2">
        <v>2244000</v>
      </c>
      <c r="AL91" s="2">
        <v>2244000</v>
      </c>
      <c r="AM91" s="2">
        <v>2244000</v>
      </c>
      <c r="AN91" s="2">
        <v>2244000</v>
      </c>
      <c r="AO91" s="2">
        <v>2244000</v>
      </c>
      <c r="AP91" s="2">
        <v>2244000</v>
      </c>
      <c r="AQ91" s="2">
        <v>2244000</v>
      </c>
      <c r="AR91" s="2">
        <v>2244000</v>
      </c>
      <c r="AS91" s="2">
        <v>2244000</v>
      </c>
      <c r="AT91" s="2">
        <v>2244000</v>
      </c>
      <c r="AU91" s="2">
        <v>2244000</v>
      </c>
      <c r="AV91" s="2">
        <v>2244000</v>
      </c>
      <c r="AW91" s="2">
        <v>2244000</v>
      </c>
      <c r="AX91" s="2">
        <v>2244000</v>
      </c>
      <c r="AY91" s="2">
        <v>2244000</v>
      </c>
      <c r="AZ91" s="5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</row>
    <row r="92" spans="1:71" ht="16.5" customHeight="1" x14ac:dyDescent="0.3">
      <c r="A92" s="2" t="s">
        <v>818</v>
      </c>
      <c r="B92" s="2">
        <v>2178816</v>
      </c>
      <c r="C92" s="2">
        <v>2178816</v>
      </c>
      <c r="D92" s="2">
        <v>2178816</v>
      </c>
      <c r="E92" s="2">
        <v>2178816</v>
      </c>
      <c r="F92" s="2">
        <v>2178816</v>
      </c>
      <c r="G92" s="2">
        <v>2178816</v>
      </c>
      <c r="H92" s="2">
        <v>2178816</v>
      </c>
      <c r="I92" s="2">
        <v>2178816</v>
      </c>
      <c r="J92" s="2">
        <v>2178816</v>
      </c>
      <c r="K92" s="2">
        <v>2178816</v>
      </c>
      <c r="L92" s="2">
        <v>2178816</v>
      </c>
      <c r="M92" s="2">
        <v>2178816</v>
      </c>
      <c r="N92" s="2">
        <v>2178816</v>
      </c>
      <c r="O92" s="2">
        <v>2178816</v>
      </c>
      <c r="P92" s="2">
        <v>2178816</v>
      </c>
      <c r="Q92" s="2">
        <v>2178816</v>
      </c>
      <c r="R92" s="2">
        <v>2178816</v>
      </c>
      <c r="S92" s="2">
        <v>2178816</v>
      </c>
      <c r="T92" s="2">
        <v>2178816</v>
      </c>
      <c r="U92" s="2">
        <v>2178816</v>
      </c>
      <c r="V92" s="2">
        <v>2178816</v>
      </c>
      <c r="W92" s="2">
        <v>2244000</v>
      </c>
      <c r="X92" s="2">
        <v>2244000</v>
      </c>
      <c r="Y92" s="2">
        <v>2244000</v>
      </c>
      <c r="Z92" s="2">
        <v>2244000</v>
      </c>
      <c r="AA92" s="2">
        <v>2244000</v>
      </c>
      <c r="AB92" s="2">
        <v>2244000</v>
      </c>
      <c r="AC92" s="2">
        <v>2244000</v>
      </c>
      <c r="AD92" s="2">
        <v>2244000</v>
      </c>
      <c r="AE92" s="2">
        <v>2244000</v>
      </c>
      <c r="AF92" s="2">
        <v>2244000</v>
      </c>
      <c r="AG92" s="2">
        <v>2244000</v>
      </c>
      <c r="AH92" s="2">
        <v>2244000</v>
      </c>
      <c r="AI92" s="2">
        <v>2244000</v>
      </c>
      <c r="AJ92" s="2">
        <v>2244000</v>
      </c>
      <c r="AK92" s="2">
        <v>2244000</v>
      </c>
      <c r="AL92" s="2">
        <v>2244000</v>
      </c>
      <c r="AM92" s="2">
        <v>2244000</v>
      </c>
      <c r="AN92" s="2">
        <v>2244000</v>
      </c>
      <c r="AO92" s="2">
        <v>2244000</v>
      </c>
      <c r="AP92" s="2">
        <v>2244000</v>
      </c>
      <c r="AQ92" s="2">
        <v>2244000</v>
      </c>
      <c r="AR92" s="2">
        <v>2244000</v>
      </c>
      <c r="AS92" s="2">
        <v>2244000</v>
      </c>
      <c r="AT92" s="2">
        <v>2244000</v>
      </c>
      <c r="AU92" s="2">
        <v>2244000</v>
      </c>
      <c r="AV92" s="2">
        <v>2244000</v>
      </c>
      <c r="AW92" s="2">
        <v>2244000</v>
      </c>
      <c r="AX92" s="2">
        <v>2244000</v>
      </c>
      <c r="AY92" s="2">
        <v>2244000</v>
      </c>
      <c r="AZ92" s="5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</row>
    <row r="93" spans="1:71" ht="16.5" customHeight="1" x14ac:dyDescent="0.3">
      <c r="A93" s="2" t="s">
        <v>819</v>
      </c>
      <c r="B93" s="2">
        <v>2178816</v>
      </c>
      <c r="C93" s="2">
        <v>2178816</v>
      </c>
      <c r="D93" s="2">
        <v>2178816</v>
      </c>
      <c r="E93" s="2">
        <v>2178816</v>
      </c>
      <c r="F93" s="2">
        <v>2178816</v>
      </c>
      <c r="G93" s="2">
        <v>2178816</v>
      </c>
      <c r="H93" s="2">
        <v>2178816</v>
      </c>
      <c r="I93" s="2">
        <v>2178816</v>
      </c>
      <c r="J93" s="2">
        <v>2178816</v>
      </c>
      <c r="K93" s="2">
        <v>2178816</v>
      </c>
      <c r="L93" s="2">
        <v>2178816</v>
      </c>
      <c r="M93" s="2">
        <v>2178816</v>
      </c>
      <c r="N93" s="2">
        <v>2178816</v>
      </c>
      <c r="O93" s="2">
        <v>2178816</v>
      </c>
      <c r="P93" s="2">
        <v>2178816</v>
      </c>
      <c r="Q93" s="2">
        <v>2178816</v>
      </c>
      <c r="R93" s="2">
        <v>2178816</v>
      </c>
      <c r="S93" s="2">
        <v>2178816</v>
      </c>
      <c r="T93" s="2">
        <v>2178816</v>
      </c>
      <c r="U93" s="2">
        <v>2178816</v>
      </c>
      <c r="V93" s="2">
        <v>2178816</v>
      </c>
      <c r="W93" s="2">
        <v>2244000</v>
      </c>
      <c r="X93" s="2">
        <v>2244000</v>
      </c>
      <c r="Y93" s="2">
        <v>2244000</v>
      </c>
      <c r="Z93" s="2">
        <v>2244000</v>
      </c>
      <c r="AA93" s="2">
        <v>2244000</v>
      </c>
      <c r="AB93" s="2">
        <v>2244000</v>
      </c>
      <c r="AC93" s="2">
        <v>2244000</v>
      </c>
      <c r="AD93" s="2">
        <v>2244000</v>
      </c>
      <c r="AE93" s="2">
        <v>2244000</v>
      </c>
      <c r="AF93" s="2">
        <v>2244000</v>
      </c>
      <c r="AG93" s="2">
        <v>2244000</v>
      </c>
      <c r="AH93" s="2">
        <v>2244000</v>
      </c>
      <c r="AI93" s="2">
        <v>2244000</v>
      </c>
      <c r="AJ93" s="2">
        <v>2244000</v>
      </c>
      <c r="AK93" s="2">
        <v>2244000</v>
      </c>
      <c r="AL93" s="2">
        <v>2244000</v>
      </c>
      <c r="AM93" s="2">
        <v>2244000</v>
      </c>
      <c r="AN93" s="2">
        <v>2244000</v>
      </c>
      <c r="AO93" s="2">
        <v>2244000</v>
      </c>
      <c r="AP93" s="2">
        <v>2244000</v>
      </c>
      <c r="AQ93" s="2">
        <v>2244000</v>
      </c>
      <c r="AR93" s="2">
        <v>2244000</v>
      </c>
      <c r="AS93" s="2">
        <v>2244000</v>
      </c>
      <c r="AT93" s="2">
        <v>2244000</v>
      </c>
      <c r="AU93" s="2">
        <v>2244000</v>
      </c>
      <c r="AV93" s="2">
        <v>2244000</v>
      </c>
      <c r="AW93" s="2">
        <v>2244000</v>
      </c>
      <c r="AX93" s="2">
        <v>2244000</v>
      </c>
      <c r="AY93" s="2">
        <v>2244000</v>
      </c>
      <c r="AZ93" s="5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</row>
    <row r="94" spans="1:71" ht="16.5" customHeight="1" x14ac:dyDescent="0.3">
      <c r="A94" s="2" t="s">
        <v>818</v>
      </c>
      <c r="B94" s="2">
        <v>2178816</v>
      </c>
      <c r="C94" s="2">
        <v>2178816</v>
      </c>
      <c r="D94" s="2">
        <v>2178816</v>
      </c>
      <c r="E94" s="2">
        <v>2178816</v>
      </c>
      <c r="F94" s="2">
        <v>2178816</v>
      </c>
      <c r="G94" s="2">
        <v>2178816</v>
      </c>
      <c r="H94" s="2">
        <v>2178816</v>
      </c>
      <c r="I94" s="2">
        <v>2178816</v>
      </c>
      <c r="J94" s="2">
        <v>2178816</v>
      </c>
      <c r="K94" s="2">
        <v>2178816</v>
      </c>
      <c r="L94" s="2">
        <v>2178816</v>
      </c>
      <c r="M94" s="2">
        <v>2178816</v>
      </c>
      <c r="N94" s="2">
        <v>2178816</v>
      </c>
      <c r="O94" s="2">
        <v>2178816</v>
      </c>
      <c r="P94" s="2">
        <v>2178816</v>
      </c>
      <c r="Q94" s="2">
        <v>2178816</v>
      </c>
      <c r="R94" s="2">
        <v>2178816</v>
      </c>
      <c r="S94" s="2">
        <v>2178816</v>
      </c>
      <c r="T94" s="2">
        <v>2178816</v>
      </c>
      <c r="U94" s="2">
        <v>2178816</v>
      </c>
      <c r="V94" s="2">
        <v>2178816</v>
      </c>
      <c r="W94" s="2">
        <v>2244000</v>
      </c>
      <c r="X94" s="2">
        <v>2244000</v>
      </c>
      <c r="Y94" s="2">
        <v>2244000</v>
      </c>
      <c r="Z94" s="2">
        <v>2244000</v>
      </c>
      <c r="AA94" s="2">
        <v>2244000</v>
      </c>
      <c r="AB94" s="2">
        <v>2244000</v>
      </c>
      <c r="AC94" s="2">
        <v>2244000</v>
      </c>
      <c r="AD94" s="2">
        <v>2244000</v>
      </c>
      <c r="AE94" s="2">
        <v>2244000</v>
      </c>
      <c r="AF94" s="2">
        <v>2244000</v>
      </c>
      <c r="AG94" s="2">
        <v>2244000</v>
      </c>
      <c r="AH94" s="2">
        <v>2244000</v>
      </c>
      <c r="AI94" s="2">
        <v>2244000</v>
      </c>
      <c r="AJ94" s="2">
        <v>2244000</v>
      </c>
      <c r="AK94" s="2">
        <v>2244000</v>
      </c>
      <c r="AL94" s="2">
        <v>2244000</v>
      </c>
      <c r="AM94" s="2">
        <v>2244000</v>
      </c>
      <c r="AN94" s="2">
        <v>2244000</v>
      </c>
      <c r="AO94" s="2">
        <v>2244000</v>
      </c>
      <c r="AP94" s="2">
        <v>2244000</v>
      </c>
      <c r="AQ94" s="2">
        <v>2244000</v>
      </c>
      <c r="AR94" s="2">
        <v>2244000</v>
      </c>
      <c r="AS94" s="2">
        <v>2244000</v>
      </c>
      <c r="AT94" s="2">
        <v>2244000</v>
      </c>
      <c r="AU94" s="2">
        <v>2244000</v>
      </c>
      <c r="AV94" s="2">
        <v>2244000</v>
      </c>
      <c r="AW94" s="2">
        <v>2244000</v>
      </c>
      <c r="AX94" s="2">
        <v>2244000</v>
      </c>
      <c r="AY94" s="2">
        <v>2244000</v>
      </c>
      <c r="AZ94" s="5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</row>
    <row r="95" spans="1:71" ht="16.5" customHeight="1" x14ac:dyDescent="0.3">
      <c r="A95" s="2" t="s">
        <v>820</v>
      </c>
      <c r="B95" s="2">
        <v>2007566</v>
      </c>
      <c r="C95" s="2">
        <v>2007566</v>
      </c>
      <c r="D95" s="2">
        <v>2007566</v>
      </c>
      <c r="E95" s="2">
        <v>2007566</v>
      </c>
      <c r="F95" s="2">
        <v>2007566</v>
      </c>
      <c r="G95" s="2">
        <v>2007566</v>
      </c>
      <c r="H95" s="2">
        <v>2007566</v>
      </c>
      <c r="I95" s="2">
        <v>2007566</v>
      </c>
      <c r="J95" s="2">
        <v>2007566</v>
      </c>
      <c r="K95" s="2">
        <v>2007566</v>
      </c>
      <c r="L95" s="2">
        <v>2007566</v>
      </c>
      <c r="M95" s="2">
        <v>2007566</v>
      </c>
      <c r="N95" s="2">
        <v>2007566</v>
      </c>
      <c r="O95" s="2">
        <v>2007566</v>
      </c>
      <c r="P95" s="2">
        <v>2007566</v>
      </c>
      <c r="Q95" s="2">
        <v>2007565.85</v>
      </c>
      <c r="R95" s="2">
        <v>2007566</v>
      </c>
      <c r="S95" s="2">
        <v>2007566</v>
      </c>
      <c r="T95" s="2">
        <v>2007566</v>
      </c>
      <c r="U95" s="2">
        <v>2007565.85</v>
      </c>
      <c r="V95" s="2">
        <v>2007566</v>
      </c>
      <c r="W95" s="2">
        <v>8558558</v>
      </c>
      <c r="X95" s="2">
        <v>8558558</v>
      </c>
      <c r="Y95" s="2">
        <v>8558557.8499999996</v>
      </c>
      <c r="Z95" s="2">
        <v>8558558</v>
      </c>
      <c r="AA95" s="2">
        <v>8558558</v>
      </c>
      <c r="AB95" s="2">
        <v>8558558</v>
      </c>
      <c r="AC95" s="2">
        <v>8558557.8499999996</v>
      </c>
      <c r="AD95" s="2">
        <v>8558558</v>
      </c>
      <c r="AE95" s="2">
        <v>8558558</v>
      </c>
      <c r="AF95" s="2">
        <v>8558558</v>
      </c>
      <c r="AG95" s="2">
        <v>8558557.8499999996</v>
      </c>
      <c r="AH95" s="2">
        <v>8558558</v>
      </c>
      <c r="AI95" s="2">
        <v>8558558</v>
      </c>
      <c r="AJ95" s="2">
        <v>8558558</v>
      </c>
      <c r="AK95" s="2">
        <v>8558557.8499999996</v>
      </c>
      <c r="AL95" s="2">
        <v>8558558</v>
      </c>
      <c r="AM95" s="2">
        <v>8558558</v>
      </c>
      <c r="AN95" s="2">
        <v>8558558</v>
      </c>
      <c r="AO95" s="2">
        <v>8558557.8499999996</v>
      </c>
      <c r="AP95" s="2">
        <v>8558558</v>
      </c>
      <c r="AQ95" s="2">
        <v>8558558</v>
      </c>
      <c r="AR95" s="2">
        <v>8558558</v>
      </c>
      <c r="AS95" s="2">
        <v>8558557.8499999996</v>
      </c>
      <c r="AT95" s="2">
        <v>8558558</v>
      </c>
      <c r="AU95" s="2">
        <v>8558558</v>
      </c>
      <c r="AV95" s="2">
        <v>8558558</v>
      </c>
      <c r="AW95" s="2">
        <v>8558557.8499999996</v>
      </c>
      <c r="AX95" s="2">
        <v>8558558</v>
      </c>
      <c r="AY95" s="2">
        <v>8558558</v>
      </c>
      <c r="AZ95" s="5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</row>
    <row r="96" spans="1:71" ht="16.5" customHeight="1" x14ac:dyDescent="0.3">
      <c r="A96" s="2" t="s">
        <v>818</v>
      </c>
      <c r="B96" s="2">
        <v>2007566</v>
      </c>
      <c r="C96" s="2">
        <v>2007566</v>
      </c>
      <c r="D96" s="2">
        <v>2007566</v>
      </c>
      <c r="E96" s="2">
        <v>2007566</v>
      </c>
      <c r="F96" s="2">
        <v>2007566</v>
      </c>
      <c r="G96" s="2">
        <v>2007566</v>
      </c>
      <c r="H96" s="2">
        <v>2007566</v>
      </c>
      <c r="I96" s="2">
        <v>2007566</v>
      </c>
      <c r="J96" s="2">
        <v>2007566</v>
      </c>
      <c r="K96" s="2">
        <v>2007566</v>
      </c>
      <c r="L96" s="2">
        <v>2007566</v>
      </c>
      <c r="M96" s="2">
        <v>2007566</v>
      </c>
      <c r="N96" s="2">
        <v>2007566</v>
      </c>
      <c r="O96" s="2">
        <v>2007566</v>
      </c>
      <c r="P96" s="2">
        <v>2007566</v>
      </c>
      <c r="Q96" s="2">
        <v>2007565.85</v>
      </c>
      <c r="R96" s="2">
        <v>2007566</v>
      </c>
      <c r="S96" s="2">
        <v>2007566</v>
      </c>
      <c r="T96" s="2">
        <v>2007566</v>
      </c>
      <c r="U96" s="2">
        <v>2007565.85</v>
      </c>
      <c r="V96" s="2">
        <v>2007566</v>
      </c>
      <c r="W96" s="2">
        <v>8558558</v>
      </c>
      <c r="X96" s="2">
        <v>8558558</v>
      </c>
      <c r="Y96" s="2">
        <v>8558557.8499999996</v>
      </c>
      <c r="Z96" s="2">
        <v>8558558</v>
      </c>
      <c r="AA96" s="2">
        <v>8558558</v>
      </c>
      <c r="AB96" s="2">
        <v>8558558</v>
      </c>
      <c r="AC96" s="2">
        <v>8558557.8499999996</v>
      </c>
      <c r="AD96" s="2">
        <v>8558558</v>
      </c>
      <c r="AE96" s="2">
        <v>8558558</v>
      </c>
      <c r="AF96" s="2">
        <v>8558558</v>
      </c>
      <c r="AG96" s="2">
        <v>8558557.8499999996</v>
      </c>
      <c r="AH96" s="2">
        <v>8558558</v>
      </c>
      <c r="AI96" s="2">
        <v>8558558</v>
      </c>
      <c r="AJ96" s="2">
        <v>8558558</v>
      </c>
      <c r="AK96" s="2">
        <v>8558557.8499999996</v>
      </c>
      <c r="AL96" s="2">
        <v>8558558</v>
      </c>
      <c r="AM96" s="2">
        <v>8558558</v>
      </c>
      <c r="AN96" s="2">
        <v>8558558</v>
      </c>
      <c r="AO96" s="2">
        <v>8558557.8499999996</v>
      </c>
      <c r="AP96" s="2">
        <v>8558558</v>
      </c>
      <c r="AQ96" s="2">
        <v>8558558</v>
      </c>
      <c r="AR96" s="2">
        <v>8558558</v>
      </c>
      <c r="AS96" s="2">
        <v>8558557.8499999996</v>
      </c>
      <c r="AT96" s="2">
        <v>8558558</v>
      </c>
      <c r="AU96" s="2">
        <v>8558558</v>
      </c>
      <c r="AV96" s="2">
        <v>8558558</v>
      </c>
      <c r="AW96" s="2">
        <v>8558557.8499999996</v>
      </c>
      <c r="AX96" s="2">
        <v>8558558</v>
      </c>
      <c r="AY96" s="2">
        <v>8558558</v>
      </c>
      <c r="AZ96" s="5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</row>
    <row r="97" spans="1:71" ht="16.5" customHeight="1" x14ac:dyDescent="0.3">
      <c r="A97" s="2" t="s">
        <v>821</v>
      </c>
      <c r="B97" s="2">
        <v>9457709</v>
      </c>
      <c r="C97" s="2">
        <v>9258161</v>
      </c>
      <c r="D97" s="2">
        <v>9830696</v>
      </c>
      <c r="E97" s="2">
        <v>10307220</v>
      </c>
      <c r="F97" s="2">
        <v>10910398</v>
      </c>
      <c r="G97" s="2">
        <v>10778386</v>
      </c>
      <c r="H97" s="2">
        <v>11328424</v>
      </c>
      <c r="I97" s="2">
        <v>14539840</v>
      </c>
      <c r="J97" s="2">
        <v>15490677</v>
      </c>
      <c r="K97" s="2">
        <v>14391481</v>
      </c>
      <c r="L97" s="2">
        <v>14561886</v>
      </c>
      <c r="M97" s="2">
        <v>14406674</v>
      </c>
      <c r="N97" s="2">
        <v>14951866</v>
      </c>
      <c r="O97" s="2">
        <v>14772097</v>
      </c>
      <c r="P97" s="2">
        <v>15160697</v>
      </c>
      <c r="Q97" s="2">
        <v>15828189.82</v>
      </c>
      <c r="R97" s="2">
        <v>16892703</v>
      </c>
      <c r="S97" s="2">
        <v>17257933</v>
      </c>
      <c r="T97" s="2">
        <v>20101319</v>
      </c>
      <c r="U97" s="2">
        <v>21210725.491999999</v>
      </c>
      <c r="V97" s="2">
        <v>22866558</v>
      </c>
      <c r="W97" s="2">
        <v>22210255</v>
      </c>
      <c r="X97" s="2">
        <v>23669628</v>
      </c>
      <c r="Y97" s="2">
        <v>25419599.173</v>
      </c>
      <c r="Z97" s="2">
        <v>27129795</v>
      </c>
      <c r="AA97" s="2">
        <v>26502903</v>
      </c>
      <c r="AB97" s="2">
        <v>28437701</v>
      </c>
      <c r="AC97" s="2">
        <v>30258195.649999999</v>
      </c>
      <c r="AD97" s="2">
        <v>32405203</v>
      </c>
      <c r="AE97" s="2">
        <v>31494232</v>
      </c>
      <c r="AF97" s="2">
        <v>33310106</v>
      </c>
      <c r="AG97" s="2">
        <v>35174147.221000001</v>
      </c>
      <c r="AH97" s="2">
        <v>37563900</v>
      </c>
      <c r="AI97" s="2">
        <v>36715441</v>
      </c>
      <c r="AJ97" s="2">
        <v>39057881</v>
      </c>
      <c r="AK97" s="2">
        <v>41276432.490999997</v>
      </c>
      <c r="AL97" s="2">
        <v>44052290</v>
      </c>
      <c r="AM97" s="2">
        <v>42810352</v>
      </c>
      <c r="AN97" s="2">
        <v>48790793</v>
      </c>
      <c r="AO97" s="2">
        <v>51114634.030000001</v>
      </c>
      <c r="AP97" s="2">
        <v>53768276</v>
      </c>
      <c r="AQ97" s="2">
        <v>50420650</v>
      </c>
      <c r="AR97" s="2">
        <v>53077462</v>
      </c>
      <c r="AS97" s="2">
        <v>55231535.399999999</v>
      </c>
      <c r="AT97" s="2">
        <v>57918678</v>
      </c>
      <c r="AU97" s="2">
        <v>55233807</v>
      </c>
      <c r="AV97" s="2">
        <v>57984736</v>
      </c>
      <c r="AW97" s="2">
        <v>61681482.399999999</v>
      </c>
      <c r="AX97" s="2">
        <v>57587066</v>
      </c>
      <c r="AY97" s="2">
        <v>54477594</v>
      </c>
      <c r="AZ97" s="5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</row>
    <row r="98" spans="1:71" ht="16.5" customHeight="1" x14ac:dyDescent="0.3">
      <c r="A98" s="2" t="s">
        <v>822</v>
      </c>
      <c r="B98" s="2">
        <v>217882</v>
      </c>
      <c r="C98" s="2">
        <v>217882</v>
      </c>
      <c r="D98" s="2">
        <v>217882</v>
      </c>
      <c r="E98" s="2">
        <v>217882</v>
      </c>
      <c r="F98" s="2">
        <v>217882</v>
      </c>
      <c r="G98" s="2">
        <v>217882</v>
      </c>
      <c r="H98" s="2">
        <v>217882</v>
      </c>
      <c r="I98" s="2">
        <v>217882</v>
      </c>
      <c r="J98" s="2">
        <v>217882</v>
      </c>
      <c r="K98" s="2">
        <v>217882</v>
      </c>
      <c r="L98" s="2">
        <v>217882</v>
      </c>
      <c r="M98" s="2">
        <v>217882</v>
      </c>
      <c r="N98" s="2">
        <v>217882</v>
      </c>
      <c r="O98" s="2">
        <v>217882</v>
      </c>
      <c r="P98" s="2">
        <v>217882</v>
      </c>
      <c r="Q98" s="2">
        <v>217881.60000000001</v>
      </c>
      <c r="R98" s="2">
        <v>217882</v>
      </c>
      <c r="S98" s="2">
        <v>217882</v>
      </c>
      <c r="T98" s="2">
        <v>217882</v>
      </c>
      <c r="U98" s="2">
        <v>217881.60000000001</v>
      </c>
      <c r="V98" s="2">
        <v>217882</v>
      </c>
      <c r="W98" s="2">
        <v>217882</v>
      </c>
      <c r="X98" s="2">
        <v>217882</v>
      </c>
      <c r="Y98" s="2">
        <v>224400</v>
      </c>
      <c r="Z98" s="2">
        <v>224400</v>
      </c>
      <c r="AA98" s="2">
        <v>224400</v>
      </c>
      <c r="AB98" s="2">
        <v>224400</v>
      </c>
      <c r="AC98" s="2">
        <v>224400</v>
      </c>
      <c r="AD98" s="2">
        <v>224400</v>
      </c>
      <c r="AE98" s="2">
        <v>224400</v>
      </c>
      <c r="AF98" s="2">
        <v>224400</v>
      </c>
      <c r="AG98" s="2">
        <v>224400</v>
      </c>
      <c r="AH98" s="2">
        <v>224400</v>
      </c>
      <c r="AI98" s="2">
        <v>224400</v>
      </c>
      <c r="AJ98" s="2">
        <v>224400</v>
      </c>
      <c r="AK98" s="2">
        <v>224400</v>
      </c>
      <c r="AL98" s="2">
        <v>224400</v>
      </c>
      <c r="AM98" s="2">
        <v>224400</v>
      </c>
      <c r="AN98" s="2">
        <v>224400</v>
      </c>
      <c r="AO98" s="2">
        <v>224400</v>
      </c>
      <c r="AP98" s="2">
        <v>224400</v>
      </c>
      <c r="AQ98" s="2">
        <v>224400</v>
      </c>
      <c r="AR98" s="2">
        <v>224400</v>
      </c>
      <c r="AS98" s="2">
        <v>224400</v>
      </c>
      <c r="AT98" s="2">
        <v>224400</v>
      </c>
      <c r="AU98" s="2">
        <v>224400</v>
      </c>
      <c r="AV98" s="2">
        <v>224400</v>
      </c>
      <c r="AW98" s="2">
        <v>224400</v>
      </c>
      <c r="AX98" s="2">
        <v>224400</v>
      </c>
      <c r="AY98" s="2">
        <v>224400</v>
      </c>
      <c r="AZ98" s="5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</row>
    <row r="99" spans="1:71" ht="16.5" customHeight="1" x14ac:dyDescent="0.3">
      <c r="A99" s="2" t="s">
        <v>823</v>
      </c>
      <c r="B99" s="2">
        <v>217882</v>
      </c>
      <c r="C99" s="2">
        <v>217882</v>
      </c>
      <c r="D99" s="2">
        <v>217882</v>
      </c>
      <c r="E99" s="2">
        <v>217882</v>
      </c>
      <c r="F99" s="2">
        <v>217882</v>
      </c>
      <c r="G99" s="2">
        <v>217882</v>
      </c>
      <c r="H99" s="2">
        <v>217882</v>
      </c>
      <c r="I99" s="2">
        <v>217882</v>
      </c>
      <c r="J99" s="2">
        <v>217882</v>
      </c>
      <c r="K99" s="2">
        <v>217882</v>
      </c>
      <c r="L99" s="2">
        <v>217882</v>
      </c>
      <c r="M99" s="2">
        <v>217882</v>
      </c>
      <c r="N99" s="2">
        <v>217882</v>
      </c>
      <c r="O99" s="2">
        <v>217882</v>
      </c>
      <c r="P99" s="2">
        <v>217882</v>
      </c>
      <c r="Q99" s="2">
        <v>217881.60000000001</v>
      </c>
      <c r="R99" s="2">
        <v>217882</v>
      </c>
      <c r="S99" s="2">
        <v>217882</v>
      </c>
      <c r="T99" s="2">
        <v>217882</v>
      </c>
      <c r="U99" s="2">
        <v>217881.60000000001</v>
      </c>
      <c r="V99" s="2">
        <v>217882</v>
      </c>
      <c r="W99" s="2">
        <v>217882</v>
      </c>
      <c r="X99" s="2">
        <v>217882</v>
      </c>
      <c r="Y99" s="2">
        <v>224400</v>
      </c>
      <c r="Z99" s="2">
        <v>224400</v>
      </c>
      <c r="AA99" s="2">
        <v>224400</v>
      </c>
      <c r="AB99" s="2">
        <v>224400</v>
      </c>
      <c r="AC99" s="2">
        <v>224400</v>
      </c>
      <c r="AD99" s="2">
        <v>224400</v>
      </c>
      <c r="AE99" s="2">
        <v>224400</v>
      </c>
      <c r="AF99" s="2">
        <v>224400</v>
      </c>
      <c r="AG99" s="2">
        <v>224400</v>
      </c>
      <c r="AH99" s="2">
        <v>224400</v>
      </c>
      <c r="AI99" s="2">
        <v>224400</v>
      </c>
      <c r="AJ99" s="2">
        <v>224400</v>
      </c>
      <c r="AK99" s="2">
        <v>224400</v>
      </c>
      <c r="AL99" s="2">
        <v>224400</v>
      </c>
      <c r="AM99" s="2">
        <v>224400</v>
      </c>
      <c r="AN99" s="2">
        <v>224400</v>
      </c>
      <c r="AO99" s="2">
        <v>224400</v>
      </c>
      <c r="AP99" s="2">
        <v>224400</v>
      </c>
      <c r="AQ99" s="2">
        <v>224400</v>
      </c>
      <c r="AR99" s="2">
        <v>224400</v>
      </c>
      <c r="AS99" s="2">
        <v>224400</v>
      </c>
      <c r="AT99" s="2">
        <v>224400</v>
      </c>
      <c r="AU99" s="2">
        <v>224400</v>
      </c>
      <c r="AV99" s="2">
        <v>224400</v>
      </c>
      <c r="AW99" s="2">
        <v>224400</v>
      </c>
      <c r="AX99" s="2">
        <v>224400</v>
      </c>
      <c r="AY99" s="2">
        <v>224400</v>
      </c>
      <c r="AZ99" s="5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</row>
    <row r="100" spans="1:71" ht="16.5" customHeight="1" x14ac:dyDescent="0.3">
      <c r="A100" s="2" t="s">
        <v>824</v>
      </c>
      <c r="B100" s="2">
        <v>9239827</v>
      </c>
      <c r="C100" s="2">
        <v>9040279</v>
      </c>
      <c r="D100" s="2">
        <v>9612814</v>
      </c>
      <c r="E100" s="2">
        <v>10089338</v>
      </c>
      <c r="F100" s="2">
        <v>10692516</v>
      </c>
      <c r="G100" s="2">
        <v>10560504</v>
      </c>
      <c r="H100" s="2">
        <v>11110542</v>
      </c>
      <c r="I100" s="2">
        <v>14321958</v>
      </c>
      <c r="J100" s="2">
        <v>15272795</v>
      </c>
      <c r="K100" s="2">
        <v>14173599</v>
      </c>
      <c r="L100" s="2">
        <v>14344004</v>
      </c>
      <c r="M100" s="2">
        <v>14188793</v>
      </c>
      <c r="N100" s="2">
        <v>14733984</v>
      </c>
      <c r="O100" s="2">
        <v>14554215</v>
      </c>
      <c r="P100" s="2">
        <v>14942815</v>
      </c>
      <c r="Q100" s="2">
        <v>15610308.220000001</v>
      </c>
      <c r="R100" s="2">
        <v>16674821</v>
      </c>
      <c r="S100" s="2">
        <v>17040051</v>
      </c>
      <c r="T100" s="2">
        <v>19883437</v>
      </c>
      <c r="U100" s="2">
        <v>20992843.892000001</v>
      </c>
      <c r="V100" s="2">
        <v>22648676</v>
      </c>
      <c r="W100" s="2">
        <v>21992373</v>
      </c>
      <c r="X100" s="2">
        <v>23451746</v>
      </c>
      <c r="Y100" s="2">
        <v>25195199.173</v>
      </c>
      <c r="Z100" s="2">
        <v>26905395</v>
      </c>
      <c r="AA100" s="2">
        <v>26278503</v>
      </c>
      <c r="AB100" s="2">
        <v>28213301</v>
      </c>
      <c r="AC100" s="2">
        <v>30033795.649999999</v>
      </c>
      <c r="AD100" s="2">
        <v>32180803</v>
      </c>
      <c r="AE100" s="2">
        <v>31269832</v>
      </c>
      <c r="AF100" s="2">
        <v>33085706</v>
      </c>
      <c r="AG100" s="2">
        <v>34949747.221000001</v>
      </c>
      <c r="AH100" s="2">
        <v>37339500</v>
      </c>
      <c r="AI100" s="2">
        <v>36491041</v>
      </c>
      <c r="AJ100" s="2">
        <v>38833481</v>
      </c>
      <c r="AK100" s="2">
        <v>41052032.490999997</v>
      </c>
      <c r="AL100" s="2">
        <v>43827890</v>
      </c>
      <c r="AM100" s="2">
        <v>42585952</v>
      </c>
      <c r="AN100" s="2">
        <v>48566393</v>
      </c>
      <c r="AO100" s="2">
        <v>50890234.030000001</v>
      </c>
      <c r="AP100" s="2">
        <v>53543876</v>
      </c>
      <c r="AQ100" s="2">
        <v>50196250</v>
      </c>
      <c r="AR100" s="2">
        <v>52853062</v>
      </c>
      <c r="AS100" s="2">
        <v>55007135.399999999</v>
      </c>
      <c r="AT100" s="2">
        <v>57694278</v>
      </c>
      <c r="AU100" s="2">
        <v>55009407</v>
      </c>
      <c r="AV100" s="2">
        <v>57760336</v>
      </c>
      <c r="AW100" s="2">
        <v>61457082.399999999</v>
      </c>
      <c r="AX100" s="2">
        <v>57362666</v>
      </c>
      <c r="AY100" s="2">
        <v>54253194</v>
      </c>
      <c r="AZ100" s="5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</row>
    <row r="101" spans="1:71" ht="16.5" customHeight="1" x14ac:dyDescent="0.3">
      <c r="A101" s="2" t="s">
        <v>1110</v>
      </c>
      <c r="B101" s="2">
        <v>0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0</v>
      </c>
      <c r="AH101" s="2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v>0</v>
      </c>
      <c r="AN101" s="2">
        <v>0</v>
      </c>
      <c r="AO101" s="2">
        <v>0</v>
      </c>
      <c r="AP101" s="2">
        <v>0</v>
      </c>
      <c r="AQ101" s="2">
        <v>0</v>
      </c>
      <c r="AR101" s="2">
        <v>0</v>
      </c>
      <c r="AS101" s="2">
        <v>0</v>
      </c>
      <c r="AT101" s="2">
        <v>0</v>
      </c>
      <c r="AU101" s="2">
        <v>0</v>
      </c>
      <c r="AV101" s="2">
        <v>0</v>
      </c>
      <c r="AW101" s="2">
        <v>0</v>
      </c>
      <c r="AX101" s="2">
        <v>761216</v>
      </c>
      <c r="AY101" s="2">
        <v>761216</v>
      </c>
      <c r="AZ101" s="5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</row>
    <row r="102" spans="1:71" ht="16.5" customHeight="1" x14ac:dyDescent="0.3">
      <c r="A102" s="2" t="s">
        <v>1111</v>
      </c>
      <c r="B102" s="2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v>0</v>
      </c>
      <c r="AG102" s="2">
        <v>0</v>
      </c>
      <c r="AH102" s="2">
        <v>0</v>
      </c>
      <c r="AI102" s="2">
        <v>0</v>
      </c>
      <c r="AJ102" s="2">
        <v>0</v>
      </c>
      <c r="AK102" s="2">
        <v>0</v>
      </c>
      <c r="AL102" s="2">
        <v>0</v>
      </c>
      <c r="AM102" s="2">
        <v>0</v>
      </c>
      <c r="AN102" s="2">
        <v>0</v>
      </c>
      <c r="AO102" s="2">
        <v>0</v>
      </c>
      <c r="AP102" s="2">
        <v>0</v>
      </c>
      <c r="AQ102" s="2">
        <v>0</v>
      </c>
      <c r="AR102" s="2">
        <v>0</v>
      </c>
      <c r="AS102" s="2">
        <v>0</v>
      </c>
      <c r="AT102" s="2">
        <v>0</v>
      </c>
      <c r="AU102" s="2">
        <v>0</v>
      </c>
      <c r="AV102" s="2">
        <v>0</v>
      </c>
      <c r="AW102" s="2">
        <v>0</v>
      </c>
      <c r="AX102" s="2">
        <v>17150000</v>
      </c>
      <c r="AY102" s="2">
        <v>17150000</v>
      </c>
      <c r="AZ102" s="5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</row>
    <row r="103" spans="1:71" ht="16.5" customHeight="1" x14ac:dyDescent="0.3">
      <c r="A103" s="2" t="s">
        <v>1112</v>
      </c>
      <c r="B103" s="2">
        <v>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0</v>
      </c>
      <c r="AN103" s="2">
        <v>0</v>
      </c>
      <c r="AO103" s="2">
        <v>0</v>
      </c>
      <c r="AP103" s="2">
        <v>0</v>
      </c>
      <c r="AQ103" s="2">
        <v>0</v>
      </c>
      <c r="AR103" s="2">
        <v>0</v>
      </c>
      <c r="AS103" s="2">
        <v>0</v>
      </c>
      <c r="AT103" s="2">
        <v>0</v>
      </c>
      <c r="AU103" s="2">
        <v>0</v>
      </c>
      <c r="AV103" s="2">
        <v>0</v>
      </c>
      <c r="AW103" s="2">
        <v>0</v>
      </c>
      <c r="AX103" s="2">
        <v>761216</v>
      </c>
      <c r="AY103" s="2">
        <v>761216</v>
      </c>
      <c r="AZ103" s="5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</row>
    <row r="104" spans="1:71" ht="16.5" customHeight="1" x14ac:dyDescent="0.3">
      <c r="A104" s="2" t="s">
        <v>825</v>
      </c>
      <c r="B104" s="2">
        <v>1717</v>
      </c>
      <c r="C104" s="2">
        <v>3379</v>
      </c>
      <c r="D104" s="2">
        <v>2437</v>
      </c>
      <c r="E104" s="2">
        <v>5319</v>
      </c>
      <c r="F104" s="2">
        <v>6598</v>
      </c>
      <c r="G104" s="2">
        <v>4962</v>
      </c>
      <c r="H104" s="2">
        <v>1394</v>
      </c>
      <c r="I104" s="2">
        <v>-52825</v>
      </c>
      <c r="J104" s="2">
        <v>-52373</v>
      </c>
      <c r="K104" s="2">
        <v>-52100</v>
      </c>
      <c r="L104" s="2">
        <v>-51479</v>
      </c>
      <c r="M104" s="2">
        <v>-51119</v>
      </c>
      <c r="N104" s="2">
        <v>-50242</v>
      </c>
      <c r="O104" s="2">
        <v>-48318</v>
      </c>
      <c r="P104" s="2">
        <v>-52299</v>
      </c>
      <c r="Q104" s="2">
        <v>-51785.46</v>
      </c>
      <c r="R104" s="2">
        <v>-53866</v>
      </c>
      <c r="S104" s="2">
        <v>-54618</v>
      </c>
      <c r="T104" s="2">
        <v>-52061</v>
      </c>
      <c r="U104" s="2">
        <v>-45677.190999999999</v>
      </c>
      <c r="V104" s="2">
        <v>-58472</v>
      </c>
      <c r="W104" s="2">
        <v>-43306</v>
      </c>
      <c r="X104" s="2">
        <v>-42753</v>
      </c>
      <c r="Y104" s="2">
        <v>-43736.017</v>
      </c>
      <c r="Z104" s="2">
        <v>-41727</v>
      </c>
      <c r="AA104" s="2">
        <v>-41107</v>
      </c>
      <c r="AB104" s="2">
        <v>-40389</v>
      </c>
      <c r="AC104" s="2">
        <v>-40044.89</v>
      </c>
      <c r="AD104" s="2">
        <v>-39024</v>
      </c>
      <c r="AE104" s="2">
        <v>-39996</v>
      </c>
      <c r="AF104" s="2">
        <v>-41338</v>
      </c>
      <c r="AG104" s="2">
        <v>-40111.531999999999</v>
      </c>
      <c r="AH104" s="2">
        <v>-36077</v>
      </c>
      <c r="AI104" s="2">
        <v>-39111</v>
      </c>
      <c r="AJ104" s="2">
        <v>-39026</v>
      </c>
      <c r="AK104" s="2">
        <v>-41943.21</v>
      </c>
      <c r="AL104" s="2">
        <v>-45054</v>
      </c>
      <c r="AM104" s="2">
        <v>-44730</v>
      </c>
      <c r="AN104" s="2">
        <v>-44134</v>
      </c>
      <c r="AO104" s="2">
        <v>-116168.92</v>
      </c>
      <c r="AP104" s="2">
        <v>-57047</v>
      </c>
      <c r="AQ104" s="2">
        <v>102205</v>
      </c>
      <c r="AR104" s="2">
        <v>104910</v>
      </c>
      <c r="AS104" s="2">
        <v>-308073.73</v>
      </c>
      <c r="AT104" s="2">
        <v>-134799</v>
      </c>
      <c r="AU104" s="2">
        <v>-341374</v>
      </c>
      <c r="AV104" s="2">
        <v>-326207</v>
      </c>
      <c r="AW104" s="2">
        <v>-355632.16899999999</v>
      </c>
      <c r="AX104" s="2">
        <v>-695119</v>
      </c>
      <c r="AY104" s="2">
        <v>-603987</v>
      </c>
      <c r="AZ104" s="5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</row>
    <row r="105" spans="1:71" ht="16.5" customHeight="1" x14ac:dyDescent="0.3">
      <c r="A105" s="2" t="s">
        <v>826</v>
      </c>
      <c r="B105" s="2">
        <v>1717</v>
      </c>
      <c r="C105" s="2">
        <v>3379</v>
      </c>
      <c r="D105" s="2">
        <v>2437</v>
      </c>
      <c r="E105" s="2">
        <v>5319</v>
      </c>
      <c r="F105" s="2">
        <v>6598</v>
      </c>
      <c r="G105" s="2">
        <v>4962</v>
      </c>
      <c r="H105" s="2">
        <v>1394</v>
      </c>
      <c r="I105" s="2">
        <v>-52825</v>
      </c>
      <c r="J105" s="2">
        <v>-52373</v>
      </c>
      <c r="K105" s="2">
        <v>-52100</v>
      </c>
      <c r="L105" s="2">
        <v>-51479</v>
      </c>
      <c r="M105" s="2">
        <v>-51121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0</v>
      </c>
      <c r="AN105" s="2">
        <v>0</v>
      </c>
      <c r="AO105" s="2">
        <v>0</v>
      </c>
      <c r="AP105" s="2">
        <v>0</v>
      </c>
      <c r="AQ105" s="2">
        <v>0</v>
      </c>
      <c r="AR105" s="2">
        <v>0</v>
      </c>
      <c r="AS105" s="2">
        <v>0</v>
      </c>
      <c r="AT105" s="2">
        <v>0</v>
      </c>
      <c r="AU105" s="2">
        <v>0</v>
      </c>
      <c r="AV105" s="2">
        <v>0</v>
      </c>
      <c r="AW105" s="2">
        <v>0</v>
      </c>
      <c r="AX105" s="2">
        <v>0</v>
      </c>
      <c r="AY105" s="2">
        <v>0</v>
      </c>
      <c r="AZ105" s="5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</row>
    <row r="106" spans="1:71" ht="16.5" customHeight="1" x14ac:dyDescent="0.3">
      <c r="A106" s="2" t="s">
        <v>1113</v>
      </c>
      <c r="B106" s="2">
        <v>0</v>
      </c>
      <c r="C106" s="2">
        <v>0</v>
      </c>
      <c r="D106" s="2">
        <v>0</v>
      </c>
      <c r="E106" s="2">
        <v>0</v>
      </c>
      <c r="F106" s="2">
        <v>0</v>
      </c>
      <c r="G106" s="2">
        <v>4962</v>
      </c>
      <c r="H106" s="2">
        <v>1394</v>
      </c>
      <c r="I106" s="2">
        <v>1547</v>
      </c>
      <c r="J106" s="2">
        <v>1999</v>
      </c>
      <c r="K106" s="2">
        <v>2272</v>
      </c>
      <c r="L106" s="2">
        <v>2893</v>
      </c>
      <c r="M106" s="2">
        <v>3251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0</v>
      </c>
      <c r="AH106" s="2">
        <v>0</v>
      </c>
      <c r="AI106" s="2">
        <v>0</v>
      </c>
      <c r="AJ106" s="2">
        <v>0</v>
      </c>
      <c r="AK106" s="2">
        <v>0</v>
      </c>
      <c r="AL106" s="2">
        <v>0</v>
      </c>
      <c r="AM106" s="2">
        <v>0</v>
      </c>
      <c r="AN106" s="2">
        <v>0</v>
      </c>
      <c r="AO106" s="2">
        <v>0</v>
      </c>
      <c r="AP106" s="2">
        <v>0</v>
      </c>
      <c r="AQ106" s="2">
        <v>0</v>
      </c>
      <c r="AR106" s="2">
        <v>0</v>
      </c>
      <c r="AS106" s="2">
        <v>0</v>
      </c>
      <c r="AT106" s="2">
        <v>0</v>
      </c>
      <c r="AU106" s="2">
        <v>0</v>
      </c>
      <c r="AV106" s="2">
        <v>0</v>
      </c>
      <c r="AW106" s="2">
        <v>0</v>
      </c>
      <c r="AX106" s="2">
        <v>0</v>
      </c>
      <c r="AY106" s="2">
        <v>0</v>
      </c>
      <c r="AZ106" s="5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</row>
    <row r="107" spans="1:71" ht="16.5" customHeight="1" x14ac:dyDescent="0.3">
      <c r="A107" s="2" t="s">
        <v>1114</v>
      </c>
      <c r="B107" s="2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-54372</v>
      </c>
      <c r="J107" s="2">
        <v>-54372</v>
      </c>
      <c r="K107" s="2">
        <v>-54372</v>
      </c>
      <c r="L107" s="2">
        <v>-54372</v>
      </c>
      <c r="M107" s="2">
        <v>-54372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v>0</v>
      </c>
      <c r="AN107" s="2">
        <v>0</v>
      </c>
      <c r="AO107" s="2">
        <v>0</v>
      </c>
      <c r="AP107" s="2">
        <v>0</v>
      </c>
      <c r="AQ107" s="2">
        <v>0</v>
      </c>
      <c r="AR107" s="2">
        <v>0</v>
      </c>
      <c r="AS107" s="2">
        <v>0</v>
      </c>
      <c r="AT107" s="2">
        <v>0</v>
      </c>
      <c r="AU107" s="2">
        <v>0</v>
      </c>
      <c r="AV107" s="2">
        <v>0</v>
      </c>
      <c r="AW107" s="2">
        <v>0</v>
      </c>
      <c r="AX107" s="2">
        <v>0</v>
      </c>
      <c r="AY107" s="2">
        <v>0</v>
      </c>
      <c r="AZ107" s="5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</row>
    <row r="108" spans="1:71" ht="16.5" customHeight="1" x14ac:dyDescent="0.3">
      <c r="A108" s="2" t="s">
        <v>827</v>
      </c>
      <c r="B108" s="2">
        <v>1717</v>
      </c>
      <c r="C108" s="2">
        <v>3379</v>
      </c>
      <c r="D108" s="2">
        <v>2437</v>
      </c>
      <c r="E108" s="2">
        <v>5319</v>
      </c>
      <c r="F108" s="2">
        <v>6598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0</v>
      </c>
      <c r="AG108" s="2">
        <v>0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0</v>
      </c>
      <c r="AN108" s="2">
        <v>0</v>
      </c>
      <c r="AO108" s="2">
        <v>0</v>
      </c>
      <c r="AP108" s="2">
        <v>0</v>
      </c>
      <c r="AQ108" s="2">
        <v>0</v>
      </c>
      <c r="AR108" s="2">
        <v>0</v>
      </c>
      <c r="AS108" s="2">
        <v>0</v>
      </c>
      <c r="AT108" s="2">
        <v>0</v>
      </c>
      <c r="AU108" s="2">
        <v>0</v>
      </c>
      <c r="AV108" s="2">
        <v>0</v>
      </c>
      <c r="AW108" s="2">
        <v>0</v>
      </c>
      <c r="AX108" s="2">
        <v>0</v>
      </c>
      <c r="AY108" s="2">
        <v>0</v>
      </c>
      <c r="AZ108" s="5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</row>
    <row r="109" spans="1:71" ht="16.5" customHeight="1" x14ac:dyDescent="0.3">
      <c r="A109" s="2" t="s">
        <v>1115</v>
      </c>
      <c r="B109" s="2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2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0</v>
      </c>
      <c r="AM109" s="2">
        <v>0</v>
      </c>
      <c r="AN109" s="2">
        <v>0</v>
      </c>
      <c r="AO109" s="2">
        <v>0</v>
      </c>
      <c r="AP109" s="2">
        <v>0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AZ109" s="5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</row>
    <row r="110" spans="1:71" ht="16.5" customHeight="1" x14ac:dyDescent="0.3">
      <c r="A110" s="2" t="s">
        <v>828</v>
      </c>
      <c r="B110" s="2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-50242</v>
      </c>
      <c r="O110" s="2">
        <v>-48318</v>
      </c>
      <c r="P110" s="2">
        <v>-52299</v>
      </c>
      <c r="Q110" s="2">
        <v>-51785.46</v>
      </c>
      <c r="R110" s="2">
        <v>-53866</v>
      </c>
      <c r="S110" s="2">
        <v>-54618</v>
      </c>
      <c r="T110" s="2">
        <v>-52061</v>
      </c>
      <c r="U110" s="2">
        <v>-45677.190999999999</v>
      </c>
      <c r="V110" s="2">
        <v>-58472</v>
      </c>
      <c r="W110" s="2">
        <v>0</v>
      </c>
      <c r="X110" s="2">
        <v>-42753</v>
      </c>
      <c r="Y110" s="2">
        <v>0</v>
      </c>
      <c r="Z110" s="2">
        <v>0</v>
      </c>
      <c r="AA110" s="2">
        <v>0</v>
      </c>
      <c r="AB110" s="2">
        <v>-40389</v>
      </c>
      <c r="AC110" s="2">
        <v>0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-41943.21</v>
      </c>
      <c r="AL110" s="2">
        <v>0</v>
      </c>
      <c r="AM110" s="2">
        <v>0</v>
      </c>
      <c r="AN110" s="2">
        <v>0</v>
      </c>
      <c r="AO110" s="2">
        <v>0</v>
      </c>
      <c r="AP110" s="2">
        <v>0</v>
      </c>
      <c r="AQ110" s="2">
        <v>0</v>
      </c>
      <c r="AR110" s="2">
        <v>0</v>
      </c>
      <c r="AS110" s="2">
        <v>0</v>
      </c>
      <c r="AT110" s="2">
        <v>-134799</v>
      </c>
      <c r="AU110" s="2">
        <v>-341374</v>
      </c>
      <c r="AV110" s="2">
        <v>-326207</v>
      </c>
      <c r="AW110" s="2">
        <v>-355632.16899999999</v>
      </c>
      <c r="AX110" s="2">
        <v>-695119</v>
      </c>
      <c r="AY110" s="2">
        <v>-603987</v>
      </c>
      <c r="AZ110" s="5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</row>
    <row r="111" spans="1:71" ht="16.5" customHeight="1" x14ac:dyDescent="0.3">
      <c r="A111" s="2" t="s">
        <v>829</v>
      </c>
      <c r="B111" s="2">
        <v>13645808</v>
      </c>
      <c r="C111" s="2">
        <v>13447922</v>
      </c>
      <c r="D111" s="2">
        <v>14019515</v>
      </c>
      <c r="E111" s="2">
        <v>14498921</v>
      </c>
      <c r="F111" s="2">
        <v>15103378</v>
      </c>
      <c r="G111" s="2">
        <v>14969730</v>
      </c>
      <c r="H111" s="2">
        <v>15516200</v>
      </c>
      <c r="I111" s="2">
        <v>18673397</v>
      </c>
      <c r="J111" s="2">
        <v>19624686</v>
      </c>
      <c r="K111" s="2">
        <v>18525763</v>
      </c>
      <c r="L111" s="2">
        <v>18696789</v>
      </c>
      <c r="M111" s="2">
        <v>18541937</v>
      </c>
      <c r="N111" s="2">
        <v>19088006</v>
      </c>
      <c r="O111" s="2">
        <v>18910161</v>
      </c>
      <c r="P111" s="2">
        <v>19294780</v>
      </c>
      <c r="Q111" s="2">
        <v>19962786.210000001</v>
      </c>
      <c r="R111" s="2">
        <v>21025219</v>
      </c>
      <c r="S111" s="2">
        <v>21389697</v>
      </c>
      <c r="T111" s="2">
        <v>24235640</v>
      </c>
      <c r="U111" s="2">
        <v>25351430.151000001</v>
      </c>
      <c r="V111" s="2">
        <v>26994468</v>
      </c>
      <c r="W111" s="2">
        <v>32969507</v>
      </c>
      <c r="X111" s="2">
        <v>34429433</v>
      </c>
      <c r="Y111" s="2">
        <v>36178421.005999997</v>
      </c>
      <c r="Z111" s="2">
        <v>37890626</v>
      </c>
      <c r="AA111" s="2">
        <v>37264354</v>
      </c>
      <c r="AB111" s="2">
        <v>39199870</v>
      </c>
      <c r="AC111" s="2">
        <v>41020708.609999999</v>
      </c>
      <c r="AD111" s="2">
        <v>43168737</v>
      </c>
      <c r="AE111" s="2">
        <v>42256794</v>
      </c>
      <c r="AF111" s="2">
        <v>44071326</v>
      </c>
      <c r="AG111" s="2">
        <v>45936593.538999997</v>
      </c>
      <c r="AH111" s="2">
        <v>48330381</v>
      </c>
      <c r="AI111" s="2">
        <v>47478888</v>
      </c>
      <c r="AJ111" s="2">
        <v>49821413</v>
      </c>
      <c r="AK111" s="2">
        <v>52037047.130999997</v>
      </c>
      <c r="AL111" s="2">
        <v>54809794</v>
      </c>
      <c r="AM111" s="2">
        <v>53568180</v>
      </c>
      <c r="AN111" s="2">
        <v>59549217</v>
      </c>
      <c r="AO111" s="2">
        <v>61801022.969999999</v>
      </c>
      <c r="AP111" s="2">
        <v>64513787</v>
      </c>
      <c r="AQ111" s="2">
        <v>61325413</v>
      </c>
      <c r="AR111" s="2">
        <v>63984930</v>
      </c>
      <c r="AS111" s="2">
        <v>65726019.520000003</v>
      </c>
      <c r="AT111" s="2">
        <v>68586437</v>
      </c>
      <c r="AU111" s="2">
        <v>65694991</v>
      </c>
      <c r="AV111" s="2">
        <v>68461087</v>
      </c>
      <c r="AW111" s="2">
        <v>72128408.081</v>
      </c>
      <c r="AX111" s="2">
        <v>66933289</v>
      </c>
      <c r="AY111" s="2">
        <v>63914949</v>
      </c>
      <c r="AZ111" s="5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</row>
    <row r="112" spans="1:71" ht="16.5" customHeight="1" x14ac:dyDescent="0.3">
      <c r="A112" s="2" t="s">
        <v>1116</v>
      </c>
      <c r="B112" s="2">
        <v>705278</v>
      </c>
      <c r="C112" s="2">
        <v>694111</v>
      </c>
      <c r="D112" s="2">
        <v>682804</v>
      </c>
      <c r="E112" s="2">
        <v>674402</v>
      </c>
      <c r="F112" s="2">
        <v>670652</v>
      </c>
      <c r="G112" s="2">
        <v>60823</v>
      </c>
      <c r="H112" s="2">
        <v>60084</v>
      </c>
      <c r="I112" s="2">
        <v>334705</v>
      </c>
      <c r="J112" s="2">
        <v>337625</v>
      </c>
      <c r="K112" s="2">
        <v>437550</v>
      </c>
      <c r="L112" s="2">
        <v>439909</v>
      </c>
      <c r="M112" s="2">
        <v>443022</v>
      </c>
      <c r="N112" s="2">
        <v>439446</v>
      </c>
      <c r="O112" s="2">
        <v>436182</v>
      </c>
      <c r="P112" s="2">
        <v>454438</v>
      </c>
      <c r="Q112" s="2">
        <v>485391.09</v>
      </c>
      <c r="R112" s="2">
        <v>497257</v>
      </c>
      <c r="S112" s="2">
        <v>514826</v>
      </c>
      <c r="T112" s="2">
        <v>529153</v>
      </c>
      <c r="U112" s="2">
        <v>548544.09299999999</v>
      </c>
      <c r="V112" s="2">
        <v>573922</v>
      </c>
      <c r="W112" s="2">
        <v>596512</v>
      </c>
      <c r="X112" s="2">
        <v>620131</v>
      </c>
      <c r="Y112" s="2">
        <v>645220.25899999996</v>
      </c>
      <c r="Z112" s="2">
        <v>673352</v>
      </c>
      <c r="AA112" s="2">
        <v>662707</v>
      </c>
      <c r="AB112" s="2">
        <v>693837</v>
      </c>
      <c r="AC112" s="2">
        <v>727212.46</v>
      </c>
      <c r="AD112" s="2">
        <v>782188</v>
      </c>
      <c r="AE112" s="2">
        <v>805561</v>
      </c>
      <c r="AF112" s="2">
        <v>831246</v>
      </c>
      <c r="AG112" s="2">
        <v>864523.25300000003</v>
      </c>
      <c r="AH112" s="2">
        <v>890145</v>
      </c>
      <c r="AI112" s="2">
        <v>914036</v>
      </c>
      <c r="AJ112" s="2">
        <v>940510</v>
      </c>
      <c r="AK112" s="2">
        <v>967754.43500000006</v>
      </c>
      <c r="AL112" s="2">
        <v>997219</v>
      </c>
      <c r="AM112" s="2">
        <v>1091379</v>
      </c>
      <c r="AN112" s="2">
        <v>1192094</v>
      </c>
      <c r="AO112" s="2">
        <v>2078763.82</v>
      </c>
      <c r="AP112" s="2">
        <v>2280663</v>
      </c>
      <c r="AQ112" s="2">
        <v>2586740</v>
      </c>
      <c r="AR112" s="2">
        <v>11489469</v>
      </c>
      <c r="AS112" s="2">
        <v>8449717.5199999996</v>
      </c>
      <c r="AT112" s="2">
        <v>8463886</v>
      </c>
      <c r="AU112" s="2">
        <v>8388126</v>
      </c>
      <c r="AV112" s="2">
        <v>8280265</v>
      </c>
      <c r="AW112" s="2">
        <v>8333855.0970000001</v>
      </c>
      <c r="AX112" s="2">
        <v>8358342</v>
      </c>
      <c r="AY112" s="2">
        <v>8326415</v>
      </c>
      <c r="AZ112" s="5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</row>
    <row r="113" spans="1:71" ht="16.5" customHeight="1" x14ac:dyDescent="0.3">
      <c r="A113" s="2" t="s">
        <v>830</v>
      </c>
      <c r="B113" s="2">
        <v>14351086</v>
      </c>
      <c r="C113" s="2">
        <v>14142033</v>
      </c>
      <c r="D113" s="2">
        <v>14702319</v>
      </c>
      <c r="E113" s="2">
        <v>15173323</v>
      </c>
      <c r="F113" s="2">
        <v>15774030</v>
      </c>
      <c r="G113" s="2">
        <v>15030553</v>
      </c>
      <c r="H113" s="2">
        <v>15576284</v>
      </c>
      <c r="I113" s="2">
        <v>19008102</v>
      </c>
      <c r="J113" s="2">
        <v>19962311</v>
      </c>
      <c r="K113" s="2">
        <v>18963313</v>
      </c>
      <c r="L113" s="2">
        <v>19136698</v>
      </c>
      <c r="M113" s="2">
        <v>18984959</v>
      </c>
      <c r="N113" s="2">
        <v>19527452</v>
      </c>
      <c r="O113" s="2">
        <v>19346343</v>
      </c>
      <c r="P113" s="2">
        <v>19749218</v>
      </c>
      <c r="Q113" s="2">
        <v>20448177.300000001</v>
      </c>
      <c r="R113" s="2">
        <v>21522476</v>
      </c>
      <c r="S113" s="2">
        <v>21904523</v>
      </c>
      <c r="T113" s="2">
        <v>24764793</v>
      </c>
      <c r="U113" s="2">
        <v>25899974.243999999</v>
      </c>
      <c r="V113" s="2">
        <v>27568390</v>
      </c>
      <c r="W113" s="2">
        <v>33566019</v>
      </c>
      <c r="X113" s="2">
        <v>35049564</v>
      </c>
      <c r="Y113" s="2">
        <v>36823641.265000001</v>
      </c>
      <c r="Z113" s="2">
        <v>38563978</v>
      </c>
      <c r="AA113" s="2">
        <v>37927061</v>
      </c>
      <c r="AB113" s="2">
        <v>39893707</v>
      </c>
      <c r="AC113" s="2">
        <v>41747921.07</v>
      </c>
      <c r="AD113" s="2">
        <v>43950925</v>
      </c>
      <c r="AE113" s="2">
        <v>43062355</v>
      </c>
      <c r="AF113" s="2">
        <v>44902572</v>
      </c>
      <c r="AG113" s="2">
        <v>46801116.792000003</v>
      </c>
      <c r="AH113" s="2">
        <v>49220526</v>
      </c>
      <c r="AI113" s="2">
        <v>48392924</v>
      </c>
      <c r="AJ113" s="2">
        <v>50761923</v>
      </c>
      <c r="AK113" s="2">
        <v>53004801.566</v>
      </c>
      <c r="AL113" s="2">
        <v>55807013</v>
      </c>
      <c r="AM113" s="2">
        <v>54659559</v>
      </c>
      <c r="AN113" s="2">
        <v>60741311</v>
      </c>
      <c r="AO113" s="2">
        <v>63879786.789999999</v>
      </c>
      <c r="AP113" s="2">
        <v>66794450</v>
      </c>
      <c r="AQ113" s="2">
        <v>63912153</v>
      </c>
      <c r="AR113" s="2">
        <v>75474399</v>
      </c>
      <c r="AS113" s="2">
        <v>74175737.040000007</v>
      </c>
      <c r="AT113" s="2">
        <v>77050323</v>
      </c>
      <c r="AU113" s="2">
        <v>74083117</v>
      </c>
      <c r="AV113" s="2">
        <v>76741352</v>
      </c>
      <c r="AW113" s="2">
        <v>80462263.178000003</v>
      </c>
      <c r="AX113" s="2">
        <v>75291631</v>
      </c>
      <c r="AY113" s="2">
        <v>72241364</v>
      </c>
      <c r="AZ113" s="5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</row>
    <row r="114" spans="1:71" ht="16.5" customHeight="1" x14ac:dyDescent="0.3">
      <c r="A114" s="2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</row>
    <row r="115" spans="1:71" ht="16.5" customHeight="1" x14ac:dyDescent="0.3">
      <c r="A115" s="2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</row>
    <row r="116" spans="1:71" ht="16.5" customHeight="1" x14ac:dyDescent="0.3">
      <c r="A116" s="2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</row>
    <row r="117" spans="1:71" ht="16.5" customHeight="1" x14ac:dyDescent="0.3">
      <c r="A117" s="2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</row>
    <row r="118" spans="1:71" ht="16.5" customHeight="1" x14ac:dyDescent="0.3">
      <c r="A118" s="2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</row>
    <row r="119" spans="1:71" ht="16.5" customHeight="1" x14ac:dyDescent="0.3">
      <c r="A119" s="2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</row>
    <row r="120" spans="1:71" ht="16.5" customHeight="1" x14ac:dyDescent="0.3">
      <c r="A120" s="2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</row>
    <row r="121" spans="1:71" ht="16.5" customHeight="1" x14ac:dyDescent="0.3">
      <c r="A121" s="2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</row>
    <row r="122" spans="1:71" ht="16.5" customHeight="1" x14ac:dyDescent="0.3">
      <c r="A122" s="2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</row>
    <row r="123" spans="1:71" ht="16.5" customHeight="1" x14ac:dyDescent="0.3">
      <c r="A123" s="143" t="s">
        <v>1117</v>
      </c>
      <c r="B123" s="5">
        <f t="shared" ref="B123:AY123" si="0">+B45+B53+B56</f>
        <v>1973193</v>
      </c>
      <c r="C123" s="5">
        <f t="shared" si="0"/>
        <v>4223185</v>
      </c>
      <c r="D123" s="5">
        <f t="shared" si="0"/>
        <v>4873208</v>
      </c>
      <c r="E123" s="5">
        <f t="shared" si="0"/>
        <v>4773849</v>
      </c>
      <c r="F123" s="5">
        <f t="shared" si="0"/>
        <v>4643531</v>
      </c>
      <c r="G123" s="5">
        <f t="shared" si="0"/>
        <v>2752157</v>
      </c>
      <c r="H123" s="5">
        <f t="shared" si="0"/>
        <v>2092190</v>
      </c>
      <c r="I123" s="5">
        <f t="shared" si="0"/>
        <v>2203744</v>
      </c>
      <c r="J123" s="5">
        <f t="shared" si="0"/>
        <v>2565925</v>
      </c>
      <c r="K123" s="5">
        <f t="shared" si="0"/>
        <v>2835848</v>
      </c>
      <c r="L123" s="5">
        <f t="shared" si="0"/>
        <v>4484900</v>
      </c>
      <c r="M123" s="5">
        <f t="shared" si="0"/>
        <v>4507373</v>
      </c>
      <c r="N123" s="5">
        <f t="shared" si="0"/>
        <v>3973395</v>
      </c>
      <c r="O123" s="5">
        <f t="shared" si="0"/>
        <v>7610839</v>
      </c>
      <c r="P123" s="5">
        <f t="shared" si="0"/>
        <v>11410518</v>
      </c>
      <c r="Q123" s="5">
        <f t="shared" si="0"/>
        <v>7409904.3700000001</v>
      </c>
      <c r="R123" s="5">
        <f t="shared" si="0"/>
        <v>6803634</v>
      </c>
      <c r="S123" s="5">
        <f t="shared" si="0"/>
        <v>6960377</v>
      </c>
      <c r="T123" s="5">
        <f t="shared" si="0"/>
        <v>5765670</v>
      </c>
      <c r="U123" s="5">
        <f t="shared" si="0"/>
        <v>6844303.1509999996</v>
      </c>
      <c r="V123" s="5">
        <f t="shared" si="0"/>
        <v>7315362</v>
      </c>
      <c r="W123" s="5">
        <f t="shared" si="0"/>
        <v>5397028</v>
      </c>
      <c r="X123" s="5">
        <f t="shared" si="0"/>
        <v>5681548</v>
      </c>
      <c r="Y123" s="5">
        <f t="shared" si="0"/>
        <v>6057726.9620000003</v>
      </c>
      <c r="Z123" s="5">
        <f t="shared" si="0"/>
        <v>6753908</v>
      </c>
      <c r="AA123" s="5">
        <f t="shared" si="0"/>
        <v>4106194</v>
      </c>
      <c r="AB123" s="5">
        <f t="shared" si="0"/>
        <v>4027752</v>
      </c>
      <c r="AC123" s="5">
        <f t="shared" si="0"/>
        <v>4683109.0599999996</v>
      </c>
      <c r="AD123" s="5">
        <f t="shared" si="0"/>
        <v>4878999</v>
      </c>
      <c r="AE123" s="5">
        <f t="shared" si="0"/>
        <v>12172388</v>
      </c>
      <c r="AF123" s="5">
        <f t="shared" si="0"/>
        <v>7639178</v>
      </c>
      <c r="AG123" s="5">
        <f t="shared" si="0"/>
        <v>5168982</v>
      </c>
      <c r="AH123" s="5">
        <f t="shared" si="0"/>
        <v>7108007</v>
      </c>
      <c r="AI123" s="5">
        <f t="shared" si="0"/>
        <v>6750312</v>
      </c>
      <c r="AJ123" s="5">
        <f t="shared" si="0"/>
        <v>6051186</v>
      </c>
      <c r="AK123" s="5">
        <f t="shared" si="0"/>
        <v>4707620.46</v>
      </c>
      <c r="AL123" s="5">
        <f t="shared" si="0"/>
        <v>2436057</v>
      </c>
      <c r="AM123" s="5">
        <f t="shared" si="0"/>
        <v>7434775</v>
      </c>
      <c r="AN123" s="5">
        <f t="shared" si="0"/>
        <v>8152751</v>
      </c>
      <c r="AO123" s="5">
        <f t="shared" si="0"/>
        <v>2288306.23</v>
      </c>
      <c r="AP123" s="5">
        <f t="shared" si="0"/>
        <v>2247750</v>
      </c>
      <c r="AQ123" s="5">
        <f t="shared" si="0"/>
        <v>5648055</v>
      </c>
      <c r="AR123" s="5">
        <f t="shared" si="0"/>
        <v>12097503</v>
      </c>
      <c r="AS123" s="5">
        <f t="shared" si="0"/>
        <v>10966060.57</v>
      </c>
      <c r="AT123" s="5">
        <f t="shared" si="0"/>
        <v>10254176</v>
      </c>
      <c r="AU123" s="5">
        <f t="shared" si="0"/>
        <v>12214884</v>
      </c>
      <c r="AV123" s="5">
        <f t="shared" si="0"/>
        <v>9773956</v>
      </c>
      <c r="AW123" s="5">
        <f t="shared" si="0"/>
        <v>8864964.5030000005</v>
      </c>
      <c r="AX123" s="5">
        <f t="shared" si="0"/>
        <v>18455622</v>
      </c>
      <c r="AY123" s="5">
        <f t="shared" si="0"/>
        <v>19650103</v>
      </c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</row>
    <row r="124" spans="1:71" ht="16.5" customHeight="1" x14ac:dyDescent="0.3">
      <c r="A124" s="143" t="s">
        <v>1118</v>
      </c>
      <c r="B124" s="5">
        <f t="shared" ref="B124:AY124" si="1">B71</f>
        <v>9819971</v>
      </c>
      <c r="C124" s="5">
        <f t="shared" si="1"/>
        <v>8084896</v>
      </c>
      <c r="D124" s="5">
        <f t="shared" si="1"/>
        <v>9379791</v>
      </c>
      <c r="E124" s="5">
        <f t="shared" si="1"/>
        <v>11836274</v>
      </c>
      <c r="F124" s="5">
        <f t="shared" si="1"/>
        <v>12618405</v>
      </c>
      <c r="G124" s="5">
        <f t="shared" si="1"/>
        <v>17132038</v>
      </c>
      <c r="H124" s="5">
        <f t="shared" si="1"/>
        <v>19197478</v>
      </c>
      <c r="I124" s="5">
        <f t="shared" si="1"/>
        <v>15730371</v>
      </c>
      <c r="J124" s="5">
        <f t="shared" si="1"/>
        <v>15401473</v>
      </c>
      <c r="K124" s="5">
        <f t="shared" si="1"/>
        <v>15822640</v>
      </c>
      <c r="L124" s="5">
        <f t="shared" si="1"/>
        <v>14848505</v>
      </c>
      <c r="M124" s="5">
        <f t="shared" si="1"/>
        <v>15433266</v>
      </c>
      <c r="N124" s="5">
        <f t="shared" si="1"/>
        <v>16731786</v>
      </c>
      <c r="O124" s="5">
        <f t="shared" si="1"/>
        <v>14261015</v>
      </c>
      <c r="P124" s="5">
        <f t="shared" si="1"/>
        <v>14599889</v>
      </c>
      <c r="Q124" s="5">
        <f t="shared" si="1"/>
        <v>18484056.449999999</v>
      </c>
      <c r="R124" s="5">
        <f t="shared" si="1"/>
        <v>19692880</v>
      </c>
      <c r="S124" s="5">
        <f t="shared" si="1"/>
        <v>20132518</v>
      </c>
      <c r="T124" s="5">
        <f t="shared" si="1"/>
        <v>20949778</v>
      </c>
      <c r="U124" s="5">
        <f t="shared" si="1"/>
        <v>18943698</v>
      </c>
      <c r="V124" s="5">
        <f t="shared" si="1"/>
        <v>18377248</v>
      </c>
      <c r="W124" s="5">
        <f t="shared" si="1"/>
        <v>16235998</v>
      </c>
      <c r="X124" s="5">
        <f t="shared" si="1"/>
        <v>14779517</v>
      </c>
      <c r="Y124" s="5">
        <f t="shared" si="1"/>
        <v>13788036.68</v>
      </c>
      <c r="Z124" s="5">
        <f t="shared" si="1"/>
        <v>13037556</v>
      </c>
      <c r="AA124" s="5">
        <f t="shared" si="1"/>
        <v>12212451</v>
      </c>
      <c r="AB124" s="5">
        <f t="shared" si="1"/>
        <v>11510595</v>
      </c>
      <c r="AC124" s="5">
        <f t="shared" si="1"/>
        <v>11339939.68</v>
      </c>
      <c r="AD124" s="5">
        <f t="shared" si="1"/>
        <v>10333754</v>
      </c>
      <c r="AE124" s="5">
        <f t="shared" si="1"/>
        <v>11177569</v>
      </c>
      <c r="AF124" s="5">
        <f t="shared" si="1"/>
        <v>15313173</v>
      </c>
      <c r="AG124" s="5">
        <f t="shared" si="1"/>
        <v>17454287.68</v>
      </c>
      <c r="AH124" s="5">
        <f t="shared" si="1"/>
        <v>14459067</v>
      </c>
      <c r="AI124" s="5">
        <f t="shared" si="1"/>
        <v>13910567</v>
      </c>
      <c r="AJ124" s="5">
        <f t="shared" si="1"/>
        <v>13595287</v>
      </c>
      <c r="AK124" s="5">
        <f t="shared" si="1"/>
        <v>13496667.220000001</v>
      </c>
      <c r="AL124" s="5">
        <f t="shared" si="1"/>
        <v>12523010</v>
      </c>
      <c r="AM124" s="5">
        <f t="shared" si="1"/>
        <v>11889830</v>
      </c>
      <c r="AN124" s="5">
        <f t="shared" si="1"/>
        <v>9828850</v>
      </c>
      <c r="AO124" s="5">
        <f t="shared" si="1"/>
        <v>7255200</v>
      </c>
      <c r="AP124" s="5">
        <f t="shared" si="1"/>
        <v>7171800</v>
      </c>
      <c r="AQ124" s="5">
        <f t="shared" si="1"/>
        <v>7088400</v>
      </c>
      <c r="AR124" s="5">
        <f t="shared" si="1"/>
        <v>16825562</v>
      </c>
      <c r="AS124" s="5">
        <f t="shared" si="1"/>
        <v>19522147.449999999</v>
      </c>
      <c r="AT124" s="5">
        <f t="shared" si="1"/>
        <v>19652136</v>
      </c>
      <c r="AU124" s="5">
        <f t="shared" si="1"/>
        <v>25452421</v>
      </c>
      <c r="AV124" s="5">
        <f t="shared" si="1"/>
        <v>27161275</v>
      </c>
      <c r="AW124" s="5">
        <f t="shared" si="1"/>
        <v>25163538.800999999</v>
      </c>
      <c r="AX124" s="5">
        <f t="shared" si="1"/>
        <v>70664662</v>
      </c>
      <c r="AY124" s="5">
        <f t="shared" si="1"/>
        <v>70443081</v>
      </c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</row>
    <row r="125" spans="1:71" ht="16.5" customHeight="1" x14ac:dyDescent="0.3">
      <c r="A125" s="143" t="s">
        <v>1119</v>
      </c>
      <c r="B125" s="5">
        <f t="shared" ref="B125:AY125" si="2">SUM(B123:B124)</f>
        <v>11793164</v>
      </c>
      <c r="C125" s="5">
        <f t="shared" si="2"/>
        <v>12308081</v>
      </c>
      <c r="D125" s="5">
        <f t="shared" si="2"/>
        <v>14252999</v>
      </c>
      <c r="E125" s="5">
        <f t="shared" si="2"/>
        <v>16610123</v>
      </c>
      <c r="F125" s="5">
        <f t="shared" si="2"/>
        <v>17261936</v>
      </c>
      <c r="G125" s="5">
        <f t="shared" si="2"/>
        <v>19884195</v>
      </c>
      <c r="H125" s="5">
        <f t="shared" si="2"/>
        <v>21289668</v>
      </c>
      <c r="I125" s="5">
        <f t="shared" si="2"/>
        <v>17934115</v>
      </c>
      <c r="J125" s="5">
        <f t="shared" si="2"/>
        <v>17967398</v>
      </c>
      <c r="K125" s="5">
        <f t="shared" si="2"/>
        <v>18658488</v>
      </c>
      <c r="L125" s="5">
        <f t="shared" si="2"/>
        <v>19333405</v>
      </c>
      <c r="M125" s="5">
        <f t="shared" si="2"/>
        <v>19940639</v>
      </c>
      <c r="N125" s="5">
        <f t="shared" si="2"/>
        <v>20705181</v>
      </c>
      <c r="O125" s="5">
        <f t="shared" si="2"/>
        <v>21871854</v>
      </c>
      <c r="P125" s="5">
        <f t="shared" si="2"/>
        <v>26010407</v>
      </c>
      <c r="Q125" s="5">
        <f t="shared" si="2"/>
        <v>25893960.82</v>
      </c>
      <c r="R125" s="5">
        <f t="shared" si="2"/>
        <v>26496514</v>
      </c>
      <c r="S125" s="5">
        <f t="shared" si="2"/>
        <v>27092895</v>
      </c>
      <c r="T125" s="5">
        <f t="shared" si="2"/>
        <v>26715448</v>
      </c>
      <c r="U125" s="5">
        <f t="shared" si="2"/>
        <v>25788001.151000001</v>
      </c>
      <c r="V125" s="5">
        <f t="shared" si="2"/>
        <v>25692610</v>
      </c>
      <c r="W125" s="5">
        <f t="shared" si="2"/>
        <v>21633026</v>
      </c>
      <c r="X125" s="5">
        <f t="shared" si="2"/>
        <v>20461065</v>
      </c>
      <c r="Y125" s="5">
        <f t="shared" si="2"/>
        <v>19845763.642000001</v>
      </c>
      <c r="Z125" s="5">
        <f t="shared" si="2"/>
        <v>19791464</v>
      </c>
      <c r="AA125" s="5">
        <f t="shared" si="2"/>
        <v>16318645</v>
      </c>
      <c r="AB125" s="5">
        <f t="shared" si="2"/>
        <v>15538347</v>
      </c>
      <c r="AC125" s="5">
        <f t="shared" si="2"/>
        <v>16023048.739999998</v>
      </c>
      <c r="AD125" s="5">
        <f t="shared" si="2"/>
        <v>15212753</v>
      </c>
      <c r="AE125" s="5">
        <f t="shared" si="2"/>
        <v>23349957</v>
      </c>
      <c r="AF125" s="5">
        <f t="shared" si="2"/>
        <v>22952351</v>
      </c>
      <c r="AG125" s="5">
        <f t="shared" si="2"/>
        <v>22623269.68</v>
      </c>
      <c r="AH125" s="5">
        <f t="shared" si="2"/>
        <v>21567074</v>
      </c>
      <c r="AI125" s="5">
        <f t="shared" si="2"/>
        <v>20660879</v>
      </c>
      <c r="AJ125" s="5">
        <f t="shared" si="2"/>
        <v>19646473</v>
      </c>
      <c r="AK125" s="5">
        <f t="shared" si="2"/>
        <v>18204287.68</v>
      </c>
      <c r="AL125" s="5">
        <f t="shared" si="2"/>
        <v>14959067</v>
      </c>
      <c r="AM125" s="5">
        <f t="shared" si="2"/>
        <v>19324605</v>
      </c>
      <c r="AN125" s="5">
        <f t="shared" si="2"/>
        <v>17981601</v>
      </c>
      <c r="AO125" s="5">
        <f t="shared" si="2"/>
        <v>9543506.2300000004</v>
      </c>
      <c r="AP125" s="5">
        <f t="shared" si="2"/>
        <v>9419550</v>
      </c>
      <c r="AQ125" s="5">
        <f t="shared" si="2"/>
        <v>12736455</v>
      </c>
      <c r="AR125" s="5">
        <f t="shared" si="2"/>
        <v>28923065</v>
      </c>
      <c r="AS125" s="5">
        <f t="shared" si="2"/>
        <v>30488208.02</v>
      </c>
      <c r="AT125" s="5">
        <f t="shared" si="2"/>
        <v>29906312</v>
      </c>
      <c r="AU125" s="5">
        <f t="shared" si="2"/>
        <v>37667305</v>
      </c>
      <c r="AV125" s="5">
        <f t="shared" si="2"/>
        <v>36935231</v>
      </c>
      <c r="AW125" s="5">
        <f t="shared" si="2"/>
        <v>34028503.303999998</v>
      </c>
      <c r="AX125" s="5">
        <f t="shared" si="2"/>
        <v>89120284</v>
      </c>
      <c r="AY125" s="5">
        <f t="shared" si="2"/>
        <v>90093184</v>
      </c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</row>
    <row r="126" spans="1:71" ht="16.5" customHeight="1" x14ac:dyDescent="0.3">
      <c r="A126" s="2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</row>
    <row r="127" spans="1:71" ht="16.5" customHeight="1" x14ac:dyDescent="0.3">
      <c r="A127" s="6" t="s">
        <v>831</v>
      </c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</row>
    <row r="128" spans="1:71" ht="16.5" customHeight="1" x14ac:dyDescent="0.3">
      <c r="A128" s="2" t="s">
        <v>724</v>
      </c>
      <c r="B128" s="2" t="s">
        <v>725</v>
      </c>
      <c r="C128" s="2" t="s">
        <v>726</v>
      </c>
      <c r="D128" s="2" t="s">
        <v>727</v>
      </c>
      <c r="E128" s="2" t="s">
        <v>832</v>
      </c>
      <c r="F128" s="2" t="s">
        <v>729</v>
      </c>
      <c r="G128" s="2" t="s">
        <v>730</v>
      </c>
      <c r="H128" s="2" t="s">
        <v>731</v>
      </c>
      <c r="I128" s="2" t="s">
        <v>833</v>
      </c>
      <c r="J128" s="2" t="s">
        <v>733</v>
      </c>
      <c r="K128" s="2" t="s">
        <v>734</v>
      </c>
      <c r="L128" s="2" t="s">
        <v>735</v>
      </c>
      <c r="M128" s="2" t="s">
        <v>834</v>
      </c>
      <c r="N128" s="2" t="s">
        <v>737</v>
      </c>
      <c r="O128" s="2" t="s">
        <v>738</v>
      </c>
      <c r="P128" s="2" t="s">
        <v>739</v>
      </c>
      <c r="Q128" s="2" t="s">
        <v>835</v>
      </c>
      <c r="R128" s="2" t="s">
        <v>741</v>
      </c>
      <c r="S128" s="2" t="s">
        <v>742</v>
      </c>
      <c r="T128" s="2" t="s">
        <v>743</v>
      </c>
      <c r="U128" s="2" t="s">
        <v>836</v>
      </c>
      <c r="V128" s="2" t="s">
        <v>745</v>
      </c>
      <c r="W128" s="2" t="s">
        <v>746</v>
      </c>
      <c r="X128" s="2" t="s">
        <v>747</v>
      </c>
      <c r="Y128" s="2" t="s">
        <v>837</v>
      </c>
      <c r="Z128" s="2" t="s">
        <v>749</v>
      </c>
      <c r="AA128" s="2" t="s">
        <v>750</v>
      </c>
      <c r="AB128" s="2" t="s">
        <v>751</v>
      </c>
      <c r="AC128" s="2" t="s">
        <v>838</v>
      </c>
      <c r="AD128" s="2" t="s">
        <v>753</v>
      </c>
      <c r="AE128" s="2" t="s">
        <v>754</v>
      </c>
      <c r="AF128" s="2" t="s">
        <v>755</v>
      </c>
      <c r="AG128" s="2" t="s">
        <v>839</v>
      </c>
      <c r="AH128" s="2" t="s">
        <v>757</v>
      </c>
      <c r="AI128" s="2" t="s">
        <v>758</v>
      </c>
      <c r="AJ128" s="2" t="s">
        <v>759</v>
      </c>
      <c r="AK128" s="2" t="s">
        <v>840</v>
      </c>
      <c r="AL128" s="2" t="s">
        <v>761</v>
      </c>
      <c r="AM128" s="2" t="s">
        <v>762</v>
      </c>
      <c r="AN128" s="2" t="s">
        <v>763</v>
      </c>
      <c r="AO128" s="2" t="s">
        <v>841</v>
      </c>
      <c r="AP128" s="2" t="s">
        <v>765</v>
      </c>
      <c r="AQ128" s="2" t="s">
        <v>766</v>
      </c>
      <c r="AR128" s="2" t="s">
        <v>767</v>
      </c>
      <c r="AS128" s="2" t="s">
        <v>842</v>
      </c>
      <c r="AT128" s="2" t="s">
        <v>769</v>
      </c>
      <c r="AU128" s="2" t="s">
        <v>770</v>
      </c>
      <c r="AV128" s="2" t="s">
        <v>771</v>
      </c>
      <c r="AW128" s="2" t="s">
        <v>843</v>
      </c>
      <c r="AX128" s="2" t="s">
        <v>773</v>
      </c>
      <c r="AY128" s="2" t="s">
        <v>774</v>
      </c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4"/>
      <c r="BR128" s="4"/>
      <c r="BS128" s="4"/>
    </row>
    <row r="129" spans="1:71" ht="16.5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</row>
    <row r="130" spans="1:71" ht="16.5" customHeight="1" x14ac:dyDescent="0.3">
      <c r="A130" s="2" t="s">
        <v>1120</v>
      </c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</row>
    <row r="131" spans="1:71" ht="16.5" customHeight="1" x14ac:dyDescent="0.3">
      <c r="A131" s="2" t="s">
        <v>1121</v>
      </c>
      <c r="B131" s="2">
        <v>2090679</v>
      </c>
      <c r="C131" s="2">
        <v>2131988</v>
      </c>
      <c r="D131" s="2">
        <v>2160289</v>
      </c>
      <c r="E131" s="2">
        <v>2215675</v>
      </c>
      <c r="F131" s="2">
        <v>2598061</v>
      </c>
      <c r="G131" s="2">
        <v>2751841</v>
      </c>
      <c r="H131" s="2">
        <v>2782924</v>
      </c>
      <c r="I131" s="2">
        <v>2801431</v>
      </c>
      <c r="J131" s="2">
        <v>2907018</v>
      </c>
      <c r="K131" s="2">
        <v>2341145</v>
      </c>
      <c r="L131" s="2">
        <v>2415713</v>
      </c>
      <c r="M131" s="2">
        <v>2866026</v>
      </c>
      <c r="N131" s="2">
        <v>2895837</v>
      </c>
      <c r="O131" s="2">
        <v>2767752</v>
      </c>
      <c r="P131" s="2">
        <v>2959693</v>
      </c>
      <c r="Q131" s="2">
        <v>3327447.19</v>
      </c>
      <c r="R131" s="2">
        <v>3914484</v>
      </c>
      <c r="S131" s="2">
        <v>4134364</v>
      </c>
      <c r="T131" s="2">
        <v>4255250</v>
      </c>
      <c r="U131" s="2">
        <v>4457674.2050000001</v>
      </c>
      <c r="V131" s="2">
        <v>4867410</v>
      </c>
      <c r="W131" s="2">
        <v>4862020</v>
      </c>
      <c r="X131" s="2">
        <v>4864250</v>
      </c>
      <c r="Y131" s="2">
        <v>5319494.8289999999</v>
      </c>
      <c r="Z131" s="2">
        <v>5273489</v>
      </c>
      <c r="AA131" s="2">
        <v>5519711</v>
      </c>
      <c r="AB131" s="2">
        <v>5759614</v>
      </c>
      <c r="AC131" s="2">
        <v>5754727.6900000004</v>
      </c>
      <c r="AD131" s="2">
        <v>5761430</v>
      </c>
      <c r="AE131" s="2">
        <v>5847691</v>
      </c>
      <c r="AF131" s="2">
        <v>6071003</v>
      </c>
      <c r="AG131" s="2">
        <v>6602441.4100000001</v>
      </c>
      <c r="AH131" s="2">
        <v>6803358</v>
      </c>
      <c r="AI131" s="2">
        <v>6800004</v>
      </c>
      <c r="AJ131" s="2">
        <v>6929999</v>
      </c>
      <c r="AK131" s="2">
        <v>7100339.4519999996</v>
      </c>
      <c r="AL131" s="2">
        <v>7205106</v>
      </c>
      <c r="AM131" s="2">
        <v>7167259</v>
      </c>
      <c r="AN131" s="2">
        <v>7102805</v>
      </c>
      <c r="AO131" s="2">
        <v>7309836.2000000002</v>
      </c>
      <c r="AP131" s="2">
        <v>7730439</v>
      </c>
      <c r="AQ131" s="2">
        <v>8878229</v>
      </c>
      <c r="AR131" s="2">
        <v>8645999</v>
      </c>
      <c r="AS131" s="2">
        <v>8632396.3800000008</v>
      </c>
      <c r="AT131" s="2">
        <v>8142286</v>
      </c>
      <c r="AU131" s="2">
        <v>8633825</v>
      </c>
      <c r="AV131" s="2">
        <v>8810543</v>
      </c>
      <c r="AW131" s="2">
        <v>11132737.517000001</v>
      </c>
      <c r="AX131" s="2">
        <v>8199540</v>
      </c>
      <c r="AY131" s="2">
        <v>4279261</v>
      </c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2"/>
      <c r="BR131" s="2"/>
      <c r="BS131" s="2"/>
    </row>
    <row r="132" spans="1:71" ht="16.5" customHeight="1" x14ac:dyDescent="0.3">
      <c r="A132" s="2" t="s">
        <v>1122</v>
      </c>
      <c r="B132" s="2">
        <v>0</v>
      </c>
      <c r="C132" s="2">
        <v>0</v>
      </c>
      <c r="D132" s="2">
        <v>0</v>
      </c>
      <c r="E132" s="2">
        <v>0</v>
      </c>
      <c r="F132" s="2">
        <v>0</v>
      </c>
      <c r="G132" s="2">
        <v>180730</v>
      </c>
      <c r="H132" s="2">
        <v>156636</v>
      </c>
      <c r="I132" s="2">
        <v>155032</v>
      </c>
      <c r="J132" s="2">
        <v>135133</v>
      </c>
      <c r="K132" s="2">
        <v>141990</v>
      </c>
      <c r="L132" s="2">
        <v>133537</v>
      </c>
      <c r="M132" s="2">
        <v>139371</v>
      </c>
      <c r="N132" s="2">
        <v>142252</v>
      </c>
      <c r="O132" s="2">
        <v>163242</v>
      </c>
      <c r="P132" s="2">
        <v>149997</v>
      </c>
      <c r="Q132" s="2">
        <v>176564.89</v>
      </c>
      <c r="R132" s="2">
        <v>163751</v>
      </c>
      <c r="S132" s="2">
        <v>179842</v>
      </c>
      <c r="T132" s="2">
        <v>170279</v>
      </c>
      <c r="U132" s="2">
        <v>211306.20199999999</v>
      </c>
      <c r="V132" s="2">
        <v>200018</v>
      </c>
      <c r="W132" s="2">
        <v>222263</v>
      </c>
      <c r="X132" s="2">
        <v>212764</v>
      </c>
      <c r="Y132" s="2">
        <v>246837.89300000001</v>
      </c>
      <c r="Z132" s="2">
        <v>225111</v>
      </c>
      <c r="AA132" s="2">
        <v>253345</v>
      </c>
      <c r="AB132" s="2">
        <v>248901</v>
      </c>
      <c r="AC132" s="2">
        <v>247417.73</v>
      </c>
      <c r="AD132" s="2">
        <v>223202</v>
      </c>
      <c r="AE132" s="2">
        <v>264728</v>
      </c>
      <c r="AF132" s="2">
        <v>273771</v>
      </c>
      <c r="AG132" s="2">
        <v>306011.96100000001</v>
      </c>
      <c r="AH132" s="2">
        <v>313296</v>
      </c>
      <c r="AI132" s="2">
        <v>355341</v>
      </c>
      <c r="AJ132" s="2">
        <v>358850</v>
      </c>
      <c r="AK132" s="2">
        <v>361977.95899999997</v>
      </c>
      <c r="AL132" s="2">
        <v>381718</v>
      </c>
      <c r="AM132" s="2">
        <v>409217</v>
      </c>
      <c r="AN132" s="2">
        <v>406773</v>
      </c>
      <c r="AO132" s="2">
        <v>432888.99</v>
      </c>
      <c r="AP132" s="2">
        <v>429112</v>
      </c>
      <c r="AQ132" s="2">
        <v>445636</v>
      </c>
      <c r="AR132" s="2">
        <v>459356</v>
      </c>
      <c r="AS132" s="2">
        <v>514984.36</v>
      </c>
      <c r="AT132" s="2">
        <v>0</v>
      </c>
      <c r="AU132" s="2">
        <v>0</v>
      </c>
      <c r="AV132" s="2">
        <v>208997</v>
      </c>
      <c r="AW132" s="2">
        <v>0</v>
      </c>
      <c r="AX132" s="2">
        <v>0</v>
      </c>
      <c r="AY132" s="2">
        <v>0</v>
      </c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2"/>
      <c r="BR132" s="2"/>
      <c r="BS132" s="2"/>
    </row>
    <row r="133" spans="1:71" ht="16.5" customHeight="1" x14ac:dyDescent="0.3">
      <c r="A133" s="2" t="s">
        <v>1123</v>
      </c>
      <c r="B133" s="2">
        <v>0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v>0</v>
      </c>
      <c r="AN133" s="2">
        <v>0</v>
      </c>
      <c r="AO133" s="2">
        <v>0</v>
      </c>
      <c r="AP133" s="2">
        <v>215742</v>
      </c>
      <c r="AQ133" s="2">
        <v>1351381</v>
      </c>
      <c r="AR133" s="2">
        <v>817691</v>
      </c>
      <c r="AS133" s="2">
        <v>376922.09</v>
      </c>
      <c r="AT133" s="2">
        <v>142346</v>
      </c>
      <c r="AU133" s="2">
        <v>484990</v>
      </c>
      <c r="AV133" s="2">
        <v>601789</v>
      </c>
      <c r="AW133" s="2">
        <v>1675111.9720000001</v>
      </c>
      <c r="AX133" s="2">
        <v>350280</v>
      </c>
      <c r="AY133" s="2">
        <v>313227</v>
      </c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2"/>
      <c r="BR133" s="2"/>
      <c r="BS133" s="2"/>
    </row>
    <row r="134" spans="1:71" ht="16.5" customHeight="1" x14ac:dyDescent="0.3">
      <c r="A134" s="2" t="s">
        <v>1124</v>
      </c>
      <c r="B134" s="2">
        <v>0</v>
      </c>
      <c r="C134" s="2">
        <v>0</v>
      </c>
      <c r="D134" s="2">
        <v>0</v>
      </c>
      <c r="E134" s="2">
        <v>0</v>
      </c>
      <c r="F134" s="2">
        <v>0</v>
      </c>
      <c r="G134" s="2">
        <v>2571111</v>
      </c>
      <c r="H134" s="2">
        <v>2626288</v>
      </c>
      <c r="I134" s="2">
        <v>2646398</v>
      </c>
      <c r="J134" s="2">
        <v>2771885</v>
      </c>
      <c r="K134" s="2">
        <v>2199155</v>
      </c>
      <c r="L134" s="2">
        <v>2282176</v>
      </c>
      <c r="M134" s="2">
        <v>2726655</v>
      </c>
      <c r="N134" s="2">
        <v>2753585</v>
      </c>
      <c r="O134" s="2">
        <v>2604510</v>
      </c>
      <c r="P134" s="2">
        <v>2809696</v>
      </c>
      <c r="Q134" s="2">
        <v>3150882.31</v>
      </c>
      <c r="R134" s="2">
        <v>3750733</v>
      </c>
      <c r="S134" s="2">
        <v>3954522</v>
      </c>
      <c r="T134" s="2">
        <v>4084971</v>
      </c>
      <c r="U134" s="2">
        <v>4246368.0029999996</v>
      </c>
      <c r="V134" s="2">
        <v>4667392</v>
      </c>
      <c r="W134" s="2">
        <v>4639757</v>
      </c>
      <c r="X134" s="2">
        <v>4651486</v>
      </c>
      <c r="Y134" s="2">
        <v>5072656.9359999998</v>
      </c>
      <c r="Z134" s="2">
        <v>5048378</v>
      </c>
      <c r="AA134" s="2">
        <v>5266366</v>
      </c>
      <c r="AB134" s="2">
        <v>5510713</v>
      </c>
      <c r="AC134" s="2">
        <v>5507309.96</v>
      </c>
      <c r="AD134" s="2">
        <v>5538228</v>
      </c>
      <c r="AE134" s="2">
        <v>5582963</v>
      </c>
      <c r="AF134" s="2">
        <v>5797232</v>
      </c>
      <c r="AG134" s="2">
        <v>6296429.449</v>
      </c>
      <c r="AH134" s="2">
        <v>6490062</v>
      </c>
      <c r="AI134" s="2">
        <v>6444663</v>
      </c>
      <c r="AJ134" s="2">
        <v>6571149</v>
      </c>
      <c r="AK134" s="2">
        <v>6738361.4929999998</v>
      </c>
      <c r="AL134" s="2">
        <v>6823388</v>
      </c>
      <c r="AM134" s="2">
        <v>6758042</v>
      </c>
      <c r="AN134" s="2">
        <v>6696032</v>
      </c>
      <c r="AO134" s="2">
        <v>6876947.2000000002</v>
      </c>
      <c r="AP134" s="2">
        <v>7085585</v>
      </c>
      <c r="AQ134" s="2">
        <v>7081212</v>
      </c>
      <c r="AR134" s="2">
        <v>7368952</v>
      </c>
      <c r="AS134" s="2">
        <v>7740489.9299999997</v>
      </c>
      <c r="AT134" s="2">
        <v>7999940</v>
      </c>
      <c r="AU134" s="2">
        <v>8148835</v>
      </c>
      <c r="AV134" s="2">
        <v>7999757</v>
      </c>
      <c r="AW134" s="2">
        <v>10090627.545</v>
      </c>
      <c r="AX134" s="2">
        <v>7849260</v>
      </c>
      <c r="AY134" s="2">
        <v>3966034</v>
      </c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2"/>
      <c r="BR134" s="2"/>
      <c r="BS134" s="2"/>
    </row>
    <row r="135" spans="1:71" ht="16.5" customHeight="1" x14ac:dyDescent="0.3">
      <c r="A135" s="2" t="s">
        <v>1125</v>
      </c>
      <c r="B135" s="2">
        <v>168564</v>
      </c>
      <c r="C135" s="2">
        <v>179666</v>
      </c>
      <c r="D135" s="2">
        <v>264167</v>
      </c>
      <c r="E135" s="2">
        <v>266313</v>
      </c>
      <c r="F135" s="2">
        <v>201611</v>
      </c>
      <c r="G135" s="2">
        <v>256279</v>
      </c>
      <c r="H135" s="2">
        <v>152585</v>
      </c>
      <c r="I135" s="2">
        <v>4224897</v>
      </c>
      <c r="J135" s="2">
        <v>566996</v>
      </c>
      <c r="K135" s="2">
        <v>156027</v>
      </c>
      <c r="L135" s="2">
        <v>190997</v>
      </c>
      <c r="M135" s="2">
        <v>428657</v>
      </c>
      <c r="N135" s="2">
        <v>229844</v>
      </c>
      <c r="O135" s="2">
        <v>183344</v>
      </c>
      <c r="P135" s="2">
        <v>206380</v>
      </c>
      <c r="Q135" s="2">
        <v>430266.36</v>
      </c>
      <c r="R135" s="2">
        <v>260190</v>
      </c>
      <c r="S135" s="2">
        <v>315415</v>
      </c>
      <c r="T135" s="2">
        <v>1859514</v>
      </c>
      <c r="U135" s="2">
        <v>344071.34</v>
      </c>
      <c r="V135" s="2">
        <v>365198</v>
      </c>
      <c r="W135" s="2">
        <v>288743</v>
      </c>
      <c r="X135" s="2">
        <v>279620</v>
      </c>
      <c r="Y135" s="2">
        <v>862286.39</v>
      </c>
      <c r="Z135" s="2">
        <v>366088</v>
      </c>
      <c r="AA135" s="2">
        <v>503033</v>
      </c>
      <c r="AB135" s="2">
        <v>311985</v>
      </c>
      <c r="AC135" s="2">
        <v>464197.9</v>
      </c>
      <c r="AD135" s="2">
        <v>466493</v>
      </c>
      <c r="AE135" s="2">
        <v>300005</v>
      </c>
      <c r="AF135" s="2">
        <v>306658</v>
      </c>
      <c r="AG135" s="2">
        <v>516127.337</v>
      </c>
      <c r="AH135" s="2">
        <v>431955</v>
      </c>
      <c r="AI135" s="2">
        <v>408018</v>
      </c>
      <c r="AJ135" s="2">
        <v>396977</v>
      </c>
      <c r="AK135" s="2">
        <v>390265.77100000001</v>
      </c>
      <c r="AL135" s="2">
        <v>524429</v>
      </c>
      <c r="AM135" s="2">
        <v>455038</v>
      </c>
      <c r="AN135" s="2">
        <v>4104221</v>
      </c>
      <c r="AO135" s="2">
        <v>748589.43</v>
      </c>
      <c r="AP135" s="2">
        <v>501311</v>
      </c>
      <c r="AQ135" s="2">
        <v>533539</v>
      </c>
      <c r="AR135" s="2">
        <v>881598</v>
      </c>
      <c r="AS135" s="2">
        <v>769224.06</v>
      </c>
      <c r="AT135" s="2">
        <v>658532</v>
      </c>
      <c r="AU135" s="2">
        <v>686916</v>
      </c>
      <c r="AV135" s="2">
        <v>643818</v>
      </c>
      <c r="AW135" s="2">
        <v>-19176.828000000001</v>
      </c>
      <c r="AX135" s="2">
        <v>3258387</v>
      </c>
      <c r="AY135" s="2">
        <v>822431</v>
      </c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2"/>
      <c r="BR135" s="2"/>
      <c r="BS135" s="2"/>
    </row>
    <row r="136" spans="1:71" ht="16.5" customHeight="1" x14ac:dyDescent="0.3">
      <c r="A136" s="2" t="s">
        <v>1126</v>
      </c>
      <c r="B136" s="2">
        <v>25845</v>
      </c>
      <c r="C136" s="2">
        <v>35076</v>
      </c>
      <c r="D136" s="2">
        <v>47631</v>
      </c>
      <c r="E136" s="2">
        <v>58205</v>
      </c>
      <c r="F136" s="2">
        <v>42486</v>
      </c>
      <c r="G136" s="2">
        <v>29936</v>
      </c>
      <c r="H136" s="2">
        <v>6118</v>
      </c>
      <c r="I136" s="2">
        <v>4497</v>
      </c>
      <c r="J136" s="2">
        <v>183513</v>
      </c>
      <c r="K136" s="2">
        <v>11140</v>
      </c>
      <c r="L136" s="2">
        <v>9032</v>
      </c>
      <c r="M136" s="2">
        <v>0</v>
      </c>
      <c r="N136" s="2">
        <v>6837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v>0</v>
      </c>
      <c r="AN136" s="2">
        <v>0</v>
      </c>
      <c r="AO136" s="2">
        <v>0</v>
      </c>
      <c r="AP136" s="2">
        <v>0</v>
      </c>
      <c r="AQ136" s="2">
        <v>0</v>
      </c>
      <c r="AR136" s="2">
        <v>0</v>
      </c>
      <c r="AS136" s="2">
        <v>0</v>
      </c>
      <c r="AT136" s="2">
        <v>0</v>
      </c>
      <c r="AU136" s="2">
        <v>0</v>
      </c>
      <c r="AV136" s="2">
        <v>0</v>
      </c>
      <c r="AW136" s="2">
        <v>0</v>
      </c>
      <c r="AX136" s="2">
        <v>0</v>
      </c>
      <c r="AY136" s="2">
        <v>0</v>
      </c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2"/>
      <c r="BR136" s="2"/>
      <c r="BS136" s="2"/>
    </row>
    <row r="137" spans="1:71" ht="16.5" customHeight="1" x14ac:dyDescent="0.3">
      <c r="A137" s="2" t="s">
        <v>1127</v>
      </c>
      <c r="B137" s="2">
        <v>0</v>
      </c>
      <c r="C137" s="2">
        <v>0</v>
      </c>
      <c r="D137" s="2">
        <v>0</v>
      </c>
      <c r="E137" s="2">
        <v>0</v>
      </c>
      <c r="F137" s="2">
        <v>0</v>
      </c>
      <c r="G137" s="2">
        <v>40</v>
      </c>
      <c r="H137" s="2">
        <v>20</v>
      </c>
      <c r="I137" s="2">
        <v>0</v>
      </c>
      <c r="J137" s="2">
        <v>0</v>
      </c>
      <c r="K137" s="2">
        <v>60</v>
      </c>
      <c r="L137" s="2">
        <v>30</v>
      </c>
      <c r="M137" s="2">
        <v>225724</v>
      </c>
      <c r="N137" s="2">
        <v>0</v>
      </c>
      <c r="O137" s="2">
        <v>12385</v>
      </c>
      <c r="P137" s="2">
        <v>7911</v>
      </c>
      <c r="Q137" s="2">
        <v>20715.22</v>
      </c>
      <c r="R137" s="2">
        <v>12156</v>
      </c>
      <c r="S137" s="2">
        <v>17807</v>
      </c>
      <c r="T137" s="2">
        <v>18567</v>
      </c>
      <c r="U137" s="2">
        <v>29273.88</v>
      </c>
      <c r="V137" s="2">
        <v>21691</v>
      </c>
      <c r="W137" s="2">
        <v>0</v>
      </c>
      <c r="X137" s="2">
        <v>24919</v>
      </c>
      <c r="Y137" s="2">
        <v>0</v>
      </c>
      <c r="Z137" s="2">
        <v>0</v>
      </c>
      <c r="AA137" s="2">
        <v>0</v>
      </c>
      <c r="AB137" s="2">
        <v>14577</v>
      </c>
      <c r="AC137" s="2">
        <v>0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v>0</v>
      </c>
      <c r="AK137" s="2">
        <v>6749.0782499999996</v>
      </c>
      <c r="AL137" s="2">
        <v>0</v>
      </c>
      <c r="AM137" s="2">
        <v>0</v>
      </c>
      <c r="AN137" s="2">
        <v>0</v>
      </c>
      <c r="AO137" s="2">
        <v>0</v>
      </c>
      <c r="AP137" s="2">
        <v>0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2">
        <v>41095</v>
      </c>
      <c r="AW137" s="2">
        <v>0</v>
      </c>
      <c r="AX137" s="2">
        <v>0</v>
      </c>
      <c r="AY137" s="2">
        <v>0</v>
      </c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2"/>
      <c r="BR137" s="2"/>
      <c r="BS137" s="2"/>
    </row>
    <row r="138" spans="1:71" ht="16.5" customHeight="1" x14ac:dyDescent="0.3">
      <c r="A138" s="2" t="s">
        <v>1128</v>
      </c>
      <c r="B138" s="2">
        <v>0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0</v>
      </c>
      <c r="AH138" s="2">
        <v>0</v>
      </c>
      <c r="AI138" s="2">
        <v>0</v>
      </c>
      <c r="AJ138" s="2">
        <v>0</v>
      </c>
      <c r="AK138" s="2">
        <v>0</v>
      </c>
      <c r="AL138" s="2">
        <v>0</v>
      </c>
      <c r="AM138" s="2">
        <v>0</v>
      </c>
      <c r="AN138" s="2">
        <v>0</v>
      </c>
      <c r="AO138" s="2">
        <v>0</v>
      </c>
      <c r="AP138" s="2">
        <v>8922</v>
      </c>
      <c r="AQ138" s="2">
        <v>6801</v>
      </c>
      <c r="AR138" s="2">
        <v>28948</v>
      </c>
      <c r="AS138" s="2">
        <v>70472.289999999994</v>
      </c>
      <c r="AT138" s="2">
        <v>81810</v>
      </c>
      <c r="AU138" s="2">
        <v>123493</v>
      </c>
      <c r="AV138" s="2">
        <v>0</v>
      </c>
      <c r="AW138" s="2">
        <v>46792.437250000003</v>
      </c>
      <c r="AX138" s="2">
        <v>35259</v>
      </c>
      <c r="AY138" s="2">
        <v>370171</v>
      </c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2"/>
      <c r="BR138" s="2"/>
      <c r="BS138" s="2"/>
    </row>
    <row r="139" spans="1:71" ht="16.5" customHeight="1" x14ac:dyDescent="0.3">
      <c r="A139" s="2" t="s">
        <v>1129</v>
      </c>
      <c r="B139" s="2">
        <v>142719</v>
      </c>
      <c r="C139" s="2">
        <v>144590</v>
      </c>
      <c r="D139" s="2">
        <v>216536</v>
      </c>
      <c r="E139" s="2">
        <v>208108</v>
      </c>
      <c r="F139" s="2">
        <v>159125</v>
      </c>
      <c r="G139" s="2">
        <v>226303</v>
      </c>
      <c r="H139" s="2">
        <v>146447</v>
      </c>
      <c r="I139" s="2">
        <v>4220400</v>
      </c>
      <c r="J139" s="2">
        <v>383483</v>
      </c>
      <c r="K139" s="2">
        <v>144827</v>
      </c>
      <c r="L139" s="2">
        <v>181935</v>
      </c>
      <c r="M139" s="2">
        <v>406618</v>
      </c>
      <c r="N139" s="2">
        <v>223007</v>
      </c>
      <c r="O139" s="2">
        <v>170959</v>
      </c>
      <c r="P139" s="2">
        <v>198469</v>
      </c>
      <c r="Q139" s="2">
        <v>409551.14</v>
      </c>
      <c r="R139" s="2">
        <v>248034</v>
      </c>
      <c r="S139" s="2">
        <v>297608</v>
      </c>
      <c r="T139" s="2">
        <v>1840947</v>
      </c>
      <c r="U139" s="2">
        <v>314797.46000000002</v>
      </c>
      <c r="V139" s="2">
        <v>343507</v>
      </c>
      <c r="W139" s="2">
        <v>288743</v>
      </c>
      <c r="X139" s="2">
        <v>254701</v>
      </c>
      <c r="Y139" s="2">
        <v>944043.39</v>
      </c>
      <c r="Z139" s="2">
        <v>366088</v>
      </c>
      <c r="AA139" s="2">
        <v>503033</v>
      </c>
      <c r="AB139" s="2">
        <v>297408</v>
      </c>
      <c r="AC139" s="2">
        <v>508762.9</v>
      </c>
      <c r="AD139" s="2">
        <v>466493</v>
      </c>
      <c r="AE139" s="2">
        <v>300005</v>
      </c>
      <c r="AF139" s="2">
        <v>306658</v>
      </c>
      <c r="AG139" s="2">
        <v>516127.337</v>
      </c>
      <c r="AH139" s="2">
        <v>431955</v>
      </c>
      <c r="AI139" s="2">
        <v>408018</v>
      </c>
      <c r="AJ139" s="2">
        <v>396977</v>
      </c>
      <c r="AK139" s="2">
        <v>363269.45799999998</v>
      </c>
      <c r="AL139" s="2">
        <v>524429</v>
      </c>
      <c r="AM139" s="2">
        <v>455038</v>
      </c>
      <c r="AN139" s="2">
        <v>4104221</v>
      </c>
      <c r="AO139" s="2">
        <v>748589.43</v>
      </c>
      <c r="AP139" s="2">
        <v>492389</v>
      </c>
      <c r="AQ139" s="2">
        <v>526738</v>
      </c>
      <c r="AR139" s="2">
        <v>852650</v>
      </c>
      <c r="AS139" s="2">
        <v>698751.77</v>
      </c>
      <c r="AT139" s="2">
        <v>576722</v>
      </c>
      <c r="AU139" s="2">
        <v>563423</v>
      </c>
      <c r="AV139" s="2">
        <v>602723</v>
      </c>
      <c r="AW139" s="2">
        <v>-59452.576999999997</v>
      </c>
      <c r="AX139" s="2">
        <v>3223128</v>
      </c>
      <c r="AY139" s="2">
        <v>452260</v>
      </c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2"/>
      <c r="BR139" s="2"/>
      <c r="BS139" s="2"/>
    </row>
    <row r="140" spans="1:71" ht="16.5" customHeight="1" x14ac:dyDescent="0.3">
      <c r="A140" s="2" t="s">
        <v>1130</v>
      </c>
      <c r="B140" s="2">
        <v>78190</v>
      </c>
      <c r="C140" s="2">
        <v>77141</v>
      </c>
      <c r="D140" s="2">
        <v>83885</v>
      </c>
      <c r="E140" s="2">
        <v>122691</v>
      </c>
      <c r="F140" s="2">
        <v>85681</v>
      </c>
      <c r="G140" s="2">
        <v>83599</v>
      </c>
      <c r="H140" s="2">
        <v>0</v>
      </c>
      <c r="I140" s="2">
        <v>112635.5</v>
      </c>
      <c r="J140" s="2">
        <v>117503</v>
      </c>
      <c r="K140" s="2">
        <v>116119</v>
      </c>
      <c r="L140" s="2">
        <v>0</v>
      </c>
      <c r="M140" s="2">
        <v>118780.75</v>
      </c>
      <c r="N140" s="2">
        <v>123133</v>
      </c>
      <c r="O140" s="2">
        <v>125689</v>
      </c>
      <c r="P140" s="2">
        <v>130737</v>
      </c>
      <c r="Q140" s="2">
        <v>117989.72</v>
      </c>
      <c r="R140" s="2">
        <v>136069</v>
      </c>
      <c r="S140" s="2">
        <v>137749</v>
      </c>
      <c r="T140" s="2">
        <v>145456</v>
      </c>
      <c r="U140" s="2">
        <v>164973.77100000001</v>
      </c>
      <c r="V140" s="2">
        <v>168201</v>
      </c>
      <c r="W140" s="2">
        <v>176475</v>
      </c>
      <c r="X140" s="2">
        <v>169654</v>
      </c>
      <c r="Y140" s="2">
        <v>171792.86199999999</v>
      </c>
      <c r="Z140" s="2">
        <v>178365</v>
      </c>
      <c r="AA140" s="2">
        <v>206142</v>
      </c>
      <c r="AB140" s="2">
        <v>216912</v>
      </c>
      <c r="AC140" s="2">
        <v>212459.25</v>
      </c>
      <c r="AD140" s="2">
        <v>209720</v>
      </c>
      <c r="AE140" s="2">
        <v>188972</v>
      </c>
      <c r="AF140" s="2">
        <v>178401</v>
      </c>
      <c r="AG140" s="2">
        <v>172361.416</v>
      </c>
      <c r="AH140" s="2">
        <v>210286</v>
      </c>
      <c r="AI140" s="2">
        <v>211114</v>
      </c>
      <c r="AJ140" s="2">
        <v>220309</v>
      </c>
      <c r="AK140" s="2">
        <v>211435.95199999999</v>
      </c>
      <c r="AL140" s="2">
        <v>221912</v>
      </c>
      <c r="AM140" s="2">
        <v>199515</v>
      </c>
      <c r="AN140" s="2">
        <v>201240</v>
      </c>
      <c r="AO140" s="2">
        <v>219214.55</v>
      </c>
      <c r="AP140" s="2">
        <v>255165</v>
      </c>
      <c r="AQ140" s="2">
        <v>272840</v>
      </c>
      <c r="AR140" s="2">
        <v>277351</v>
      </c>
      <c r="AS140" s="2">
        <v>284540.15999999997</v>
      </c>
      <c r="AT140" s="2">
        <v>301173</v>
      </c>
      <c r="AU140" s="2">
        <v>293450</v>
      </c>
      <c r="AV140" s="2">
        <v>359437</v>
      </c>
      <c r="AW140" s="2">
        <v>386103.89899999998</v>
      </c>
      <c r="AX140" s="2">
        <v>606703</v>
      </c>
      <c r="AY140" s="2">
        <v>126372</v>
      </c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2"/>
      <c r="BR140" s="2"/>
      <c r="BS140" s="2"/>
    </row>
    <row r="141" spans="1:71" ht="16.5" customHeight="1" x14ac:dyDescent="0.3">
      <c r="A141" s="2" t="s">
        <v>1131</v>
      </c>
      <c r="B141" s="2">
        <v>2337433</v>
      </c>
      <c r="C141" s="2">
        <v>2388795</v>
      </c>
      <c r="D141" s="2">
        <v>2508341</v>
      </c>
      <c r="E141" s="2">
        <v>2604679</v>
      </c>
      <c r="F141" s="2">
        <v>2885353</v>
      </c>
      <c r="G141" s="2">
        <v>3091719</v>
      </c>
      <c r="H141" s="2">
        <v>2935509</v>
      </c>
      <c r="I141" s="2">
        <v>7476870</v>
      </c>
      <c r="J141" s="2">
        <v>3591517</v>
      </c>
      <c r="K141" s="2">
        <v>2613291</v>
      </c>
      <c r="L141" s="2">
        <v>2606710</v>
      </c>
      <c r="M141" s="2">
        <v>3769806</v>
      </c>
      <c r="N141" s="2">
        <v>3248814</v>
      </c>
      <c r="O141" s="2">
        <v>3076785</v>
      </c>
      <c r="P141" s="2">
        <v>3296810</v>
      </c>
      <c r="Q141" s="2">
        <v>3875703.28</v>
      </c>
      <c r="R141" s="2">
        <v>4310743</v>
      </c>
      <c r="S141" s="2">
        <v>4587528</v>
      </c>
      <c r="T141" s="2">
        <v>6260220</v>
      </c>
      <c r="U141" s="2">
        <v>4966719.3159999996</v>
      </c>
      <c r="V141" s="2">
        <v>5400809</v>
      </c>
      <c r="W141" s="2">
        <v>5327238</v>
      </c>
      <c r="X141" s="2">
        <v>5313524</v>
      </c>
      <c r="Y141" s="2">
        <v>6353574.0810000002</v>
      </c>
      <c r="Z141" s="2">
        <v>5817942</v>
      </c>
      <c r="AA141" s="2">
        <v>6228886</v>
      </c>
      <c r="AB141" s="2">
        <v>6288511</v>
      </c>
      <c r="AC141" s="2">
        <v>6431384.8300000001</v>
      </c>
      <c r="AD141" s="2">
        <v>6437643</v>
      </c>
      <c r="AE141" s="2">
        <v>6336668</v>
      </c>
      <c r="AF141" s="2">
        <v>6556062</v>
      </c>
      <c r="AG141" s="2">
        <v>7290930.1629999997</v>
      </c>
      <c r="AH141" s="2">
        <v>7445599</v>
      </c>
      <c r="AI141" s="2">
        <v>7419136</v>
      </c>
      <c r="AJ141" s="2">
        <v>7547285</v>
      </c>
      <c r="AK141" s="2">
        <v>7702041.1749999998</v>
      </c>
      <c r="AL141" s="2">
        <v>7951447</v>
      </c>
      <c r="AM141" s="2">
        <v>7821812</v>
      </c>
      <c r="AN141" s="2">
        <v>11408266</v>
      </c>
      <c r="AO141" s="2">
        <v>8277640.1699999999</v>
      </c>
      <c r="AP141" s="2">
        <v>8486915</v>
      </c>
      <c r="AQ141" s="2">
        <v>9684608</v>
      </c>
      <c r="AR141" s="2">
        <v>9804948</v>
      </c>
      <c r="AS141" s="2">
        <v>9686160.5999999996</v>
      </c>
      <c r="AT141" s="2">
        <v>9101991</v>
      </c>
      <c r="AU141" s="2">
        <v>9614191</v>
      </c>
      <c r="AV141" s="2">
        <v>9813798</v>
      </c>
      <c r="AW141" s="2">
        <v>11499664.588</v>
      </c>
      <c r="AX141" s="2">
        <v>12064630</v>
      </c>
      <c r="AY141" s="2">
        <v>5228064</v>
      </c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2"/>
      <c r="BR141" s="2"/>
      <c r="BS141" s="2"/>
    </row>
    <row r="142" spans="1:71" ht="16.5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2"/>
      <c r="BR142" s="2"/>
      <c r="BS142" s="2"/>
    </row>
    <row r="143" spans="1:71" ht="16.5" customHeight="1" x14ac:dyDescent="0.3">
      <c r="A143" s="2" t="s">
        <v>1132</v>
      </c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2"/>
      <c r="BR143" s="2"/>
      <c r="BS143" s="2"/>
    </row>
    <row r="144" spans="1:71" ht="16.5" customHeight="1" x14ac:dyDescent="0.3">
      <c r="A144" s="2" t="s">
        <v>1133</v>
      </c>
      <c r="B144" s="2">
        <v>1154035</v>
      </c>
      <c r="C144" s="2">
        <v>1179051</v>
      </c>
      <c r="D144" s="2">
        <v>1224175</v>
      </c>
      <c r="E144" s="2">
        <v>1332337</v>
      </c>
      <c r="F144" s="2">
        <v>1517455</v>
      </c>
      <c r="G144" s="2">
        <v>1666241</v>
      </c>
      <c r="H144" s="2">
        <v>1719148</v>
      </c>
      <c r="I144" s="2">
        <v>1793834</v>
      </c>
      <c r="J144" s="2">
        <v>1746319</v>
      </c>
      <c r="K144" s="2">
        <v>1689167</v>
      </c>
      <c r="L144" s="2">
        <v>1707161</v>
      </c>
      <c r="M144" s="2">
        <v>1778400</v>
      </c>
      <c r="N144" s="2">
        <v>1836933</v>
      </c>
      <c r="O144" s="2">
        <v>1892941</v>
      </c>
      <c r="P144" s="2">
        <v>1988315</v>
      </c>
      <c r="Q144" s="2">
        <v>2065257.22</v>
      </c>
      <c r="R144" s="2">
        <v>2185728</v>
      </c>
      <c r="S144" s="2">
        <v>2300795</v>
      </c>
      <c r="T144" s="2">
        <v>2369989</v>
      </c>
      <c r="U144" s="2">
        <v>2576886.8319999999</v>
      </c>
      <c r="V144" s="2">
        <v>2491752</v>
      </c>
      <c r="W144" s="2">
        <v>2592979</v>
      </c>
      <c r="X144" s="2">
        <v>2636290</v>
      </c>
      <c r="Y144" s="2">
        <v>2820602.6469999999</v>
      </c>
      <c r="Z144" s="2">
        <v>2723379</v>
      </c>
      <c r="AA144" s="2">
        <v>2877429</v>
      </c>
      <c r="AB144" s="2">
        <v>3021914</v>
      </c>
      <c r="AC144" s="2">
        <v>2993518.87</v>
      </c>
      <c r="AD144" s="2">
        <v>2864096</v>
      </c>
      <c r="AE144" s="2">
        <v>3021984</v>
      </c>
      <c r="AF144" s="2">
        <v>3243021</v>
      </c>
      <c r="AG144" s="2">
        <v>3504621.5329999998</v>
      </c>
      <c r="AH144" s="2">
        <v>3424053</v>
      </c>
      <c r="AI144" s="2">
        <v>3465954</v>
      </c>
      <c r="AJ144" s="2">
        <v>3511221</v>
      </c>
      <c r="AK144" s="2">
        <v>3639370.219</v>
      </c>
      <c r="AL144" s="2">
        <v>3460130</v>
      </c>
      <c r="AM144" s="2">
        <v>3577973</v>
      </c>
      <c r="AN144" s="2">
        <v>3661162</v>
      </c>
      <c r="AO144" s="2">
        <v>3818894.73</v>
      </c>
      <c r="AP144" s="2">
        <v>3852155</v>
      </c>
      <c r="AQ144" s="2">
        <v>4618125</v>
      </c>
      <c r="AR144" s="2">
        <v>4538770</v>
      </c>
      <c r="AS144" s="2">
        <v>4569955.6500000004</v>
      </c>
      <c r="AT144" s="2">
        <v>4055071</v>
      </c>
      <c r="AU144" s="2">
        <v>4515973</v>
      </c>
      <c r="AV144" s="2">
        <v>4558372</v>
      </c>
      <c r="AW144" s="2">
        <v>4978212.0130000003</v>
      </c>
      <c r="AX144" s="2">
        <v>4037940</v>
      </c>
      <c r="AY144" s="2">
        <v>3055485</v>
      </c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2"/>
      <c r="BR144" s="2"/>
      <c r="BS144" s="2"/>
    </row>
    <row r="145" spans="1:71" ht="16.5" customHeight="1" x14ac:dyDescent="0.3">
      <c r="A145" s="2" t="s">
        <v>1134</v>
      </c>
      <c r="B145" s="2">
        <v>0</v>
      </c>
      <c r="C145" s="2">
        <v>0</v>
      </c>
      <c r="D145" s="2">
        <v>0</v>
      </c>
      <c r="E145" s="2">
        <v>0</v>
      </c>
      <c r="F145" s="2">
        <v>0</v>
      </c>
      <c r="G145" s="2">
        <v>147829</v>
      </c>
      <c r="H145" s="2">
        <v>132415</v>
      </c>
      <c r="I145" s="2">
        <v>131288</v>
      </c>
      <c r="J145" s="2">
        <v>115534</v>
      </c>
      <c r="K145" s="2">
        <v>118937</v>
      </c>
      <c r="L145" s="2">
        <v>115131</v>
      </c>
      <c r="M145" s="2">
        <v>120770</v>
      </c>
      <c r="N145" s="2">
        <v>123198</v>
      </c>
      <c r="O145" s="2">
        <v>138235</v>
      </c>
      <c r="P145" s="2">
        <v>128023</v>
      </c>
      <c r="Q145" s="2">
        <v>151892.04</v>
      </c>
      <c r="R145" s="2">
        <v>136895</v>
      </c>
      <c r="S145" s="2">
        <v>151493</v>
      </c>
      <c r="T145" s="2">
        <v>143832</v>
      </c>
      <c r="U145" s="2">
        <v>176554.09400000001</v>
      </c>
      <c r="V145" s="2">
        <v>164031</v>
      </c>
      <c r="W145" s="2">
        <v>169652</v>
      </c>
      <c r="X145" s="2">
        <v>170047</v>
      </c>
      <c r="Y145" s="2">
        <v>187033.38200000001</v>
      </c>
      <c r="Z145" s="2">
        <v>177200</v>
      </c>
      <c r="AA145" s="2">
        <v>200847</v>
      </c>
      <c r="AB145" s="2">
        <v>201094</v>
      </c>
      <c r="AC145" s="2">
        <v>200519</v>
      </c>
      <c r="AD145" s="2">
        <v>178412</v>
      </c>
      <c r="AE145" s="2">
        <v>210169</v>
      </c>
      <c r="AF145" s="2">
        <v>217408</v>
      </c>
      <c r="AG145" s="2">
        <v>246081.94</v>
      </c>
      <c r="AH145" s="2">
        <v>243711</v>
      </c>
      <c r="AI145" s="2">
        <v>274653</v>
      </c>
      <c r="AJ145" s="2">
        <v>279554</v>
      </c>
      <c r="AK145" s="2">
        <v>287646.10600000003</v>
      </c>
      <c r="AL145" s="2">
        <v>301666</v>
      </c>
      <c r="AM145" s="2">
        <v>314928</v>
      </c>
      <c r="AN145" s="2">
        <v>323041</v>
      </c>
      <c r="AO145" s="2">
        <v>340828.43</v>
      </c>
      <c r="AP145" s="2">
        <v>331564</v>
      </c>
      <c r="AQ145" s="2">
        <v>345749</v>
      </c>
      <c r="AR145" s="2">
        <v>361510</v>
      </c>
      <c r="AS145" s="2">
        <v>409397.34</v>
      </c>
      <c r="AT145" s="2">
        <v>0</v>
      </c>
      <c r="AU145" s="2">
        <v>0</v>
      </c>
      <c r="AV145" s="2">
        <v>100059</v>
      </c>
      <c r="AW145" s="2">
        <v>0</v>
      </c>
      <c r="AX145" s="2">
        <v>0</v>
      </c>
      <c r="AY145" s="2">
        <v>0</v>
      </c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2"/>
      <c r="BR145" s="2"/>
      <c r="BS145" s="2"/>
    </row>
    <row r="146" spans="1:71" ht="16.5" customHeight="1" x14ac:dyDescent="0.3">
      <c r="A146" s="2" t="s">
        <v>1135</v>
      </c>
      <c r="B146" s="2">
        <v>0</v>
      </c>
      <c r="C146" s="2">
        <v>0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0</v>
      </c>
      <c r="AK146" s="2">
        <v>0</v>
      </c>
      <c r="AL146" s="2">
        <v>0</v>
      </c>
      <c r="AM146" s="2">
        <v>0</v>
      </c>
      <c r="AN146" s="2">
        <v>0</v>
      </c>
      <c r="AO146" s="2">
        <v>0</v>
      </c>
      <c r="AP146" s="2">
        <v>134790</v>
      </c>
      <c r="AQ146" s="2">
        <v>773899</v>
      </c>
      <c r="AR146" s="2">
        <v>465968</v>
      </c>
      <c r="AS146" s="2">
        <v>190080.16</v>
      </c>
      <c r="AT146" s="2">
        <v>74658</v>
      </c>
      <c r="AU146" s="2">
        <v>283851</v>
      </c>
      <c r="AV146" s="2">
        <v>345018</v>
      </c>
      <c r="AW146" s="2">
        <v>1129518.051</v>
      </c>
      <c r="AX146" s="2">
        <v>238606</v>
      </c>
      <c r="AY146" s="2">
        <v>222704</v>
      </c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2"/>
      <c r="BR146" s="2"/>
      <c r="BS146" s="2"/>
    </row>
    <row r="147" spans="1:71" ht="16.5" customHeight="1" x14ac:dyDescent="0.3">
      <c r="A147" s="2" t="s">
        <v>1136</v>
      </c>
      <c r="B147" s="2">
        <v>0</v>
      </c>
      <c r="C147" s="2">
        <v>0</v>
      </c>
      <c r="D147" s="2">
        <v>0</v>
      </c>
      <c r="E147" s="2">
        <v>0</v>
      </c>
      <c r="F147" s="2">
        <v>0</v>
      </c>
      <c r="G147" s="2">
        <v>1518412</v>
      </c>
      <c r="H147" s="2">
        <v>1586733</v>
      </c>
      <c r="I147" s="2">
        <v>1662545</v>
      </c>
      <c r="J147" s="2">
        <v>1630785</v>
      </c>
      <c r="K147" s="2">
        <v>1570230</v>
      </c>
      <c r="L147" s="2">
        <v>1592030</v>
      </c>
      <c r="M147" s="2">
        <v>1657630</v>
      </c>
      <c r="N147" s="2">
        <v>1713735</v>
      </c>
      <c r="O147" s="2">
        <v>1754706</v>
      </c>
      <c r="P147" s="2">
        <v>1860292</v>
      </c>
      <c r="Q147" s="2">
        <v>1913365.18</v>
      </c>
      <c r="R147" s="2">
        <v>2048833</v>
      </c>
      <c r="S147" s="2">
        <v>2149302</v>
      </c>
      <c r="T147" s="2">
        <v>2226157</v>
      </c>
      <c r="U147" s="2">
        <v>2400332.7379999999</v>
      </c>
      <c r="V147" s="2">
        <v>2327721</v>
      </c>
      <c r="W147" s="2">
        <v>2423327</v>
      </c>
      <c r="X147" s="2">
        <v>2466243</v>
      </c>
      <c r="Y147" s="2">
        <v>2633569.2650000001</v>
      </c>
      <c r="Z147" s="2">
        <v>2546179</v>
      </c>
      <c r="AA147" s="2">
        <v>2676582</v>
      </c>
      <c r="AB147" s="2">
        <v>2820820</v>
      </c>
      <c r="AC147" s="2">
        <v>2792999.87</v>
      </c>
      <c r="AD147" s="2">
        <v>2685684</v>
      </c>
      <c r="AE147" s="2">
        <v>2811815</v>
      </c>
      <c r="AF147" s="2">
        <v>3025613</v>
      </c>
      <c r="AG147" s="2">
        <v>3258539.5929999999</v>
      </c>
      <c r="AH147" s="2">
        <v>3180342</v>
      </c>
      <c r="AI147" s="2">
        <v>3191301</v>
      </c>
      <c r="AJ147" s="2">
        <v>3231667</v>
      </c>
      <c r="AK147" s="2">
        <v>3351724.1129999999</v>
      </c>
      <c r="AL147" s="2">
        <v>3158464</v>
      </c>
      <c r="AM147" s="2">
        <v>3263045</v>
      </c>
      <c r="AN147" s="2">
        <v>3338121</v>
      </c>
      <c r="AO147" s="2">
        <v>3478066.31</v>
      </c>
      <c r="AP147" s="2">
        <v>3385801</v>
      </c>
      <c r="AQ147" s="2">
        <v>3498477</v>
      </c>
      <c r="AR147" s="2">
        <v>3711292</v>
      </c>
      <c r="AS147" s="2">
        <v>3970478.15</v>
      </c>
      <c r="AT147" s="2">
        <v>3980413</v>
      </c>
      <c r="AU147" s="2">
        <v>4232122</v>
      </c>
      <c r="AV147" s="2">
        <v>4113295</v>
      </c>
      <c r="AW147" s="2">
        <v>4134843.9619999998</v>
      </c>
      <c r="AX147" s="2">
        <v>3799334</v>
      </c>
      <c r="AY147" s="2">
        <v>2832781</v>
      </c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2"/>
      <c r="BR147" s="2"/>
      <c r="BS147" s="2"/>
    </row>
    <row r="148" spans="1:71" ht="16.5" customHeight="1" x14ac:dyDescent="0.3">
      <c r="A148" s="2" t="s">
        <v>1137</v>
      </c>
      <c r="B148" s="2">
        <v>284708</v>
      </c>
      <c r="C148" s="2">
        <v>390870</v>
      </c>
      <c r="D148" s="2">
        <v>358023</v>
      </c>
      <c r="E148" s="2">
        <v>517934</v>
      </c>
      <c r="F148" s="2">
        <v>385460</v>
      </c>
      <c r="G148" s="2">
        <v>433912</v>
      </c>
      <c r="H148" s="2">
        <v>421765</v>
      </c>
      <c r="I148" s="2">
        <v>752433</v>
      </c>
      <c r="J148" s="2">
        <v>439492</v>
      </c>
      <c r="K148" s="2">
        <v>415094</v>
      </c>
      <c r="L148" s="2">
        <v>476683</v>
      </c>
      <c r="M148" s="2">
        <v>679319</v>
      </c>
      <c r="N148" s="2">
        <v>520567</v>
      </c>
      <c r="O148" s="2">
        <v>553151</v>
      </c>
      <c r="P148" s="2">
        <v>558479</v>
      </c>
      <c r="Q148" s="2">
        <v>777926.02</v>
      </c>
      <c r="R148" s="2">
        <v>581574</v>
      </c>
      <c r="S148" s="2">
        <v>607711</v>
      </c>
      <c r="T148" s="2">
        <v>592916</v>
      </c>
      <c r="U148" s="2">
        <v>958726.14800000004</v>
      </c>
      <c r="V148" s="2">
        <v>714727</v>
      </c>
      <c r="W148" s="2">
        <v>787995</v>
      </c>
      <c r="X148" s="2">
        <v>741600</v>
      </c>
      <c r="Y148" s="2">
        <v>1201222.818</v>
      </c>
      <c r="Z148" s="2">
        <v>807495</v>
      </c>
      <c r="AA148" s="2">
        <v>828774</v>
      </c>
      <c r="AB148" s="2">
        <v>800599</v>
      </c>
      <c r="AC148" s="2">
        <v>1229869.68</v>
      </c>
      <c r="AD148" s="2">
        <v>862784</v>
      </c>
      <c r="AE148" s="2">
        <v>857544</v>
      </c>
      <c r="AF148" s="2">
        <v>961215</v>
      </c>
      <c r="AG148" s="2">
        <v>1348922.763</v>
      </c>
      <c r="AH148" s="2">
        <v>976676</v>
      </c>
      <c r="AI148" s="2">
        <v>1009843</v>
      </c>
      <c r="AJ148" s="2">
        <v>1090981</v>
      </c>
      <c r="AK148" s="2">
        <v>1328912.9839999999</v>
      </c>
      <c r="AL148" s="2">
        <v>1053690</v>
      </c>
      <c r="AM148" s="2">
        <v>1196851</v>
      </c>
      <c r="AN148" s="2">
        <v>1159829</v>
      </c>
      <c r="AO148" s="2">
        <v>1699568.62</v>
      </c>
      <c r="AP148" s="2">
        <v>1203020</v>
      </c>
      <c r="AQ148" s="2">
        <v>1438141</v>
      </c>
      <c r="AR148" s="2">
        <v>1598028</v>
      </c>
      <c r="AS148" s="2">
        <v>1875103.6</v>
      </c>
      <c r="AT148" s="2">
        <v>1420991</v>
      </c>
      <c r="AU148" s="2">
        <v>1815236</v>
      </c>
      <c r="AV148" s="2">
        <v>1636736</v>
      </c>
      <c r="AW148" s="2">
        <v>1944565.8130000001</v>
      </c>
      <c r="AX148" s="2">
        <v>1723543</v>
      </c>
      <c r="AY148" s="2">
        <v>1205011</v>
      </c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2"/>
      <c r="BR148" s="2"/>
      <c r="BS148" s="2"/>
    </row>
    <row r="149" spans="1:71" ht="16.5" customHeight="1" x14ac:dyDescent="0.3">
      <c r="A149" s="2" t="s">
        <v>1138</v>
      </c>
      <c r="B149" s="2">
        <v>0</v>
      </c>
      <c r="C149" s="2">
        <v>0</v>
      </c>
      <c r="D149" s="2">
        <v>0</v>
      </c>
      <c r="E149" s="2">
        <v>0</v>
      </c>
      <c r="F149" s="2">
        <v>0</v>
      </c>
      <c r="G149" s="2">
        <v>433912</v>
      </c>
      <c r="H149" s="2">
        <v>421765</v>
      </c>
      <c r="I149" s="2">
        <v>752433</v>
      </c>
      <c r="J149" s="2">
        <v>439492</v>
      </c>
      <c r="K149" s="2">
        <v>415094</v>
      </c>
      <c r="L149" s="2">
        <v>476683</v>
      </c>
      <c r="M149" s="2">
        <v>679319</v>
      </c>
      <c r="N149" s="2">
        <v>520567</v>
      </c>
      <c r="O149" s="2">
        <v>553151</v>
      </c>
      <c r="P149" s="2">
        <v>558479</v>
      </c>
      <c r="Q149" s="2">
        <v>777926.02</v>
      </c>
      <c r="R149" s="2">
        <v>581574</v>
      </c>
      <c r="S149" s="2">
        <v>607711</v>
      </c>
      <c r="T149" s="2">
        <v>592916</v>
      </c>
      <c r="U149" s="2">
        <v>958726.14800000004</v>
      </c>
      <c r="V149" s="2">
        <v>714727</v>
      </c>
      <c r="W149" s="2">
        <v>787995</v>
      </c>
      <c r="X149" s="2">
        <v>741600</v>
      </c>
      <c r="Y149" s="2">
        <v>1201222.818</v>
      </c>
      <c r="Z149" s="2">
        <v>807495</v>
      </c>
      <c r="AA149" s="2">
        <v>828774</v>
      </c>
      <c r="AB149" s="2">
        <v>800599</v>
      </c>
      <c r="AC149" s="2">
        <v>1229869.68</v>
      </c>
      <c r="AD149" s="2">
        <v>862784</v>
      </c>
      <c r="AE149" s="2">
        <v>857544</v>
      </c>
      <c r="AF149" s="2">
        <v>961215</v>
      </c>
      <c r="AG149" s="2">
        <v>1348922.763</v>
      </c>
      <c r="AH149" s="2">
        <v>976676</v>
      </c>
      <c r="AI149" s="2">
        <v>1009843</v>
      </c>
      <c r="AJ149" s="2">
        <v>1090981</v>
      </c>
      <c r="AK149" s="2">
        <v>1328912.9839999999</v>
      </c>
      <c r="AL149" s="2">
        <v>1053690</v>
      </c>
      <c r="AM149" s="2">
        <v>1196851</v>
      </c>
      <c r="AN149" s="2">
        <v>1159829</v>
      </c>
      <c r="AO149" s="2">
        <v>1699568.62</v>
      </c>
      <c r="AP149" s="2">
        <v>1203020</v>
      </c>
      <c r="AQ149" s="2">
        <v>1438141</v>
      </c>
      <c r="AR149" s="2">
        <v>1598028</v>
      </c>
      <c r="AS149" s="2">
        <v>1875103.6</v>
      </c>
      <c r="AT149" s="2">
        <v>1420991</v>
      </c>
      <c r="AU149" s="2">
        <v>1815236</v>
      </c>
      <c r="AV149" s="2">
        <v>1636736</v>
      </c>
      <c r="AW149" s="2">
        <v>1944565.8130000001</v>
      </c>
      <c r="AX149" s="2">
        <v>1723543</v>
      </c>
      <c r="AY149" s="2">
        <v>1205011</v>
      </c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2"/>
      <c r="BR149" s="2"/>
      <c r="BS149" s="2"/>
    </row>
    <row r="150" spans="1:71" ht="16.5" customHeight="1" x14ac:dyDescent="0.3">
      <c r="A150" s="2" t="s">
        <v>1139</v>
      </c>
      <c r="B150" s="2">
        <v>0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193750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0</v>
      </c>
      <c r="AN150" s="2">
        <v>0</v>
      </c>
      <c r="AO150" s="2">
        <v>0</v>
      </c>
      <c r="AP150" s="2">
        <v>0</v>
      </c>
      <c r="AQ150" s="2">
        <v>0</v>
      </c>
      <c r="AR150" s="2">
        <v>0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2">
        <v>0</v>
      </c>
      <c r="AY150" s="2">
        <v>0</v>
      </c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2"/>
      <c r="BR150" s="2"/>
      <c r="BS150" s="2"/>
    </row>
    <row r="151" spans="1:71" ht="16.5" customHeight="1" x14ac:dyDescent="0.3">
      <c r="A151" s="2" t="s">
        <v>1140</v>
      </c>
      <c r="B151" s="2">
        <v>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193750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0</v>
      </c>
      <c r="AP151" s="2">
        <v>0</v>
      </c>
      <c r="AQ151" s="2">
        <v>0</v>
      </c>
      <c r="AR151" s="2">
        <v>0</v>
      </c>
      <c r="AS151" s="2">
        <v>0</v>
      </c>
      <c r="AT151" s="2">
        <v>0</v>
      </c>
      <c r="AU151" s="2">
        <v>0</v>
      </c>
      <c r="AV151" s="2">
        <v>0</v>
      </c>
      <c r="AW151" s="2">
        <v>0</v>
      </c>
      <c r="AX151" s="2">
        <v>0</v>
      </c>
      <c r="AY151" s="2">
        <v>0</v>
      </c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2"/>
      <c r="BR151" s="2"/>
      <c r="BS151" s="2"/>
    </row>
    <row r="152" spans="1:71" ht="16.5" customHeight="1" x14ac:dyDescent="0.3">
      <c r="A152" s="2" t="s">
        <v>1141</v>
      </c>
      <c r="B152" s="2">
        <v>600</v>
      </c>
      <c r="C152" s="2">
        <v>1180</v>
      </c>
      <c r="D152" s="2">
        <v>1580</v>
      </c>
      <c r="E152" s="2">
        <v>1930</v>
      </c>
      <c r="F152" s="2">
        <v>25160</v>
      </c>
      <c r="G152" s="2">
        <v>19307</v>
      </c>
      <c r="H152" s="2">
        <v>19222</v>
      </c>
      <c r="I152" s="2">
        <v>16369</v>
      </c>
      <c r="J152" s="2">
        <v>20184</v>
      </c>
      <c r="K152" s="2">
        <v>21106</v>
      </c>
      <c r="L152" s="2">
        <v>19966</v>
      </c>
      <c r="M152" s="2">
        <v>22853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0</v>
      </c>
      <c r="AH152" s="2">
        <v>0</v>
      </c>
      <c r="AI152" s="2">
        <v>0</v>
      </c>
      <c r="AJ152" s="2">
        <v>0</v>
      </c>
      <c r="AK152" s="2">
        <v>0</v>
      </c>
      <c r="AL152" s="2">
        <v>0</v>
      </c>
      <c r="AM152" s="2">
        <v>0</v>
      </c>
      <c r="AN152" s="2">
        <v>0</v>
      </c>
      <c r="AO152" s="2">
        <v>0</v>
      </c>
      <c r="AP152" s="2">
        <v>0</v>
      </c>
      <c r="AQ152" s="2">
        <v>0</v>
      </c>
      <c r="AR152" s="2">
        <v>0</v>
      </c>
      <c r="AS152" s="2">
        <v>0</v>
      </c>
      <c r="AT152" s="2">
        <v>0</v>
      </c>
      <c r="AU152" s="2">
        <v>0</v>
      </c>
      <c r="AV152" s="2">
        <v>0</v>
      </c>
      <c r="AW152" s="2">
        <v>0</v>
      </c>
      <c r="AX152" s="2">
        <v>0</v>
      </c>
      <c r="AY152" s="2">
        <v>0</v>
      </c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2"/>
      <c r="BR152" s="2"/>
      <c r="BS152" s="2"/>
    </row>
    <row r="153" spans="1:71" ht="16.5" customHeight="1" x14ac:dyDescent="0.3">
      <c r="A153" s="2" t="s">
        <v>1142</v>
      </c>
      <c r="B153" s="2">
        <v>0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H153" s="2">
        <v>-85373</v>
      </c>
      <c r="I153" s="2">
        <v>0</v>
      </c>
      <c r="J153" s="2">
        <v>0</v>
      </c>
      <c r="K153" s="2">
        <v>0</v>
      </c>
      <c r="L153" s="2">
        <v>-112739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47.841999999999999</v>
      </c>
      <c r="Z153" s="2">
        <v>50</v>
      </c>
      <c r="AA153" s="2">
        <v>77</v>
      </c>
      <c r="AB153" s="2">
        <v>0</v>
      </c>
      <c r="AC153" s="2">
        <v>119.94</v>
      </c>
      <c r="AD153" s="2">
        <v>150</v>
      </c>
      <c r="AE153" s="2">
        <v>0</v>
      </c>
      <c r="AF153" s="2">
        <v>0</v>
      </c>
      <c r="AG153" s="2">
        <v>0</v>
      </c>
      <c r="AH153" s="2">
        <v>657</v>
      </c>
      <c r="AI153" s="2">
        <v>-226</v>
      </c>
      <c r="AJ153" s="2">
        <v>1676</v>
      </c>
      <c r="AK153" s="2">
        <v>0</v>
      </c>
      <c r="AL153" s="2">
        <v>3173</v>
      </c>
      <c r="AM153" s="2">
        <v>0</v>
      </c>
      <c r="AN153" s="2">
        <v>0</v>
      </c>
      <c r="AO153" s="2">
        <v>0</v>
      </c>
      <c r="AP153" s="2">
        <v>64</v>
      </c>
      <c r="AQ153" s="2">
        <v>524</v>
      </c>
      <c r="AR153" s="2">
        <v>26222</v>
      </c>
      <c r="AS153" s="2">
        <v>75935.039999999994</v>
      </c>
      <c r="AT153" s="2">
        <v>0</v>
      </c>
      <c r="AU153" s="2">
        <v>0</v>
      </c>
      <c r="AV153" s="2">
        <v>0</v>
      </c>
      <c r="AW153" s="2">
        <v>11976.4005</v>
      </c>
      <c r="AX153" s="2">
        <v>25976</v>
      </c>
      <c r="AY153" s="2">
        <v>22410</v>
      </c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2"/>
      <c r="BR153" s="2"/>
      <c r="BS153" s="2"/>
    </row>
    <row r="154" spans="1:71" ht="16.5" customHeight="1" x14ac:dyDescent="0.3">
      <c r="A154" s="2" t="s">
        <v>1143</v>
      </c>
      <c r="B154" s="2">
        <v>1439343</v>
      </c>
      <c r="C154" s="2">
        <v>1571101</v>
      </c>
      <c r="D154" s="2">
        <v>1583778</v>
      </c>
      <c r="E154" s="2">
        <v>1852201</v>
      </c>
      <c r="F154" s="2">
        <v>1928075</v>
      </c>
      <c r="G154" s="2">
        <v>2119460</v>
      </c>
      <c r="H154" s="2">
        <v>2074762</v>
      </c>
      <c r="I154" s="2">
        <v>2817289</v>
      </c>
      <c r="J154" s="2">
        <v>2205995</v>
      </c>
      <c r="K154" s="2">
        <v>2125367</v>
      </c>
      <c r="L154" s="2">
        <v>2091071</v>
      </c>
      <c r="M154" s="2">
        <v>3601932</v>
      </c>
      <c r="N154" s="2">
        <v>2357500</v>
      </c>
      <c r="O154" s="2">
        <v>2446092</v>
      </c>
      <c r="P154" s="2">
        <v>2546794</v>
      </c>
      <c r="Q154" s="2">
        <v>2843183.24</v>
      </c>
      <c r="R154" s="2">
        <v>2767302</v>
      </c>
      <c r="S154" s="2">
        <v>2908506</v>
      </c>
      <c r="T154" s="2">
        <v>2962905</v>
      </c>
      <c r="U154" s="2">
        <v>3535612.98</v>
      </c>
      <c r="V154" s="2">
        <v>3206479</v>
      </c>
      <c r="W154" s="2">
        <v>3380974</v>
      </c>
      <c r="X154" s="2">
        <v>3377890</v>
      </c>
      <c r="Y154" s="2">
        <v>4022016.8330000001</v>
      </c>
      <c r="Z154" s="2">
        <v>3530924</v>
      </c>
      <c r="AA154" s="2">
        <v>3706280</v>
      </c>
      <c r="AB154" s="2">
        <v>3822513</v>
      </c>
      <c r="AC154" s="2">
        <v>4223868.3</v>
      </c>
      <c r="AD154" s="2">
        <v>3727030</v>
      </c>
      <c r="AE154" s="2">
        <v>3879528</v>
      </c>
      <c r="AF154" s="2">
        <v>4204236</v>
      </c>
      <c r="AG154" s="2">
        <v>4853544.2960000001</v>
      </c>
      <c r="AH154" s="2">
        <v>4401386</v>
      </c>
      <c r="AI154" s="2">
        <v>4475797</v>
      </c>
      <c r="AJ154" s="2">
        <v>4603878</v>
      </c>
      <c r="AK154" s="2">
        <v>4966176.2029999997</v>
      </c>
      <c r="AL154" s="2">
        <v>4516993</v>
      </c>
      <c r="AM154" s="2">
        <v>4774824</v>
      </c>
      <c r="AN154" s="2">
        <v>4820991</v>
      </c>
      <c r="AO154" s="2">
        <v>5518463.3600000003</v>
      </c>
      <c r="AP154" s="2">
        <v>5055239</v>
      </c>
      <c r="AQ154" s="2">
        <v>6056790</v>
      </c>
      <c r="AR154" s="2">
        <v>6163020</v>
      </c>
      <c r="AS154" s="2">
        <v>6520994.2999999998</v>
      </c>
      <c r="AT154" s="2">
        <v>5476062</v>
      </c>
      <c r="AU154" s="2">
        <v>6331209</v>
      </c>
      <c r="AV154" s="2">
        <v>6195108</v>
      </c>
      <c r="AW154" s="2">
        <v>6970683.4280000003</v>
      </c>
      <c r="AX154" s="2">
        <v>5787459</v>
      </c>
      <c r="AY154" s="2">
        <v>4282906</v>
      </c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2"/>
      <c r="BR154" s="2"/>
      <c r="BS154" s="2"/>
    </row>
    <row r="155" spans="1:71" ht="16.5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2"/>
      <c r="BR155" s="2"/>
      <c r="BS155" s="2"/>
    </row>
    <row r="156" spans="1:71" ht="16.5" customHeight="1" x14ac:dyDescent="0.3">
      <c r="A156" s="2" t="s">
        <v>865</v>
      </c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2"/>
      <c r="BR156" s="2"/>
      <c r="BS156" s="2"/>
    </row>
    <row r="157" spans="1:71" ht="16.5" customHeight="1" x14ac:dyDescent="0.3">
      <c r="A157" s="2" t="s">
        <v>1144</v>
      </c>
      <c r="B157" s="2">
        <v>898090</v>
      </c>
      <c r="C157" s="2">
        <v>817694</v>
      </c>
      <c r="D157" s="2">
        <v>924563</v>
      </c>
      <c r="E157" s="2">
        <v>752478</v>
      </c>
      <c r="F157" s="2">
        <v>957278</v>
      </c>
      <c r="G157" s="2">
        <v>972259</v>
      </c>
      <c r="H157" s="2">
        <v>860747</v>
      </c>
      <c r="I157" s="2">
        <v>4659580</v>
      </c>
      <c r="J157" s="2">
        <v>1385522</v>
      </c>
      <c r="K157" s="2">
        <v>487924</v>
      </c>
      <c r="L157" s="2">
        <v>515639</v>
      </c>
      <c r="M157" s="2">
        <v>167874</v>
      </c>
      <c r="N157" s="2">
        <v>891314</v>
      </c>
      <c r="O157" s="2">
        <v>630693</v>
      </c>
      <c r="P157" s="2">
        <v>750016</v>
      </c>
      <c r="Q157" s="2">
        <v>1032520.04</v>
      </c>
      <c r="R157" s="2">
        <v>1543441</v>
      </c>
      <c r="S157" s="2">
        <v>1679022</v>
      </c>
      <c r="T157" s="2">
        <v>3297315</v>
      </c>
      <c r="U157" s="2">
        <v>1431106.3359999999</v>
      </c>
      <c r="V157" s="2">
        <v>2194330</v>
      </c>
      <c r="W157" s="2">
        <v>1946264</v>
      </c>
      <c r="X157" s="2">
        <v>1935634</v>
      </c>
      <c r="Y157" s="2">
        <v>2331557.2480000001</v>
      </c>
      <c r="Z157" s="2">
        <v>2287018</v>
      </c>
      <c r="AA157" s="2">
        <v>2522606</v>
      </c>
      <c r="AB157" s="2">
        <v>2465998</v>
      </c>
      <c r="AC157" s="2">
        <v>2207516.5299999998</v>
      </c>
      <c r="AD157" s="2">
        <v>2710613</v>
      </c>
      <c r="AE157" s="2">
        <v>2457140</v>
      </c>
      <c r="AF157" s="2">
        <v>2351826</v>
      </c>
      <c r="AG157" s="2">
        <v>2437385.8670000001</v>
      </c>
      <c r="AH157" s="2">
        <v>3044213</v>
      </c>
      <c r="AI157" s="2">
        <v>2943339</v>
      </c>
      <c r="AJ157" s="2">
        <v>2943407</v>
      </c>
      <c r="AK157" s="2">
        <v>2735864.9720000001</v>
      </c>
      <c r="AL157" s="2">
        <v>3434454</v>
      </c>
      <c r="AM157" s="2">
        <v>3046988</v>
      </c>
      <c r="AN157" s="2">
        <v>6587275</v>
      </c>
      <c r="AO157" s="2">
        <v>2759176.82</v>
      </c>
      <c r="AP157" s="2">
        <v>3431676</v>
      </c>
      <c r="AQ157" s="2">
        <v>3627818</v>
      </c>
      <c r="AR157" s="2">
        <v>3641928</v>
      </c>
      <c r="AS157" s="2">
        <v>3165166.3</v>
      </c>
      <c r="AT157" s="2">
        <v>3625929</v>
      </c>
      <c r="AU157" s="2">
        <v>3282982</v>
      </c>
      <c r="AV157" s="2">
        <v>3618690</v>
      </c>
      <c r="AW157" s="2">
        <v>4528981.16</v>
      </c>
      <c r="AX157" s="2">
        <v>6277171</v>
      </c>
      <c r="AY157" s="2">
        <v>945158</v>
      </c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2"/>
      <c r="BR157" s="2"/>
      <c r="BS157" s="2"/>
    </row>
    <row r="158" spans="1:71" ht="16.5" customHeight="1" x14ac:dyDescent="0.3">
      <c r="A158" s="2" t="s">
        <v>891</v>
      </c>
      <c r="B158" s="2">
        <v>126793</v>
      </c>
      <c r="C158" s="2">
        <v>121992</v>
      </c>
      <c r="D158" s="2">
        <v>128610</v>
      </c>
      <c r="E158" s="2">
        <v>165991</v>
      </c>
      <c r="F158" s="2">
        <v>191630</v>
      </c>
      <c r="G158" s="2">
        <v>218456</v>
      </c>
      <c r="H158" s="2">
        <v>199932</v>
      </c>
      <c r="I158" s="2">
        <v>190862</v>
      </c>
      <c r="J158" s="2">
        <v>168158</v>
      </c>
      <c r="K158" s="2">
        <v>173904</v>
      </c>
      <c r="L158" s="2">
        <v>176712</v>
      </c>
      <c r="M158" s="2">
        <v>169516</v>
      </c>
      <c r="N158" s="2">
        <v>178226</v>
      </c>
      <c r="O158" s="2">
        <v>205373</v>
      </c>
      <c r="P158" s="2">
        <v>235265</v>
      </c>
      <c r="Q158" s="2">
        <v>255400.6</v>
      </c>
      <c r="R158" s="2">
        <v>252354</v>
      </c>
      <c r="S158" s="2">
        <v>253646</v>
      </c>
      <c r="T158" s="2">
        <v>335452</v>
      </c>
      <c r="U158" s="2">
        <v>215943.44</v>
      </c>
      <c r="V158" s="2">
        <v>215923</v>
      </c>
      <c r="W158" s="2">
        <v>275315</v>
      </c>
      <c r="X158" s="2">
        <v>165132</v>
      </c>
      <c r="Y158" s="2">
        <v>156162.81700000001</v>
      </c>
      <c r="Z158" s="2">
        <v>178592</v>
      </c>
      <c r="AA158" s="2">
        <v>286302</v>
      </c>
      <c r="AB158" s="2">
        <v>119837</v>
      </c>
      <c r="AC158" s="2">
        <v>92020.11</v>
      </c>
      <c r="AD158" s="2">
        <v>96008</v>
      </c>
      <c r="AE158" s="2">
        <v>102890</v>
      </c>
      <c r="AF158" s="2">
        <v>140638</v>
      </c>
      <c r="AG158" s="2">
        <v>169178.08900000001</v>
      </c>
      <c r="AH158" s="2">
        <v>180008</v>
      </c>
      <c r="AI158" s="2">
        <v>166155</v>
      </c>
      <c r="AJ158" s="2">
        <v>155205</v>
      </c>
      <c r="AK158" s="2">
        <v>132092.33900000001</v>
      </c>
      <c r="AL158" s="2">
        <v>109664</v>
      </c>
      <c r="AM158" s="2">
        <v>92802</v>
      </c>
      <c r="AN158" s="2">
        <v>97323</v>
      </c>
      <c r="AO158" s="2">
        <v>64070.11</v>
      </c>
      <c r="AP158" s="2">
        <v>104544</v>
      </c>
      <c r="AQ158" s="2">
        <v>28392</v>
      </c>
      <c r="AR158" s="2">
        <v>110124</v>
      </c>
      <c r="AS158" s="2">
        <v>183272.77</v>
      </c>
      <c r="AT158" s="2">
        <v>186073</v>
      </c>
      <c r="AU158" s="2">
        <v>236094</v>
      </c>
      <c r="AV158" s="2">
        <v>223905</v>
      </c>
      <c r="AW158" s="2">
        <v>199550.75</v>
      </c>
      <c r="AX158" s="2">
        <v>480112</v>
      </c>
      <c r="AY158" s="2">
        <v>490308</v>
      </c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2"/>
      <c r="BR158" s="2"/>
      <c r="BS158" s="2"/>
    </row>
    <row r="159" spans="1:71" ht="16.5" customHeight="1" x14ac:dyDescent="0.3">
      <c r="A159" s="2" t="s">
        <v>867</v>
      </c>
      <c r="B159" s="2">
        <v>147135</v>
      </c>
      <c r="C159" s="2">
        <v>175370</v>
      </c>
      <c r="D159" s="2">
        <v>221253</v>
      </c>
      <c r="E159" s="2">
        <v>106944</v>
      </c>
      <c r="F159" s="2">
        <v>151721</v>
      </c>
      <c r="G159" s="2">
        <v>167994</v>
      </c>
      <c r="H159" s="2">
        <v>111516</v>
      </c>
      <c r="I159" s="2">
        <v>1268027</v>
      </c>
      <c r="J159" s="2">
        <v>263607</v>
      </c>
      <c r="K159" s="2">
        <v>144756</v>
      </c>
      <c r="L159" s="2">
        <v>166149</v>
      </c>
      <c r="M159" s="2">
        <v>150457</v>
      </c>
      <c r="N159" s="2">
        <v>104262</v>
      </c>
      <c r="O159" s="2">
        <v>63649</v>
      </c>
      <c r="P159" s="2">
        <v>107895</v>
      </c>
      <c r="Q159" s="2">
        <v>78673.2</v>
      </c>
      <c r="R159" s="2">
        <v>214708</v>
      </c>
      <c r="S159" s="2">
        <v>236415</v>
      </c>
      <c r="T159" s="2">
        <v>104150</v>
      </c>
      <c r="U159" s="2">
        <v>86364.769</v>
      </c>
      <c r="V159" s="2">
        <v>297196</v>
      </c>
      <c r="W159" s="2">
        <v>221006</v>
      </c>
      <c r="X159" s="2">
        <v>287512</v>
      </c>
      <c r="Y159" s="2">
        <v>400335.82</v>
      </c>
      <c r="Z159" s="2">
        <v>370098</v>
      </c>
      <c r="AA159" s="2">
        <v>366084</v>
      </c>
      <c r="AB159" s="2">
        <v>380232</v>
      </c>
      <c r="AC159" s="2">
        <v>261627.11</v>
      </c>
      <c r="AD159" s="2">
        <v>412622</v>
      </c>
      <c r="AE159" s="2">
        <v>324667</v>
      </c>
      <c r="AF159" s="2">
        <v>369050</v>
      </c>
      <c r="AG159" s="2">
        <v>324290.71000000002</v>
      </c>
      <c r="AH159" s="2">
        <v>448830</v>
      </c>
      <c r="AI159" s="2">
        <v>460241</v>
      </c>
      <c r="AJ159" s="2">
        <v>419288</v>
      </c>
      <c r="AK159" s="2">
        <v>357977.10200000001</v>
      </c>
      <c r="AL159" s="2">
        <v>519468</v>
      </c>
      <c r="AM159" s="2">
        <v>440609</v>
      </c>
      <c r="AN159" s="2">
        <v>480798</v>
      </c>
      <c r="AO159" s="2">
        <v>353651.41</v>
      </c>
      <c r="AP159" s="2">
        <v>473772</v>
      </c>
      <c r="AQ159" s="2">
        <v>618585</v>
      </c>
      <c r="AR159" s="2">
        <v>568445</v>
      </c>
      <c r="AS159" s="2">
        <v>396100.38</v>
      </c>
      <c r="AT159" s="2">
        <v>552852</v>
      </c>
      <c r="AU159" s="2">
        <v>590441</v>
      </c>
      <c r="AV159" s="2">
        <v>608061</v>
      </c>
      <c r="AW159" s="2">
        <v>585003.71699999995</v>
      </c>
      <c r="AX159" s="2">
        <v>1177219</v>
      </c>
      <c r="AY159" s="2">
        <v>19659</v>
      </c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2"/>
      <c r="BR159" s="2"/>
      <c r="BS159" s="2"/>
    </row>
    <row r="160" spans="1:71" ht="16.5" customHeight="1" x14ac:dyDescent="0.3">
      <c r="A160" s="2" t="s">
        <v>868</v>
      </c>
      <c r="B160" s="2">
        <v>624162</v>
      </c>
      <c r="C160" s="2">
        <v>520332</v>
      </c>
      <c r="D160" s="2">
        <v>574700</v>
      </c>
      <c r="E160" s="2">
        <v>479543</v>
      </c>
      <c r="F160" s="2">
        <v>613927</v>
      </c>
      <c r="G160" s="2">
        <v>585809</v>
      </c>
      <c r="H160" s="2">
        <v>549299</v>
      </c>
      <c r="I160" s="2">
        <v>3200690</v>
      </c>
      <c r="J160" s="2">
        <v>953757</v>
      </c>
      <c r="K160" s="2">
        <v>169264</v>
      </c>
      <c r="L160" s="2">
        <v>172778</v>
      </c>
      <c r="M160" s="2">
        <v>-152098</v>
      </c>
      <c r="N160" s="2">
        <v>608826</v>
      </c>
      <c r="O160" s="2">
        <v>361671</v>
      </c>
      <c r="P160" s="2">
        <v>406856</v>
      </c>
      <c r="Q160" s="2">
        <v>698446.24</v>
      </c>
      <c r="R160" s="2">
        <v>1076379</v>
      </c>
      <c r="S160" s="2">
        <v>1188961</v>
      </c>
      <c r="T160" s="2">
        <v>2857713</v>
      </c>
      <c r="U160" s="2">
        <v>1128798.1270000001</v>
      </c>
      <c r="V160" s="2">
        <v>1681211</v>
      </c>
      <c r="W160" s="2">
        <v>1449943</v>
      </c>
      <c r="X160" s="2">
        <v>1482990</v>
      </c>
      <c r="Y160" s="2">
        <v>1775058.611</v>
      </c>
      <c r="Z160" s="2">
        <v>1738328</v>
      </c>
      <c r="AA160" s="2">
        <v>1870220</v>
      </c>
      <c r="AB160" s="2">
        <v>1965929</v>
      </c>
      <c r="AC160" s="2">
        <v>1853869.31</v>
      </c>
      <c r="AD160" s="2">
        <v>2201983</v>
      </c>
      <c r="AE160" s="2">
        <v>2029583</v>
      </c>
      <c r="AF160" s="2">
        <v>1842138</v>
      </c>
      <c r="AG160" s="2">
        <v>1943917.068</v>
      </c>
      <c r="AH160" s="2">
        <v>2415375</v>
      </c>
      <c r="AI160" s="2">
        <v>2316943</v>
      </c>
      <c r="AJ160" s="2">
        <v>2368914</v>
      </c>
      <c r="AK160" s="2">
        <v>2245795.531</v>
      </c>
      <c r="AL160" s="2">
        <v>2805322</v>
      </c>
      <c r="AM160" s="2">
        <v>2513577</v>
      </c>
      <c r="AN160" s="2">
        <v>6009154</v>
      </c>
      <c r="AO160" s="2">
        <v>2341455.2999999998</v>
      </c>
      <c r="AP160" s="2">
        <v>2853360</v>
      </c>
      <c r="AQ160" s="2">
        <v>2980841</v>
      </c>
      <c r="AR160" s="2">
        <v>2963359</v>
      </c>
      <c r="AS160" s="2">
        <v>2585793.15</v>
      </c>
      <c r="AT160" s="2">
        <v>2887004</v>
      </c>
      <c r="AU160" s="2">
        <v>2456447</v>
      </c>
      <c r="AV160" s="2">
        <v>2786724</v>
      </c>
      <c r="AW160" s="2">
        <v>3744426.693</v>
      </c>
      <c r="AX160" s="2">
        <v>4619840</v>
      </c>
      <c r="AY160" s="2">
        <v>435191</v>
      </c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2"/>
      <c r="BR160" s="2"/>
      <c r="BS160" s="2"/>
    </row>
    <row r="161" spans="1:71" ht="16.5" customHeight="1" x14ac:dyDescent="0.3">
      <c r="A161" s="2" t="s">
        <v>869</v>
      </c>
      <c r="B161" s="2">
        <v>617380</v>
      </c>
      <c r="C161" s="2">
        <v>519347</v>
      </c>
      <c r="D161" s="2">
        <v>572535</v>
      </c>
      <c r="E161" s="2">
        <v>476524</v>
      </c>
      <c r="F161" s="2">
        <v>603178</v>
      </c>
      <c r="G161" s="2">
        <v>586990</v>
      </c>
      <c r="H161" s="2">
        <v>550038</v>
      </c>
      <c r="I161" s="2">
        <v>3211417</v>
      </c>
      <c r="J161" s="2">
        <v>950837</v>
      </c>
      <c r="K161" s="2">
        <v>164456</v>
      </c>
      <c r="L161" s="2">
        <v>170418</v>
      </c>
      <c r="M161" s="2">
        <v>-155212</v>
      </c>
      <c r="N161" s="2">
        <v>612402</v>
      </c>
      <c r="O161" s="2">
        <v>364936</v>
      </c>
      <c r="P161" s="2">
        <v>388599</v>
      </c>
      <c r="Q161" s="2">
        <v>692186.35</v>
      </c>
      <c r="R161" s="2">
        <v>1064513</v>
      </c>
      <c r="S161" s="2">
        <v>1171392</v>
      </c>
      <c r="T161" s="2">
        <v>2843386</v>
      </c>
      <c r="U161" s="2">
        <v>1109407.1240000001</v>
      </c>
      <c r="V161" s="2">
        <v>1655833</v>
      </c>
      <c r="W161" s="2">
        <v>1427353</v>
      </c>
      <c r="X161" s="2">
        <v>1459372</v>
      </c>
      <c r="Y161" s="2">
        <v>1749971.0449999999</v>
      </c>
      <c r="Z161" s="2">
        <v>1710196</v>
      </c>
      <c r="AA161" s="2">
        <v>1841465</v>
      </c>
      <c r="AB161" s="2">
        <v>1934797</v>
      </c>
      <c r="AC161" s="2">
        <v>1820494.64</v>
      </c>
      <c r="AD161" s="2">
        <v>2147007</v>
      </c>
      <c r="AE161" s="2">
        <v>2006210</v>
      </c>
      <c r="AF161" s="2">
        <v>1816453</v>
      </c>
      <c r="AG161" s="2">
        <v>1910639.7690000001</v>
      </c>
      <c r="AH161" s="2">
        <v>2389753</v>
      </c>
      <c r="AI161" s="2">
        <v>2293052</v>
      </c>
      <c r="AJ161" s="2">
        <v>2342440</v>
      </c>
      <c r="AK161" s="2">
        <v>2218551.65</v>
      </c>
      <c r="AL161" s="2">
        <v>2775858</v>
      </c>
      <c r="AM161" s="2">
        <v>2483211</v>
      </c>
      <c r="AN161" s="2">
        <v>5982689</v>
      </c>
      <c r="AO161" s="2">
        <v>2325885.89</v>
      </c>
      <c r="AP161" s="2">
        <v>2822250</v>
      </c>
      <c r="AQ161" s="2">
        <v>2935462</v>
      </c>
      <c r="AR161" s="2">
        <v>2928069</v>
      </c>
      <c r="AS161" s="2">
        <v>2529871.87</v>
      </c>
      <c r="AT161" s="2">
        <v>2846979</v>
      </c>
      <c r="AU161" s="2">
        <v>2469670</v>
      </c>
      <c r="AV161" s="2">
        <v>2816279</v>
      </c>
      <c r="AW161" s="2">
        <v>3670826.95</v>
      </c>
      <c r="AX161" s="2">
        <v>4591995</v>
      </c>
      <c r="AY161" s="2">
        <v>467117</v>
      </c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2"/>
      <c r="BR161" s="2"/>
      <c r="BS161" s="2"/>
    </row>
    <row r="162" spans="1:71" ht="16.5" customHeight="1" x14ac:dyDescent="0.3">
      <c r="A162" s="2" t="s">
        <v>1145</v>
      </c>
      <c r="B162" s="2">
        <v>6782</v>
      </c>
      <c r="C162" s="2">
        <v>985</v>
      </c>
      <c r="D162" s="2">
        <v>2165</v>
      </c>
      <c r="E162" s="2">
        <v>3019</v>
      </c>
      <c r="F162" s="2">
        <v>10749</v>
      </c>
      <c r="G162" s="2">
        <v>-1181</v>
      </c>
      <c r="H162" s="2">
        <v>-739</v>
      </c>
      <c r="I162" s="2">
        <v>-10727</v>
      </c>
      <c r="J162" s="2">
        <v>2920</v>
      </c>
      <c r="K162" s="2">
        <v>4808</v>
      </c>
      <c r="L162" s="2">
        <v>2360</v>
      </c>
      <c r="M162" s="2">
        <v>3113</v>
      </c>
      <c r="N162" s="2">
        <v>-3576</v>
      </c>
      <c r="O162" s="2">
        <v>-3265</v>
      </c>
      <c r="P162" s="2">
        <v>18257</v>
      </c>
      <c r="Q162" s="2">
        <v>6259.89</v>
      </c>
      <c r="R162" s="2">
        <v>11866</v>
      </c>
      <c r="S162" s="2">
        <v>17569</v>
      </c>
      <c r="T162" s="2">
        <v>14327</v>
      </c>
      <c r="U162" s="2">
        <v>19391.003000000001</v>
      </c>
      <c r="V162" s="2">
        <v>25378</v>
      </c>
      <c r="W162" s="2">
        <v>22590</v>
      </c>
      <c r="X162" s="2">
        <v>23618</v>
      </c>
      <c r="Y162" s="2">
        <v>25087.565999999999</v>
      </c>
      <c r="Z162" s="2">
        <v>28132</v>
      </c>
      <c r="AA162" s="2">
        <v>28755</v>
      </c>
      <c r="AB162" s="2">
        <v>31132</v>
      </c>
      <c r="AC162" s="2">
        <v>33374.67</v>
      </c>
      <c r="AD162" s="2">
        <v>54976</v>
      </c>
      <c r="AE162" s="2">
        <v>23373</v>
      </c>
      <c r="AF162" s="2">
        <v>25685</v>
      </c>
      <c r="AG162" s="2">
        <v>33277.298999999999</v>
      </c>
      <c r="AH162" s="2">
        <v>25622</v>
      </c>
      <c r="AI162" s="2">
        <v>23891</v>
      </c>
      <c r="AJ162" s="2">
        <v>26474</v>
      </c>
      <c r="AK162" s="2">
        <v>27243.881000000001</v>
      </c>
      <c r="AL162" s="2">
        <v>29464</v>
      </c>
      <c r="AM162" s="2">
        <v>30366</v>
      </c>
      <c r="AN162" s="2">
        <v>26465</v>
      </c>
      <c r="AO162" s="2">
        <v>15569.4</v>
      </c>
      <c r="AP162" s="2">
        <v>31110</v>
      </c>
      <c r="AQ162" s="2">
        <v>45379</v>
      </c>
      <c r="AR162" s="2">
        <v>35290</v>
      </c>
      <c r="AS162" s="2">
        <v>55921.279999999999</v>
      </c>
      <c r="AT162" s="2">
        <v>40025</v>
      </c>
      <c r="AU162" s="2">
        <v>-13223</v>
      </c>
      <c r="AV162" s="2">
        <v>-29555</v>
      </c>
      <c r="AW162" s="2">
        <v>73599.743000000002</v>
      </c>
      <c r="AX162" s="2">
        <v>27845</v>
      </c>
      <c r="AY162" s="2">
        <v>-31926</v>
      </c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2"/>
      <c r="BR162" s="2"/>
      <c r="BS162" s="2"/>
    </row>
    <row r="163" spans="1:71" ht="16.5" customHeight="1" x14ac:dyDescent="0.3">
      <c r="A163" s="2" t="s">
        <v>870</v>
      </c>
      <c r="B163" s="2">
        <v>0.28000000000000003</v>
      </c>
      <c r="C163" s="2">
        <v>0.24</v>
      </c>
      <c r="D163" s="2">
        <v>0.26</v>
      </c>
      <c r="E163" s="2">
        <v>0.22</v>
      </c>
      <c r="F163" s="2">
        <v>0.28000000000000003</v>
      </c>
      <c r="G163" s="2">
        <v>0.27</v>
      </c>
      <c r="H163" s="2">
        <v>0.25</v>
      </c>
      <c r="I163" s="2">
        <v>1.47</v>
      </c>
      <c r="J163" s="2">
        <v>0.44</v>
      </c>
      <c r="K163" s="2">
        <v>0.08</v>
      </c>
      <c r="L163" s="2">
        <v>0.08</v>
      </c>
      <c r="M163" s="2">
        <v>-7.0000000000000007E-2</v>
      </c>
      <c r="N163" s="2">
        <v>0.28000000000000003</v>
      </c>
      <c r="O163" s="2">
        <v>0.17</v>
      </c>
      <c r="P163" s="2">
        <v>0.18</v>
      </c>
      <c r="Q163" s="2">
        <v>0.31</v>
      </c>
      <c r="R163" s="2">
        <v>0.49</v>
      </c>
      <c r="S163" s="2">
        <v>0.54</v>
      </c>
      <c r="T163" s="2">
        <v>1.31</v>
      </c>
      <c r="U163" s="2">
        <v>0.51</v>
      </c>
      <c r="V163" s="2">
        <v>0.76</v>
      </c>
      <c r="W163" s="2">
        <v>0.32329999999999998</v>
      </c>
      <c r="X163" s="2">
        <v>0.33</v>
      </c>
      <c r="Y163" s="2">
        <v>0.38799</v>
      </c>
      <c r="Z163" s="2">
        <v>0.38</v>
      </c>
      <c r="AA163" s="2">
        <v>0.41</v>
      </c>
      <c r="AB163" s="2">
        <v>0.43</v>
      </c>
      <c r="AC163" s="2">
        <v>0.40810999999999997</v>
      </c>
      <c r="AD163" s="2">
        <v>0.48</v>
      </c>
      <c r="AE163" s="2">
        <v>0.45</v>
      </c>
      <c r="AF163" s="2">
        <v>0.40473999999999999</v>
      </c>
      <c r="AG163" s="2">
        <v>0.42571999999999999</v>
      </c>
      <c r="AH163" s="2">
        <v>0.53247999999999995</v>
      </c>
      <c r="AI163" s="2">
        <v>0.51093</v>
      </c>
      <c r="AJ163" s="2">
        <v>0.52193000000000001</v>
      </c>
      <c r="AK163" s="2">
        <v>0.49465999999999999</v>
      </c>
      <c r="AL163" s="2">
        <v>0.61851</v>
      </c>
      <c r="AM163" s="2">
        <v>0.55330000000000001</v>
      </c>
      <c r="AN163" s="2">
        <v>1.33304</v>
      </c>
      <c r="AO163" s="2">
        <v>0.51824000000000003</v>
      </c>
      <c r="AP163" s="2">
        <v>0.62883999999999995</v>
      </c>
      <c r="AQ163" s="2">
        <v>0.65407000000000004</v>
      </c>
      <c r="AR163" s="2">
        <v>0.65242</v>
      </c>
      <c r="AS163" s="2">
        <v>0.56369999999999998</v>
      </c>
      <c r="AT163" s="2">
        <v>0.63434999999999997</v>
      </c>
      <c r="AU163" s="2">
        <v>0.55027999999999999</v>
      </c>
      <c r="AV163" s="2">
        <v>0.63</v>
      </c>
      <c r="AW163" s="2">
        <v>0.81550999999999996</v>
      </c>
      <c r="AX163" s="2">
        <v>1.0331699999999999</v>
      </c>
      <c r="AY163" s="2">
        <v>0.10408000000000001</v>
      </c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2"/>
      <c r="BR163" s="2"/>
      <c r="BS163" s="2"/>
    </row>
    <row r="164" spans="1:71" ht="16.5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2"/>
      <c r="BR164" s="2"/>
      <c r="BS164" s="2"/>
    </row>
    <row r="165" spans="1:71" ht="16.5" customHeight="1" x14ac:dyDescent="0.3">
      <c r="A165" s="2" t="s">
        <v>871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2"/>
      <c r="BR165" s="2"/>
      <c r="BS165" s="2"/>
    </row>
    <row r="166" spans="1:71" ht="16.5" customHeight="1" x14ac:dyDescent="0.3">
      <c r="A166" s="2" t="s">
        <v>868</v>
      </c>
      <c r="B166" s="2">
        <v>0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608826</v>
      </c>
      <c r="O166" s="2">
        <v>361671</v>
      </c>
      <c r="P166" s="2">
        <v>406856</v>
      </c>
      <c r="Q166" s="2">
        <v>698446.24</v>
      </c>
      <c r="R166" s="2">
        <v>1076379</v>
      </c>
      <c r="S166" s="2">
        <v>1188961</v>
      </c>
      <c r="T166" s="2">
        <v>2857713</v>
      </c>
      <c r="U166" s="2">
        <v>1128798.1270000001</v>
      </c>
      <c r="V166" s="2">
        <v>1681211</v>
      </c>
      <c r="W166" s="2">
        <v>1449943</v>
      </c>
      <c r="X166" s="2">
        <v>1482990</v>
      </c>
      <c r="Y166" s="2">
        <v>1775058.611</v>
      </c>
      <c r="Z166" s="2">
        <v>1738328</v>
      </c>
      <c r="AA166" s="2">
        <v>1870220</v>
      </c>
      <c r="AB166" s="2">
        <v>1965929</v>
      </c>
      <c r="AC166" s="2">
        <v>1853869.31</v>
      </c>
      <c r="AD166" s="2">
        <v>2201983</v>
      </c>
      <c r="AE166" s="2">
        <v>2029583</v>
      </c>
      <c r="AF166" s="2">
        <v>1842138</v>
      </c>
      <c r="AG166" s="2">
        <v>1943917.068</v>
      </c>
      <c r="AH166" s="2">
        <v>2415375</v>
      </c>
      <c r="AI166" s="2">
        <v>2316943</v>
      </c>
      <c r="AJ166" s="2">
        <v>2368914</v>
      </c>
      <c r="AK166" s="2">
        <v>2245795.531</v>
      </c>
      <c r="AL166" s="2">
        <v>2805322</v>
      </c>
      <c r="AM166" s="2">
        <v>2513577</v>
      </c>
      <c r="AN166" s="2">
        <v>6009154</v>
      </c>
      <c r="AO166" s="2">
        <v>2341455.2999999998</v>
      </c>
      <c r="AP166" s="2">
        <v>2853360</v>
      </c>
      <c r="AQ166" s="2">
        <v>2980841</v>
      </c>
      <c r="AR166" s="2">
        <v>2963359</v>
      </c>
      <c r="AS166" s="2">
        <v>2585793.15</v>
      </c>
      <c r="AT166" s="2">
        <v>2887004</v>
      </c>
      <c r="AU166" s="2">
        <v>2456447</v>
      </c>
      <c r="AV166" s="2">
        <v>2786724</v>
      </c>
      <c r="AW166" s="2">
        <v>3744426.693</v>
      </c>
      <c r="AX166" s="2">
        <v>4619840</v>
      </c>
      <c r="AY166" s="2">
        <v>435191</v>
      </c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2"/>
      <c r="BR166" s="2"/>
      <c r="BS166" s="2"/>
    </row>
    <row r="167" spans="1:71" ht="16.5" customHeight="1" x14ac:dyDescent="0.3">
      <c r="A167" s="2" t="s">
        <v>1146</v>
      </c>
      <c r="B167" s="2">
        <v>0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  <c r="K167" s="2">
        <v>0</v>
      </c>
      <c r="L167" s="2">
        <v>0</v>
      </c>
      <c r="M167" s="2">
        <v>0</v>
      </c>
      <c r="N167" s="2">
        <v>966</v>
      </c>
      <c r="O167" s="2">
        <v>313</v>
      </c>
      <c r="P167" s="2">
        <v>424</v>
      </c>
      <c r="Q167" s="2">
        <v>1083.94</v>
      </c>
      <c r="R167" s="2">
        <v>1398</v>
      </c>
      <c r="S167" s="2">
        <v>901</v>
      </c>
      <c r="T167" s="2">
        <v>2163</v>
      </c>
      <c r="U167" s="2">
        <v>674.577</v>
      </c>
      <c r="V167" s="2">
        <v>1188</v>
      </c>
      <c r="W167" s="2">
        <v>148</v>
      </c>
      <c r="X167" s="2">
        <v>380</v>
      </c>
      <c r="Y167" s="2">
        <v>196.203</v>
      </c>
      <c r="Z167" s="2">
        <v>488</v>
      </c>
      <c r="AA167" s="2">
        <v>752</v>
      </c>
      <c r="AB167" s="2">
        <v>681</v>
      </c>
      <c r="AC167" s="2">
        <v>331.21</v>
      </c>
      <c r="AD167" s="2">
        <v>1827</v>
      </c>
      <c r="AE167" s="2">
        <v>-1287</v>
      </c>
      <c r="AF167" s="2">
        <v>273</v>
      </c>
      <c r="AG167" s="2">
        <v>639.80200000000002</v>
      </c>
      <c r="AH167" s="2">
        <v>3714</v>
      </c>
      <c r="AI167" s="2">
        <v>-3857</v>
      </c>
      <c r="AJ167" s="2">
        <v>2217</v>
      </c>
      <c r="AK167" s="2">
        <v>-1240.5889999999999</v>
      </c>
      <c r="AL167" s="2">
        <v>-144</v>
      </c>
      <c r="AM167" s="2">
        <v>75</v>
      </c>
      <c r="AN167" s="2">
        <v>337</v>
      </c>
      <c r="AO167" s="2">
        <v>3161.48</v>
      </c>
      <c r="AP167" s="2">
        <v>-184</v>
      </c>
      <c r="AQ167" s="2">
        <v>147393</v>
      </c>
      <c r="AR167" s="2">
        <v>230862</v>
      </c>
      <c r="AS167" s="2">
        <v>-598921.84</v>
      </c>
      <c r="AT167" s="2">
        <v>161884</v>
      </c>
      <c r="AU167" s="2">
        <v>-70411</v>
      </c>
      <c r="AV167" s="2">
        <v>15723</v>
      </c>
      <c r="AW167" s="2">
        <v>-35629.972999999998</v>
      </c>
      <c r="AX167" s="2">
        <v>0</v>
      </c>
      <c r="AY167" s="2">
        <v>0</v>
      </c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2"/>
      <c r="BR167" s="2"/>
      <c r="BS167" s="2"/>
    </row>
    <row r="168" spans="1:71" ht="16.5" customHeight="1" x14ac:dyDescent="0.3">
      <c r="A168" s="2" t="s">
        <v>872</v>
      </c>
      <c r="B168" s="2">
        <v>0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-13912</v>
      </c>
      <c r="W168" s="2">
        <v>0</v>
      </c>
      <c r="X168" s="2">
        <v>0</v>
      </c>
      <c r="Y168" s="2">
        <v>-0.11700000000000001</v>
      </c>
      <c r="Z168" s="2">
        <v>0</v>
      </c>
      <c r="AA168" s="2">
        <v>0</v>
      </c>
      <c r="AB168" s="2">
        <v>0</v>
      </c>
      <c r="AC168" s="2">
        <v>0</v>
      </c>
      <c r="AD168" s="2">
        <v>0</v>
      </c>
      <c r="AE168" s="2">
        <v>0</v>
      </c>
      <c r="AF168" s="2">
        <v>0</v>
      </c>
      <c r="AG168" s="2">
        <v>-11590.11025</v>
      </c>
      <c r="AH168" s="2">
        <v>0</v>
      </c>
      <c r="AI168" s="2">
        <v>0</v>
      </c>
      <c r="AJ168" s="2">
        <v>0</v>
      </c>
      <c r="AK168" s="2">
        <v>0</v>
      </c>
      <c r="AL168" s="2">
        <v>0</v>
      </c>
      <c r="AM168" s="2">
        <v>0</v>
      </c>
      <c r="AN168" s="2">
        <v>0</v>
      </c>
      <c r="AO168" s="2">
        <v>0</v>
      </c>
      <c r="AP168" s="2">
        <v>0</v>
      </c>
      <c r="AQ168" s="2">
        <v>0</v>
      </c>
      <c r="AR168" s="2">
        <v>0</v>
      </c>
      <c r="AS168" s="2">
        <v>-6620.9174999999996</v>
      </c>
      <c r="AT168" s="2">
        <v>0</v>
      </c>
      <c r="AU168" s="2">
        <v>0</v>
      </c>
      <c r="AV168" s="2">
        <v>0</v>
      </c>
      <c r="AW168" s="2">
        <v>0</v>
      </c>
      <c r="AX168" s="2">
        <v>0</v>
      </c>
      <c r="AY168" s="2">
        <v>0</v>
      </c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2"/>
      <c r="BR168" s="2"/>
      <c r="BS168" s="2"/>
    </row>
    <row r="169" spans="1:71" ht="16.5" customHeight="1" x14ac:dyDescent="0.3">
      <c r="A169" s="2" t="s">
        <v>1147</v>
      </c>
      <c r="B169" s="2">
        <v>0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-89</v>
      </c>
      <c r="O169" s="2">
        <v>1611</v>
      </c>
      <c r="P169" s="2">
        <v>-4405</v>
      </c>
      <c r="Q169" s="2">
        <v>-570.12</v>
      </c>
      <c r="R169" s="2">
        <v>-3478</v>
      </c>
      <c r="S169" s="2">
        <v>1654</v>
      </c>
      <c r="T169" s="2">
        <v>-1685</v>
      </c>
      <c r="U169" s="2">
        <v>5708.6890000000003</v>
      </c>
      <c r="V169" s="2">
        <v>-71</v>
      </c>
      <c r="W169" s="2">
        <v>1106</v>
      </c>
      <c r="X169" s="2">
        <v>173</v>
      </c>
      <c r="Y169" s="2">
        <v>-1179.029</v>
      </c>
      <c r="Z169" s="2">
        <v>1521</v>
      </c>
      <c r="AA169" s="2">
        <v>-132</v>
      </c>
      <c r="AB169" s="2">
        <v>37</v>
      </c>
      <c r="AC169" s="2">
        <v>12.92</v>
      </c>
      <c r="AD169" s="2">
        <v>-806</v>
      </c>
      <c r="AE169" s="2">
        <v>315</v>
      </c>
      <c r="AF169" s="2">
        <v>-1615</v>
      </c>
      <c r="AG169" s="2">
        <v>586.55399999999997</v>
      </c>
      <c r="AH169" s="2">
        <v>320</v>
      </c>
      <c r="AI169" s="2">
        <v>823</v>
      </c>
      <c r="AJ169" s="2">
        <v>-2132</v>
      </c>
      <c r="AK169" s="2">
        <v>-1676.0889999999999</v>
      </c>
      <c r="AL169" s="2">
        <v>-2967</v>
      </c>
      <c r="AM169" s="2">
        <v>249</v>
      </c>
      <c r="AN169" s="2">
        <v>259</v>
      </c>
      <c r="AO169" s="2">
        <v>-75196.19</v>
      </c>
      <c r="AP169" s="2">
        <v>59306</v>
      </c>
      <c r="AQ169" s="2">
        <v>11859</v>
      </c>
      <c r="AR169" s="2">
        <v>-228157</v>
      </c>
      <c r="AS169" s="2">
        <v>185938.03</v>
      </c>
      <c r="AT169" s="2">
        <v>11391</v>
      </c>
      <c r="AU169" s="2">
        <v>-199857</v>
      </c>
      <c r="AV169" s="2">
        <v>-215</v>
      </c>
      <c r="AW169" s="2">
        <v>11814.887000000001</v>
      </c>
      <c r="AX169" s="2">
        <v>371</v>
      </c>
      <c r="AY169" s="2">
        <v>7024</v>
      </c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2"/>
      <c r="BR169" s="2"/>
      <c r="BS169" s="2"/>
    </row>
    <row r="170" spans="1:71" ht="16.5" customHeight="1" x14ac:dyDescent="0.3">
      <c r="A170" s="2" t="s">
        <v>1148</v>
      </c>
      <c r="B170" s="2">
        <v>0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v>0</v>
      </c>
      <c r="AG170" s="2">
        <v>0</v>
      </c>
      <c r="AH170" s="2">
        <v>0</v>
      </c>
      <c r="AI170" s="2">
        <v>0</v>
      </c>
      <c r="AJ170" s="2">
        <v>0</v>
      </c>
      <c r="AK170" s="2">
        <v>0</v>
      </c>
      <c r="AL170" s="2">
        <v>0</v>
      </c>
      <c r="AM170" s="2">
        <v>0</v>
      </c>
      <c r="AN170" s="2">
        <v>0</v>
      </c>
      <c r="AO170" s="2">
        <v>0</v>
      </c>
      <c r="AP170" s="2">
        <v>0</v>
      </c>
      <c r="AQ170" s="2">
        <v>0</v>
      </c>
      <c r="AR170" s="2">
        <v>0</v>
      </c>
      <c r="AS170" s="2">
        <v>0</v>
      </c>
      <c r="AT170" s="2">
        <v>0</v>
      </c>
      <c r="AU170" s="2">
        <v>0</v>
      </c>
      <c r="AV170" s="2">
        <v>0</v>
      </c>
      <c r="AW170" s="2">
        <v>0</v>
      </c>
      <c r="AX170" s="2">
        <v>-340541</v>
      </c>
      <c r="AY170" s="2">
        <v>84107</v>
      </c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2"/>
      <c r="BR170" s="2"/>
      <c r="BS170" s="2"/>
    </row>
    <row r="171" spans="1:71" ht="16.5" customHeight="1" x14ac:dyDescent="0.3">
      <c r="A171" s="2" t="s">
        <v>873</v>
      </c>
      <c r="B171" s="2">
        <v>0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  <c r="K171" s="2">
        <v>0</v>
      </c>
      <c r="L171" s="2">
        <v>0</v>
      </c>
      <c r="M171" s="2">
        <v>0</v>
      </c>
      <c r="N171" s="2">
        <v>609703</v>
      </c>
      <c r="O171" s="2">
        <v>363595</v>
      </c>
      <c r="P171" s="2">
        <v>402875</v>
      </c>
      <c r="Q171" s="2">
        <v>698960.07</v>
      </c>
      <c r="R171" s="2">
        <v>1074299</v>
      </c>
      <c r="S171" s="2">
        <v>1191516</v>
      </c>
      <c r="T171" s="2">
        <v>2858191</v>
      </c>
      <c r="U171" s="2">
        <v>1135181.3929999999</v>
      </c>
      <c r="V171" s="2">
        <v>1668416</v>
      </c>
      <c r="W171" s="2">
        <v>1451197</v>
      </c>
      <c r="X171" s="2">
        <v>1483543</v>
      </c>
      <c r="Y171" s="2">
        <v>1774075.6680000001</v>
      </c>
      <c r="Z171" s="2">
        <v>1740337</v>
      </c>
      <c r="AA171" s="2">
        <v>1870840</v>
      </c>
      <c r="AB171" s="2">
        <v>1966647</v>
      </c>
      <c r="AC171" s="2">
        <v>1854213.44</v>
      </c>
      <c r="AD171" s="2">
        <v>2203004</v>
      </c>
      <c r="AE171" s="2">
        <v>2028611</v>
      </c>
      <c r="AF171" s="2">
        <v>1840796</v>
      </c>
      <c r="AG171" s="2">
        <v>1898782.983</v>
      </c>
      <c r="AH171" s="2">
        <v>2419409</v>
      </c>
      <c r="AI171" s="2">
        <v>2313909</v>
      </c>
      <c r="AJ171" s="2">
        <v>2368999</v>
      </c>
      <c r="AK171" s="2">
        <v>2242878.8530000001</v>
      </c>
      <c r="AL171" s="2">
        <v>2802211</v>
      </c>
      <c r="AM171" s="2">
        <v>2513901</v>
      </c>
      <c r="AN171" s="2">
        <v>6009750</v>
      </c>
      <c r="AO171" s="2">
        <v>2269420.59</v>
      </c>
      <c r="AP171" s="2">
        <v>2912482</v>
      </c>
      <c r="AQ171" s="2">
        <v>3140093</v>
      </c>
      <c r="AR171" s="2">
        <v>2966064</v>
      </c>
      <c r="AS171" s="2">
        <v>2146325.66</v>
      </c>
      <c r="AT171" s="2">
        <v>3060279</v>
      </c>
      <c r="AU171" s="2">
        <v>2186179</v>
      </c>
      <c r="AV171" s="2">
        <v>2802232</v>
      </c>
      <c r="AW171" s="2">
        <v>3720611.6069999998</v>
      </c>
      <c r="AX171" s="2">
        <v>4279670</v>
      </c>
      <c r="AY171" s="2">
        <v>526322</v>
      </c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2"/>
      <c r="BR171" s="2"/>
      <c r="BS171" s="2"/>
    </row>
    <row r="172" spans="1:71" ht="16.5" customHeight="1" x14ac:dyDescent="0.3">
      <c r="A172" s="2" t="s">
        <v>874</v>
      </c>
      <c r="B172" s="2">
        <v>0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  <c r="K172" s="2">
        <v>0</v>
      </c>
      <c r="L172" s="2">
        <v>0</v>
      </c>
      <c r="M172" s="2">
        <v>0</v>
      </c>
      <c r="N172" s="2">
        <v>613279</v>
      </c>
      <c r="O172" s="2">
        <v>366860</v>
      </c>
      <c r="P172" s="2">
        <v>384618</v>
      </c>
      <c r="Q172" s="2">
        <v>692700.18</v>
      </c>
      <c r="R172" s="2">
        <v>1062433</v>
      </c>
      <c r="S172" s="2">
        <v>1173947</v>
      </c>
      <c r="T172" s="2">
        <v>2843864</v>
      </c>
      <c r="U172" s="2">
        <v>1115790.3899999999</v>
      </c>
      <c r="V172" s="2">
        <v>1643038</v>
      </c>
      <c r="W172" s="2">
        <v>1428607</v>
      </c>
      <c r="X172" s="2">
        <v>1459925</v>
      </c>
      <c r="Y172" s="2">
        <v>1748988.102</v>
      </c>
      <c r="Z172" s="2">
        <v>1712205</v>
      </c>
      <c r="AA172" s="2">
        <v>1842085</v>
      </c>
      <c r="AB172" s="2">
        <v>1935515</v>
      </c>
      <c r="AC172" s="2">
        <v>1820838.77</v>
      </c>
      <c r="AD172" s="2">
        <v>2148028</v>
      </c>
      <c r="AE172" s="2">
        <v>2005238</v>
      </c>
      <c r="AF172" s="2">
        <v>1815111</v>
      </c>
      <c r="AG172" s="2">
        <v>1865505.6839999999</v>
      </c>
      <c r="AH172" s="2">
        <v>2393787</v>
      </c>
      <c r="AI172" s="2">
        <v>2290018</v>
      </c>
      <c r="AJ172" s="2">
        <v>2342525</v>
      </c>
      <c r="AK172" s="2">
        <v>2215634.9720000001</v>
      </c>
      <c r="AL172" s="2">
        <v>2772747</v>
      </c>
      <c r="AM172" s="2">
        <v>2483535</v>
      </c>
      <c r="AN172" s="2">
        <v>5983285</v>
      </c>
      <c r="AO172" s="2">
        <v>2253851.1800000002</v>
      </c>
      <c r="AP172" s="2">
        <v>2881372</v>
      </c>
      <c r="AQ172" s="2">
        <v>3094714</v>
      </c>
      <c r="AR172" s="2">
        <v>2930774</v>
      </c>
      <c r="AS172" s="2">
        <v>2090404.38</v>
      </c>
      <c r="AT172" s="2">
        <v>3020254</v>
      </c>
      <c r="AU172" s="2">
        <v>2263095</v>
      </c>
      <c r="AV172" s="2">
        <v>2831446</v>
      </c>
      <c r="AW172" s="2">
        <v>3641401.5109999999</v>
      </c>
      <c r="AX172" s="2">
        <v>4252508</v>
      </c>
      <c r="AY172" s="2">
        <v>556842</v>
      </c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2"/>
      <c r="BR172" s="2"/>
      <c r="BS172" s="2"/>
    </row>
    <row r="173" spans="1:71" ht="16.5" customHeight="1" x14ac:dyDescent="0.3">
      <c r="A173" s="2" t="s">
        <v>1149</v>
      </c>
      <c r="B173" s="2">
        <v>0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  <c r="K173" s="2">
        <v>0</v>
      </c>
      <c r="L173" s="2">
        <v>0</v>
      </c>
      <c r="M173" s="2">
        <v>0</v>
      </c>
      <c r="N173" s="2">
        <v>-3576</v>
      </c>
      <c r="O173" s="2">
        <v>-3265</v>
      </c>
      <c r="P173" s="2">
        <v>18257</v>
      </c>
      <c r="Q173" s="2">
        <v>6259.89</v>
      </c>
      <c r="R173" s="2">
        <v>11866</v>
      </c>
      <c r="S173" s="2">
        <v>17569</v>
      </c>
      <c r="T173" s="2">
        <v>14327</v>
      </c>
      <c r="U173" s="2">
        <v>19391.003000000001</v>
      </c>
      <c r="V173" s="2">
        <v>25378</v>
      </c>
      <c r="W173" s="2">
        <v>22590</v>
      </c>
      <c r="X173" s="2">
        <v>23618</v>
      </c>
      <c r="Y173" s="2">
        <v>25087.565999999999</v>
      </c>
      <c r="Z173" s="2">
        <v>28132</v>
      </c>
      <c r="AA173" s="2">
        <v>28755</v>
      </c>
      <c r="AB173" s="2">
        <v>31132</v>
      </c>
      <c r="AC173" s="2">
        <v>33374.67</v>
      </c>
      <c r="AD173" s="2">
        <v>54976</v>
      </c>
      <c r="AE173" s="2">
        <v>23373</v>
      </c>
      <c r="AF173" s="2">
        <v>25685</v>
      </c>
      <c r="AG173" s="2">
        <v>33277.298999999999</v>
      </c>
      <c r="AH173" s="2">
        <v>25622</v>
      </c>
      <c r="AI173" s="2">
        <v>23891</v>
      </c>
      <c r="AJ173" s="2">
        <v>26474</v>
      </c>
      <c r="AK173" s="2">
        <v>27243.881000000001</v>
      </c>
      <c r="AL173" s="2">
        <v>29464</v>
      </c>
      <c r="AM173" s="2">
        <v>30366</v>
      </c>
      <c r="AN173" s="2">
        <v>26465</v>
      </c>
      <c r="AO173" s="2">
        <v>15569.4</v>
      </c>
      <c r="AP173" s="2">
        <v>31110</v>
      </c>
      <c r="AQ173" s="2">
        <v>45379</v>
      </c>
      <c r="AR173" s="2">
        <v>35290</v>
      </c>
      <c r="AS173" s="2">
        <v>55921.279999999999</v>
      </c>
      <c r="AT173" s="2">
        <v>40025</v>
      </c>
      <c r="AU173" s="2">
        <v>-76916</v>
      </c>
      <c r="AV173" s="2">
        <v>-29214</v>
      </c>
      <c r="AW173" s="2">
        <v>79210.096000000005</v>
      </c>
      <c r="AX173" s="2">
        <v>27162</v>
      </c>
      <c r="AY173" s="2">
        <v>-30520</v>
      </c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2"/>
      <c r="BR173" s="2"/>
      <c r="BS173" s="2"/>
    </row>
    <row r="174" spans="1:71" ht="16.5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2"/>
      <c r="BR174" s="2"/>
      <c r="BS174" s="2"/>
    </row>
    <row r="175" spans="1:71" ht="16.5" customHeight="1" x14ac:dyDescent="0.3">
      <c r="A175" s="2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2"/>
      <c r="Q175" s="2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2"/>
      <c r="BR175" s="2"/>
      <c r="BS175" s="2"/>
    </row>
    <row r="176" spans="1:71" ht="16.5" customHeight="1" x14ac:dyDescent="0.3">
      <c r="A176" s="2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2"/>
      <c r="Q176" s="2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2"/>
      <c r="BR176" s="2"/>
      <c r="BS176" s="2"/>
    </row>
    <row r="177" spans="1:71" ht="16.5" customHeight="1" x14ac:dyDescent="0.3">
      <c r="A177" s="2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2"/>
      <c r="Q177" s="2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2"/>
      <c r="BR177" s="2"/>
      <c r="BS177" s="2"/>
    </row>
    <row r="178" spans="1:71" ht="16.5" customHeight="1" x14ac:dyDescent="0.3">
      <c r="A178" s="2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2"/>
      <c r="Q178" s="2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2"/>
      <c r="BR178" s="2"/>
      <c r="BS178" s="2"/>
    </row>
    <row r="179" spans="1:71" ht="16.5" customHeight="1" x14ac:dyDescent="0.3">
      <c r="A179" s="2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2"/>
      <c r="Q179" s="2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2"/>
      <c r="BR179" s="2"/>
      <c r="BS179" s="2"/>
    </row>
    <row r="180" spans="1:71" ht="16.5" customHeight="1" x14ac:dyDescent="0.3">
      <c r="A180" s="2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2"/>
      <c r="Q180" s="2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2"/>
      <c r="BR180" s="2"/>
      <c r="BS180" s="2"/>
    </row>
    <row r="181" spans="1:71" ht="16.5" customHeight="1" x14ac:dyDescent="0.3">
      <c r="A181" s="2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2"/>
      <c r="Q181" s="2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2"/>
      <c r="BR181" s="2"/>
      <c r="BS181" s="2"/>
    </row>
    <row r="182" spans="1:71" ht="16.5" customHeight="1" x14ac:dyDescent="0.3">
      <c r="A182" s="2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2"/>
      <c r="Q182" s="2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2"/>
      <c r="BR182" s="2"/>
      <c r="BS182" s="2"/>
    </row>
    <row r="183" spans="1:71" ht="16.5" customHeight="1" x14ac:dyDescent="0.3">
      <c r="A183" s="2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2"/>
      <c r="Q183" s="2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2"/>
      <c r="BR183" s="2"/>
      <c r="BS183" s="2"/>
    </row>
    <row r="184" spans="1:71" ht="16.5" customHeight="1" x14ac:dyDescent="0.3">
      <c r="A184" s="2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2"/>
      <c r="Q184" s="2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2"/>
      <c r="BR184" s="2"/>
      <c r="BS184" s="2"/>
    </row>
    <row r="185" spans="1:71" ht="16.5" customHeight="1" x14ac:dyDescent="0.3">
      <c r="A185" s="2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2"/>
      <c r="Q185" s="2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2"/>
      <c r="BR185" s="2"/>
      <c r="BS185" s="2"/>
    </row>
    <row r="186" spans="1:71" ht="16.5" customHeight="1" x14ac:dyDescent="0.3">
      <c r="A186" s="2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2"/>
      <c r="Q186" s="2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2"/>
      <c r="BR186" s="2"/>
      <c r="BS186" s="2"/>
    </row>
    <row r="187" spans="1:71" ht="16.5" customHeight="1" x14ac:dyDescent="0.3">
      <c r="A187" s="2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2"/>
      <c r="Q187" s="2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2"/>
      <c r="BR187" s="2"/>
      <c r="BS187" s="2"/>
    </row>
    <row r="188" spans="1:71" ht="16.5" customHeight="1" x14ac:dyDescent="0.3">
      <c r="A188" s="2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2"/>
      <c r="Q188" s="2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2"/>
      <c r="BR188" s="2"/>
      <c r="BS188" s="2"/>
    </row>
    <row r="189" spans="1:71" ht="16.5" customHeight="1" x14ac:dyDescent="0.3">
      <c r="A189" s="2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2"/>
      <c r="Q189" s="2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2"/>
      <c r="BR189" s="2"/>
      <c r="BS189" s="2"/>
    </row>
    <row r="190" spans="1:71" ht="16.5" customHeight="1" x14ac:dyDescent="0.3">
      <c r="A190" s="2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2"/>
      <c r="Q190" s="2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2"/>
      <c r="BR190" s="2"/>
      <c r="BS190" s="2"/>
    </row>
    <row r="191" spans="1:71" ht="16.5" customHeight="1" x14ac:dyDescent="0.3">
      <c r="A191" s="2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2"/>
      <c r="Q191" s="2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2"/>
      <c r="BR191" s="2"/>
      <c r="BS191" s="2"/>
    </row>
    <row r="192" spans="1:71" ht="16.5" customHeight="1" x14ac:dyDescent="0.3">
      <c r="A192" s="2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2"/>
      <c r="Q192" s="2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2"/>
      <c r="BR192" s="2"/>
      <c r="BS192" s="2"/>
    </row>
    <row r="193" spans="1:71" ht="16.5" customHeight="1" x14ac:dyDescent="0.3">
      <c r="A193" s="2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2"/>
      <c r="Q193" s="2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2"/>
      <c r="BR193" s="2"/>
      <c r="BS193" s="2"/>
    </row>
    <row r="194" spans="1:71" ht="16.5" customHeight="1" x14ac:dyDescent="0.3">
      <c r="A194" s="2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2"/>
      <c r="Q194" s="2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2"/>
      <c r="BR194" s="2"/>
      <c r="BS194" s="2"/>
    </row>
    <row r="195" spans="1:71" ht="16.5" customHeight="1" x14ac:dyDescent="0.3">
      <c r="A195" s="2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2"/>
      <c r="Q195" s="2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2"/>
      <c r="BR195" s="2"/>
      <c r="BS195" s="2"/>
    </row>
    <row r="196" spans="1:71" ht="16.5" customHeight="1" x14ac:dyDescent="0.3">
      <c r="A196" s="2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2"/>
      <c r="Q196" s="2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2"/>
      <c r="BR196" s="2"/>
      <c r="BS196" s="2"/>
    </row>
    <row r="197" spans="1:71" ht="16.5" customHeight="1" x14ac:dyDescent="0.3">
      <c r="A197" s="2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2"/>
      <c r="Q197" s="2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2"/>
      <c r="BR197" s="2"/>
      <c r="BS197" s="2"/>
    </row>
    <row r="198" spans="1:71" ht="16.5" customHeight="1" x14ac:dyDescent="0.3">
      <c r="A198" s="2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2"/>
      <c r="Q198" s="2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2"/>
      <c r="BR198" s="2"/>
      <c r="BS198" s="2"/>
    </row>
    <row r="199" spans="1:71" ht="16.5" customHeight="1" x14ac:dyDescent="0.3">
      <c r="A199" s="2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2"/>
      <c r="Q199" s="2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2"/>
      <c r="BR199" s="2"/>
      <c r="BS199" s="2"/>
    </row>
    <row r="200" spans="1:71" ht="16.5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</row>
    <row r="201" spans="1:71" ht="16.5" customHeight="1" x14ac:dyDescent="0.3">
      <c r="A201" s="2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2"/>
      <c r="BR201" s="2"/>
      <c r="BS201" s="2"/>
    </row>
    <row r="202" spans="1:71" ht="16.5" customHeight="1" x14ac:dyDescent="0.3">
      <c r="A202" s="143" t="s">
        <v>1150</v>
      </c>
      <c r="B202" s="5">
        <f t="shared" ref="B202:BP202" si="3">B150+B152</f>
        <v>600</v>
      </c>
      <c r="C202" s="5">
        <f t="shared" si="3"/>
        <v>1180</v>
      </c>
      <c r="D202" s="5">
        <f t="shared" si="3"/>
        <v>1580</v>
      </c>
      <c r="E202" s="5">
        <f t="shared" si="3"/>
        <v>1930</v>
      </c>
      <c r="F202" s="5">
        <f t="shared" si="3"/>
        <v>25160</v>
      </c>
      <c r="G202" s="5">
        <f t="shared" si="3"/>
        <v>19307</v>
      </c>
      <c r="H202" s="5">
        <f t="shared" si="3"/>
        <v>19222</v>
      </c>
      <c r="I202" s="5">
        <f t="shared" si="3"/>
        <v>16369</v>
      </c>
      <c r="J202" s="5">
        <f t="shared" si="3"/>
        <v>20184</v>
      </c>
      <c r="K202" s="5">
        <f t="shared" si="3"/>
        <v>21106</v>
      </c>
      <c r="L202" s="5">
        <f t="shared" si="3"/>
        <v>19966</v>
      </c>
      <c r="M202" s="5">
        <f t="shared" si="3"/>
        <v>216603</v>
      </c>
      <c r="N202" s="5">
        <f t="shared" si="3"/>
        <v>0</v>
      </c>
      <c r="O202" s="5">
        <f t="shared" si="3"/>
        <v>0</v>
      </c>
      <c r="P202" s="5">
        <f t="shared" si="3"/>
        <v>0</v>
      </c>
      <c r="Q202" s="5">
        <f t="shared" si="3"/>
        <v>0</v>
      </c>
      <c r="R202" s="5">
        <f t="shared" si="3"/>
        <v>0</v>
      </c>
      <c r="S202" s="5">
        <f t="shared" si="3"/>
        <v>0</v>
      </c>
      <c r="T202" s="5">
        <f t="shared" si="3"/>
        <v>0</v>
      </c>
      <c r="U202" s="5">
        <f t="shared" si="3"/>
        <v>0</v>
      </c>
      <c r="V202" s="5">
        <f t="shared" si="3"/>
        <v>0</v>
      </c>
      <c r="W202" s="5">
        <f t="shared" si="3"/>
        <v>0</v>
      </c>
      <c r="X202" s="5">
        <f t="shared" si="3"/>
        <v>0</v>
      </c>
      <c r="Y202" s="5">
        <f t="shared" si="3"/>
        <v>0</v>
      </c>
      <c r="Z202" s="5">
        <f t="shared" si="3"/>
        <v>0</v>
      </c>
      <c r="AA202" s="5">
        <f t="shared" si="3"/>
        <v>0</v>
      </c>
      <c r="AB202" s="5">
        <f t="shared" si="3"/>
        <v>0</v>
      </c>
      <c r="AC202" s="5">
        <f t="shared" si="3"/>
        <v>0</v>
      </c>
      <c r="AD202" s="5">
        <f t="shared" si="3"/>
        <v>0</v>
      </c>
      <c r="AE202" s="5">
        <f t="shared" si="3"/>
        <v>0</v>
      </c>
      <c r="AF202" s="5">
        <f t="shared" si="3"/>
        <v>0</v>
      </c>
      <c r="AG202" s="5">
        <f t="shared" si="3"/>
        <v>0</v>
      </c>
      <c r="AH202" s="5">
        <f t="shared" si="3"/>
        <v>0</v>
      </c>
      <c r="AI202" s="5">
        <f t="shared" si="3"/>
        <v>0</v>
      </c>
      <c r="AJ202" s="5">
        <f t="shared" si="3"/>
        <v>0</v>
      </c>
      <c r="AK202" s="5">
        <f t="shared" si="3"/>
        <v>0</v>
      </c>
      <c r="AL202" s="5">
        <f t="shared" si="3"/>
        <v>0</v>
      </c>
      <c r="AM202" s="5">
        <f t="shared" si="3"/>
        <v>0</v>
      </c>
      <c r="AN202" s="5">
        <f t="shared" si="3"/>
        <v>0</v>
      </c>
      <c r="AO202" s="5">
        <f t="shared" si="3"/>
        <v>0</v>
      </c>
      <c r="AP202" s="5">
        <f t="shared" si="3"/>
        <v>0</v>
      </c>
      <c r="AQ202" s="5">
        <f t="shared" si="3"/>
        <v>0</v>
      </c>
      <c r="AR202" s="5">
        <f t="shared" si="3"/>
        <v>0</v>
      </c>
      <c r="AS202" s="5">
        <f t="shared" si="3"/>
        <v>0</v>
      </c>
      <c r="AT202" s="5">
        <f t="shared" si="3"/>
        <v>0</v>
      </c>
      <c r="AU202" s="5">
        <f t="shared" si="3"/>
        <v>0</v>
      </c>
      <c r="AV202" s="5">
        <f t="shared" si="3"/>
        <v>0</v>
      </c>
      <c r="AW202" s="5">
        <f t="shared" si="3"/>
        <v>0</v>
      </c>
      <c r="AX202" s="5">
        <f t="shared" si="3"/>
        <v>0</v>
      </c>
      <c r="AY202" s="5">
        <f t="shared" si="3"/>
        <v>0</v>
      </c>
      <c r="AZ202" s="5">
        <f t="shared" si="3"/>
        <v>0</v>
      </c>
      <c r="BA202" s="5">
        <f t="shared" si="3"/>
        <v>0</v>
      </c>
      <c r="BB202" s="5">
        <f t="shared" si="3"/>
        <v>0</v>
      </c>
      <c r="BC202" s="5">
        <f t="shared" si="3"/>
        <v>0</v>
      </c>
      <c r="BD202" s="5">
        <f t="shared" si="3"/>
        <v>0</v>
      </c>
      <c r="BE202" s="5">
        <f t="shared" si="3"/>
        <v>0</v>
      </c>
      <c r="BF202" s="5">
        <f t="shared" si="3"/>
        <v>0</v>
      </c>
      <c r="BG202" s="5">
        <f t="shared" si="3"/>
        <v>0</v>
      </c>
      <c r="BH202" s="5">
        <f t="shared" si="3"/>
        <v>0</v>
      </c>
      <c r="BI202" s="5">
        <f t="shared" si="3"/>
        <v>0</v>
      </c>
      <c r="BJ202" s="5">
        <f t="shared" si="3"/>
        <v>0</v>
      </c>
      <c r="BK202" s="5">
        <f t="shared" si="3"/>
        <v>0</v>
      </c>
      <c r="BL202" s="5">
        <f t="shared" si="3"/>
        <v>0</v>
      </c>
      <c r="BM202" s="5">
        <f t="shared" si="3"/>
        <v>0</v>
      </c>
      <c r="BN202" s="5">
        <f t="shared" si="3"/>
        <v>0</v>
      </c>
      <c r="BO202" s="5">
        <f t="shared" si="3"/>
        <v>0</v>
      </c>
      <c r="BP202" s="5">
        <f t="shared" si="3"/>
        <v>0</v>
      </c>
      <c r="BQ202" s="2"/>
      <c r="BR202" s="2"/>
      <c r="BS202" s="2"/>
    </row>
    <row r="203" spans="1:71" ht="16.5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5"/>
      <c r="BR203" s="5"/>
      <c r="BS203" s="5"/>
    </row>
    <row r="204" spans="1:71" ht="16.5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</row>
    <row r="205" spans="1:71" ht="16.5" customHeight="1" x14ac:dyDescent="0.3">
      <c r="A205" s="3" t="s">
        <v>875</v>
      </c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</row>
    <row r="206" spans="1:71" ht="16.5" customHeight="1" x14ac:dyDescent="0.3">
      <c r="A206" s="2" t="s">
        <v>724</v>
      </c>
      <c r="B206" s="2" t="s">
        <v>725</v>
      </c>
      <c r="C206" s="2" t="s">
        <v>726</v>
      </c>
      <c r="D206" s="2" t="s">
        <v>727</v>
      </c>
      <c r="E206" s="2" t="s">
        <v>728</v>
      </c>
      <c r="F206" s="2" t="s">
        <v>729</v>
      </c>
      <c r="G206" s="2" t="s">
        <v>730</v>
      </c>
      <c r="H206" s="2" t="s">
        <v>731</v>
      </c>
      <c r="I206" s="2" t="s">
        <v>732</v>
      </c>
      <c r="J206" s="2" t="s">
        <v>733</v>
      </c>
      <c r="K206" s="2" t="s">
        <v>734</v>
      </c>
      <c r="L206" s="2" t="s">
        <v>735</v>
      </c>
      <c r="M206" s="2" t="s">
        <v>736</v>
      </c>
      <c r="N206" s="2" t="s">
        <v>737</v>
      </c>
      <c r="O206" s="2" t="s">
        <v>738</v>
      </c>
      <c r="P206" s="2" t="s">
        <v>739</v>
      </c>
      <c r="Q206" s="2" t="s">
        <v>740</v>
      </c>
      <c r="R206" s="2" t="s">
        <v>741</v>
      </c>
      <c r="S206" s="2" t="s">
        <v>742</v>
      </c>
      <c r="T206" s="2" t="s">
        <v>743</v>
      </c>
      <c r="U206" s="2" t="s">
        <v>744</v>
      </c>
      <c r="V206" s="2" t="s">
        <v>745</v>
      </c>
      <c r="W206" s="2" t="s">
        <v>746</v>
      </c>
      <c r="X206" s="2" t="s">
        <v>747</v>
      </c>
      <c r="Y206" s="2" t="s">
        <v>748</v>
      </c>
      <c r="Z206" s="2" t="s">
        <v>749</v>
      </c>
      <c r="AA206" s="2" t="s">
        <v>750</v>
      </c>
      <c r="AB206" s="2" t="s">
        <v>751</v>
      </c>
      <c r="AC206" s="2" t="s">
        <v>752</v>
      </c>
      <c r="AD206" s="2" t="s">
        <v>753</v>
      </c>
      <c r="AE206" s="2" t="s">
        <v>754</v>
      </c>
      <c r="AF206" s="2" t="s">
        <v>755</v>
      </c>
      <c r="AG206" s="2" t="s">
        <v>756</v>
      </c>
      <c r="AH206" s="2" t="s">
        <v>757</v>
      </c>
      <c r="AI206" s="2" t="s">
        <v>758</v>
      </c>
      <c r="AJ206" s="2" t="s">
        <v>759</v>
      </c>
      <c r="AK206" s="2" t="s">
        <v>760</v>
      </c>
      <c r="AL206" s="2" t="s">
        <v>761</v>
      </c>
      <c r="AM206" s="2" t="s">
        <v>762</v>
      </c>
      <c r="AN206" s="2" t="s">
        <v>763</v>
      </c>
      <c r="AO206" s="2" t="s">
        <v>764</v>
      </c>
      <c r="AP206" s="2" t="s">
        <v>765</v>
      </c>
      <c r="AQ206" s="2" t="s">
        <v>766</v>
      </c>
      <c r="AR206" s="2" t="s">
        <v>767</v>
      </c>
      <c r="AS206" s="2" t="s">
        <v>768</v>
      </c>
      <c r="AT206" s="2" t="s">
        <v>769</v>
      </c>
      <c r="AU206" s="2" t="s">
        <v>770</v>
      </c>
      <c r="AV206" s="2" t="s">
        <v>771</v>
      </c>
      <c r="AW206" s="2" t="s">
        <v>772</v>
      </c>
      <c r="AX206" s="2" t="s">
        <v>773</v>
      </c>
      <c r="AY206" s="2" t="s">
        <v>774</v>
      </c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</row>
    <row r="207" spans="1:71" ht="16.5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</row>
    <row r="208" spans="1:71" ht="16.5" customHeight="1" x14ac:dyDescent="0.3">
      <c r="A208" s="2" t="s">
        <v>876</v>
      </c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</row>
    <row r="209" spans="1:71" ht="16.5" customHeight="1" x14ac:dyDescent="0.3">
      <c r="A209" s="2" t="s">
        <v>877</v>
      </c>
      <c r="B209" s="2">
        <v>0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  <c r="K209" s="2">
        <v>0</v>
      </c>
      <c r="L209" s="2">
        <v>0</v>
      </c>
      <c r="M209" s="2">
        <v>0</v>
      </c>
      <c r="N209" s="2">
        <v>0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0</v>
      </c>
      <c r="AG209" s="2">
        <v>8017621.068</v>
      </c>
      <c r="AH209" s="2">
        <v>2415375</v>
      </c>
      <c r="AI209" s="2">
        <v>0</v>
      </c>
      <c r="AJ209" s="2">
        <v>0</v>
      </c>
      <c r="AK209" s="2">
        <v>0</v>
      </c>
      <c r="AL209" s="2">
        <v>0</v>
      </c>
      <c r="AM209" s="2">
        <v>0</v>
      </c>
      <c r="AN209" s="2">
        <v>0</v>
      </c>
      <c r="AO209" s="2">
        <v>0</v>
      </c>
      <c r="AP209" s="2">
        <v>0</v>
      </c>
      <c r="AQ209" s="2">
        <v>0</v>
      </c>
      <c r="AR209" s="2">
        <v>0</v>
      </c>
      <c r="AS209" s="2">
        <v>0</v>
      </c>
      <c r="AT209" s="2">
        <v>0</v>
      </c>
      <c r="AU209" s="2">
        <v>0</v>
      </c>
      <c r="AV209" s="2">
        <v>0</v>
      </c>
      <c r="AW209" s="2">
        <v>0</v>
      </c>
      <c r="AX209" s="2">
        <v>0</v>
      </c>
      <c r="AY209" s="2">
        <v>0</v>
      </c>
      <c r="AZ209" s="5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</row>
    <row r="210" spans="1:71" ht="16.5" customHeight="1" x14ac:dyDescent="0.3">
      <c r="A210" s="2" t="s">
        <v>878</v>
      </c>
      <c r="B210" s="2">
        <v>624162</v>
      </c>
      <c r="C210" s="2">
        <v>1144494</v>
      </c>
      <c r="D210" s="2">
        <v>1719194</v>
      </c>
      <c r="E210" s="2">
        <v>2198737</v>
      </c>
      <c r="F210" s="2">
        <v>613927</v>
      </c>
      <c r="G210" s="2">
        <v>1199736</v>
      </c>
      <c r="H210" s="2">
        <v>1749035</v>
      </c>
      <c r="I210" s="2">
        <v>4949725</v>
      </c>
      <c r="J210" s="2">
        <v>953757</v>
      </c>
      <c r="K210" s="2">
        <v>1123021</v>
      </c>
      <c r="L210" s="2">
        <v>1295799</v>
      </c>
      <c r="M210" s="2">
        <v>1143701</v>
      </c>
      <c r="N210" s="2">
        <v>608826</v>
      </c>
      <c r="O210" s="2">
        <v>970497</v>
      </c>
      <c r="P210" s="2">
        <v>1377353</v>
      </c>
      <c r="Q210" s="2">
        <v>2075799.24</v>
      </c>
      <c r="R210" s="2">
        <v>1076379</v>
      </c>
      <c r="S210" s="2">
        <v>2265340</v>
      </c>
      <c r="T210" s="2">
        <v>5123053</v>
      </c>
      <c r="U210" s="2">
        <v>6251851.1270000003</v>
      </c>
      <c r="V210" s="2">
        <v>1681211</v>
      </c>
      <c r="W210" s="2">
        <v>3131153</v>
      </c>
      <c r="X210" s="2">
        <v>4614145</v>
      </c>
      <c r="Y210" s="2">
        <v>6389203.6109999996</v>
      </c>
      <c r="Z210" s="2">
        <v>1738328</v>
      </c>
      <c r="AA210" s="2">
        <v>3608548</v>
      </c>
      <c r="AB210" s="2">
        <v>5574477</v>
      </c>
      <c r="AC210" s="2">
        <v>7428346.3099999996</v>
      </c>
      <c r="AD210" s="2">
        <v>2201983</v>
      </c>
      <c r="AE210" s="2">
        <v>4231566</v>
      </c>
      <c r="AF210" s="2">
        <v>6073704</v>
      </c>
      <c r="AG210" s="2">
        <v>0</v>
      </c>
      <c r="AH210" s="2">
        <v>0</v>
      </c>
      <c r="AI210" s="2">
        <v>4732318</v>
      </c>
      <c r="AJ210" s="2">
        <v>7101232</v>
      </c>
      <c r="AK210" s="2">
        <v>9347027.5309999995</v>
      </c>
      <c r="AL210" s="2">
        <v>2805322</v>
      </c>
      <c r="AM210" s="2">
        <v>5318900</v>
      </c>
      <c r="AN210" s="2">
        <v>11328054</v>
      </c>
      <c r="AO210" s="2">
        <v>13669509.300000001</v>
      </c>
      <c r="AP210" s="2">
        <v>2853360</v>
      </c>
      <c r="AQ210" s="2">
        <v>5834201</v>
      </c>
      <c r="AR210" s="2">
        <v>8797560</v>
      </c>
      <c r="AS210" s="2">
        <v>11383353.15</v>
      </c>
      <c r="AT210" s="2">
        <v>2887004</v>
      </c>
      <c r="AU210" s="2">
        <v>5343451</v>
      </c>
      <c r="AV210" s="2">
        <v>8064825</v>
      </c>
      <c r="AW210" s="2">
        <v>11809251.693</v>
      </c>
      <c r="AX210" s="2">
        <v>4619840</v>
      </c>
      <c r="AY210" s="2">
        <v>5055031</v>
      </c>
      <c r="AZ210" s="5"/>
      <c r="BA210" s="5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</row>
    <row r="211" spans="1:71" ht="16.5" customHeight="1" x14ac:dyDescent="0.3">
      <c r="A211" s="2" t="s">
        <v>879</v>
      </c>
      <c r="B211" s="2">
        <v>351258</v>
      </c>
      <c r="C211" s="2">
        <v>690732</v>
      </c>
      <c r="D211" s="2">
        <v>1072605</v>
      </c>
      <c r="E211" s="2">
        <v>1462663</v>
      </c>
      <c r="F211" s="2">
        <v>481985</v>
      </c>
      <c r="G211" s="2">
        <v>988787</v>
      </c>
      <c r="H211" s="2">
        <v>1550300</v>
      </c>
      <c r="I211" s="2">
        <v>2110189</v>
      </c>
      <c r="J211" s="2">
        <v>576687</v>
      </c>
      <c r="K211" s="2">
        <v>1155061</v>
      </c>
      <c r="L211" s="2">
        <v>1713813</v>
      </c>
      <c r="M211" s="2">
        <v>2356239</v>
      </c>
      <c r="N211" s="2">
        <v>656693</v>
      </c>
      <c r="O211" s="2">
        <v>1363561</v>
      </c>
      <c r="P211" s="2">
        <v>2085733</v>
      </c>
      <c r="Q211" s="2">
        <v>2947934.43</v>
      </c>
      <c r="R211" s="2">
        <v>835102</v>
      </c>
      <c r="S211" s="2">
        <v>1634391</v>
      </c>
      <c r="T211" s="2">
        <v>2418990</v>
      </c>
      <c r="U211" s="2">
        <v>3257827.49</v>
      </c>
      <c r="V211" s="2">
        <v>879747</v>
      </c>
      <c r="W211" s="2">
        <v>1767385</v>
      </c>
      <c r="X211" s="2">
        <v>2697590</v>
      </c>
      <c r="Y211" s="2">
        <v>3683705.4049999998</v>
      </c>
      <c r="Z211" s="2">
        <v>1009603</v>
      </c>
      <c r="AA211" s="2">
        <v>1932153</v>
      </c>
      <c r="AB211" s="2">
        <v>2959338</v>
      </c>
      <c r="AC211" s="2">
        <v>4019178.78</v>
      </c>
      <c r="AD211" s="2">
        <v>1040047</v>
      </c>
      <c r="AE211" s="2">
        <v>2110094</v>
      </c>
      <c r="AF211" s="2">
        <v>3260865</v>
      </c>
      <c r="AG211" s="2">
        <v>4437851.45</v>
      </c>
      <c r="AH211" s="2">
        <v>1236515</v>
      </c>
      <c r="AI211" s="2">
        <v>2484559</v>
      </c>
      <c r="AJ211" s="2">
        <v>3775324</v>
      </c>
      <c r="AK211" s="2">
        <v>5122662.324</v>
      </c>
      <c r="AL211" s="2">
        <v>1296076</v>
      </c>
      <c r="AM211" s="2">
        <v>2609657</v>
      </c>
      <c r="AN211" s="2">
        <v>3945860</v>
      </c>
      <c r="AO211" s="2">
        <v>5314523.3099999996</v>
      </c>
      <c r="AP211" s="2">
        <v>1390854</v>
      </c>
      <c r="AQ211" s="2">
        <v>2798349</v>
      </c>
      <c r="AR211" s="2">
        <v>4363108</v>
      </c>
      <c r="AS211" s="2">
        <v>5905735.4299999997</v>
      </c>
      <c r="AT211" s="2">
        <v>1569713</v>
      </c>
      <c r="AU211" s="2">
        <v>3221428</v>
      </c>
      <c r="AV211" s="2">
        <v>4893677</v>
      </c>
      <c r="AW211" s="2">
        <v>7116898.8849999998</v>
      </c>
      <c r="AX211" s="2">
        <v>2025435</v>
      </c>
      <c r="AY211" s="2">
        <v>3955825</v>
      </c>
      <c r="AZ211" s="5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</row>
    <row r="212" spans="1:71" ht="16.5" customHeight="1" x14ac:dyDescent="0.3">
      <c r="A212" s="2" t="s">
        <v>880</v>
      </c>
      <c r="B212" s="2">
        <v>351258</v>
      </c>
      <c r="C212" s="2">
        <v>690732</v>
      </c>
      <c r="D212" s="2">
        <v>1072605</v>
      </c>
      <c r="E212" s="2">
        <v>1329233</v>
      </c>
      <c r="F212" s="2">
        <v>397027</v>
      </c>
      <c r="G212" s="2">
        <v>0</v>
      </c>
      <c r="H212" s="2">
        <v>1282715</v>
      </c>
      <c r="I212" s="2">
        <v>1757855</v>
      </c>
      <c r="J212" s="2">
        <v>490237</v>
      </c>
      <c r="K212" s="2">
        <v>1016330</v>
      </c>
      <c r="L212" s="2">
        <v>1503450</v>
      </c>
      <c r="M212" s="2">
        <v>2019660</v>
      </c>
      <c r="N212" s="2">
        <v>395273</v>
      </c>
      <c r="O212" s="2">
        <v>820475</v>
      </c>
      <c r="P212" s="2">
        <v>1254869</v>
      </c>
      <c r="Q212" s="2">
        <v>1851162.52</v>
      </c>
      <c r="R212" s="2">
        <v>536970</v>
      </c>
      <c r="S212" s="2">
        <v>1076186</v>
      </c>
      <c r="T212" s="2">
        <v>1648690</v>
      </c>
      <c r="U212" s="2">
        <v>2272251.5329999998</v>
      </c>
      <c r="V212" s="2">
        <v>665953</v>
      </c>
      <c r="W212" s="2">
        <v>1310635</v>
      </c>
      <c r="X212" s="2">
        <v>1997677</v>
      </c>
      <c r="Y212" s="2">
        <v>2613640.4720000001</v>
      </c>
      <c r="Z212" s="2">
        <v>756770</v>
      </c>
      <c r="AA212" s="2">
        <v>1491785</v>
      </c>
      <c r="AB212" s="2">
        <v>2283106</v>
      </c>
      <c r="AC212" s="2">
        <v>3075217.36</v>
      </c>
      <c r="AD212" s="2">
        <v>772078</v>
      </c>
      <c r="AE212" s="2">
        <v>1571851</v>
      </c>
      <c r="AF212" s="2">
        <v>2440600</v>
      </c>
      <c r="AG212" s="2">
        <v>3391086.6660000002</v>
      </c>
      <c r="AH212" s="2">
        <v>967420</v>
      </c>
      <c r="AI212" s="2">
        <v>1942807</v>
      </c>
      <c r="AJ212" s="2">
        <v>2937336</v>
      </c>
      <c r="AK212" s="2">
        <v>4003241.1239999998</v>
      </c>
      <c r="AL212" s="2">
        <v>1033832</v>
      </c>
      <c r="AM212" s="2">
        <v>0</v>
      </c>
      <c r="AN212" s="2">
        <v>0</v>
      </c>
      <c r="AO212" s="2">
        <v>5314523.3099999996</v>
      </c>
      <c r="AP212" s="2">
        <v>1137644</v>
      </c>
      <c r="AQ212" s="2">
        <v>0</v>
      </c>
      <c r="AR212" s="2">
        <v>0</v>
      </c>
      <c r="AS212" s="2">
        <v>0</v>
      </c>
      <c r="AT212" s="2">
        <v>0</v>
      </c>
      <c r="AU212" s="2">
        <v>0</v>
      </c>
      <c r="AV212" s="2">
        <v>0</v>
      </c>
      <c r="AW212" s="2">
        <v>0</v>
      </c>
      <c r="AX212" s="2">
        <v>0</v>
      </c>
      <c r="AY212" s="2">
        <v>0</v>
      </c>
      <c r="AZ212" s="5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</row>
    <row r="213" spans="1:71" ht="16.5" customHeight="1" x14ac:dyDescent="0.3">
      <c r="A213" s="2" t="s">
        <v>881</v>
      </c>
      <c r="B213" s="2">
        <v>0</v>
      </c>
      <c r="C213" s="2">
        <v>0</v>
      </c>
      <c r="D213" s="2">
        <v>0</v>
      </c>
      <c r="E213" s="2">
        <v>133430</v>
      </c>
      <c r="F213" s="2">
        <v>84958</v>
      </c>
      <c r="G213" s="2">
        <v>0</v>
      </c>
      <c r="H213" s="2">
        <v>267585</v>
      </c>
      <c r="I213" s="2">
        <v>352335</v>
      </c>
      <c r="J213" s="2">
        <v>86450</v>
      </c>
      <c r="K213" s="2">
        <v>138731</v>
      </c>
      <c r="L213" s="2">
        <v>210363</v>
      </c>
      <c r="M213" s="2">
        <v>336579</v>
      </c>
      <c r="N213" s="2">
        <v>261420</v>
      </c>
      <c r="O213" s="2">
        <v>543086</v>
      </c>
      <c r="P213" s="2">
        <v>830864</v>
      </c>
      <c r="Q213" s="2">
        <v>1096771.9099999999</v>
      </c>
      <c r="R213" s="2">
        <v>298132</v>
      </c>
      <c r="S213" s="2">
        <v>558205</v>
      </c>
      <c r="T213" s="2">
        <v>770300</v>
      </c>
      <c r="U213" s="2">
        <v>985575.95700000005</v>
      </c>
      <c r="V213" s="2">
        <v>213794</v>
      </c>
      <c r="W213" s="2">
        <v>456750</v>
      </c>
      <c r="X213" s="2">
        <v>699913</v>
      </c>
      <c r="Y213" s="2">
        <v>1070064.933</v>
      </c>
      <c r="Z213" s="2">
        <v>252833</v>
      </c>
      <c r="AA213" s="2">
        <v>440368</v>
      </c>
      <c r="AB213" s="2">
        <v>676232</v>
      </c>
      <c r="AC213" s="2">
        <v>943961.42</v>
      </c>
      <c r="AD213" s="2">
        <v>267969</v>
      </c>
      <c r="AE213" s="2">
        <v>538243</v>
      </c>
      <c r="AF213" s="2">
        <v>820265</v>
      </c>
      <c r="AG213" s="2">
        <v>1046764.784</v>
      </c>
      <c r="AH213" s="2">
        <v>269095</v>
      </c>
      <c r="AI213" s="2">
        <v>541752</v>
      </c>
      <c r="AJ213" s="2">
        <v>837988</v>
      </c>
      <c r="AK213" s="2">
        <v>1119421.2</v>
      </c>
      <c r="AL213" s="2">
        <v>262244</v>
      </c>
      <c r="AM213" s="2">
        <v>0</v>
      </c>
      <c r="AN213" s="2">
        <v>3945860</v>
      </c>
      <c r="AO213" s="2">
        <v>0</v>
      </c>
      <c r="AP213" s="2">
        <v>253210</v>
      </c>
      <c r="AQ213" s="2">
        <v>0</v>
      </c>
      <c r="AR213" s="2">
        <v>0</v>
      </c>
      <c r="AS213" s="2">
        <v>5905735.4299999997</v>
      </c>
      <c r="AT213" s="2">
        <v>0</v>
      </c>
      <c r="AU213" s="2">
        <v>0</v>
      </c>
      <c r="AV213" s="2">
        <v>0</v>
      </c>
      <c r="AW213" s="2">
        <v>0</v>
      </c>
      <c r="AX213" s="2">
        <v>0</v>
      </c>
      <c r="AY213" s="2">
        <v>0</v>
      </c>
      <c r="AZ213" s="5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</row>
    <row r="214" spans="1:71" ht="16.5" customHeight="1" x14ac:dyDescent="0.3">
      <c r="A214" s="2" t="s">
        <v>882</v>
      </c>
      <c r="B214" s="2">
        <v>0</v>
      </c>
      <c r="C214" s="2">
        <v>0</v>
      </c>
      <c r="D214" s="2">
        <v>0</v>
      </c>
      <c r="E214" s="2">
        <v>0</v>
      </c>
      <c r="F214" s="2">
        <v>0</v>
      </c>
      <c r="G214" s="2">
        <v>1170</v>
      </c>
      <c r="H214" s="2">
        <v>417</v>
      </c>
      <c r="I214" s="2">
        <v>0</v>
      </c>
      <c r="J214" s="2">
        <v>-163836</v>
      </c>
      <c r="K214" s="2">
        <v>-162967</v>
      </c>
      <c r="L214" s="2">
        <v>-163748</v>
      </c>
      <c r="M214" s="2">
        <v>56</v>
      </c>
      <c r="N214" s="2">
        <v>47</v>
      </c>
      <c r="O214" s="2">
        <v>-251</v>
      </c>
      <c r="P214" s="2">
        <v>607</v>
      </c>
      <c r="Q214" s="2">
        <v>6377.92</v>
      </c>
      <c r="R214" s="2">
        <v>-1275</v>
      </c>
      <c r="S214" s="2">
        <v>-1685</v>
      </c>
      <c r="T214" s="2">
        <v>-1872</v>
      </c>
      <c r="U214" s="2">
        <v>13922.397000000001</v>
      </c>
      <c r="V214" s="2">
        <v>-5978</v>
      </c>
      <c r="W214" s="2">
        <v>-2832</v>
      </c>
      <c r="X214" s="2">
        <v>-3527</v>
      </c>
      <c r="Y214" s="2">
        <v>-3358.92</v>
      </c>
      <c r="Z214" s="2">
        <v>15</v>
      </c>
      <c r="AA214" s="2">
        <v>-34</v>
      </c>
      <c r="AB214" s="2">
        <v>-33</v>
      </c>
      <c r="AC214" s="2">
        <v>4995.18</v>
      </c>
      <c r="AD214" s="2">
        <v>-58</v>
      </c>
      <c r="AE214" s="2">
        <v>-241</v>
      </c>
      <c r="AF214" s="2">
        <v>-223</v>
      </c>
      <c r="AG214" s="2">
        <v>-1589.864</v>
      </c>
      <c r="AH214" s="2">
        <v>-2222</v>
      </c>
      <c r="AI214" s="2">
        <v>-2139</v>
      </c>
      <c r="AJ214" s="2">
        <v>-3765</v>
      </c>
      <c r="AK214" s="2">
        <v>2870.4360000000001</v>
      </c>
      <c r="AL214" s="2">
        <v>1217</v>
      </c>
      <c r="AM214" s="2">
        <v>873</v>
      </c>
      <c r="AN214" s="2">
        <v>2814</v>
      </c>
      <c r="AO214" s="2">
        <v>6488.13</v>
      </c>
      <c r="AP214" s="2">
        <v>-125</v>
      </c>
      <c r="AQ214" s="2">
        <v>-128</v>
      </c>
      <c r="AR214" s="2">
        <v>12390</v>
      </c>
      <c r="AS214" s="2">
        <v>34496.99</v>
      </c>
      <c r="AT214" s="2">
        <v>-4385</v>
      </c>
      <c r="AU214" s="2">
        <v>-3316</v>
      </c>
      <c r="AV214" s="2">
        <v>-2084</v>
      </c>
      <c r="AW214" s="2">
        <v>-15505.315000000001</v>
      </c>
      <c r="AX214" s="2">
        <v>-8220</v>
      </c>
      <c r="AY214" s="2">
        <v>17903</v>
      </c>
      <c r="AZ214" s="5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</row>
    <row r="215" spans="1:71" ht="16.5" customHeight="1" x14ac:dyDescent="0.3">
      <c r="A215" s="2" t="s">
        <v>972</v>
      </c>
      <c r="B215" s="2">
        <v>0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H215" s="2">
        <v>0</v>
      </c>
      <c r="I215" s="2">
        <v>0</v>
      </c>
      <c r="J215" s="2">
        <v>0</v>
      </c>
      <c r="K215" s="2">
        <v>0</v>
      </c>
      <c r="L215" s="2">
        <v>0</v>
      </c>
      <c r="M215" s="2">
        <v>-162739</v>
      </c>
      <c r="N215" s="2">
        <v>0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Z215" s="2">
        <v>0</v>
      </c>
      <c r="AA215" s="2">
        <v>0</v>
      </c>
      <c r="AB215" s="2">
        <v>0</v>
      </c>
      <c r="AC215" s="2">
        <v>0</v>
      </c>
      <c r="AD215" s="2">
        <v>0</v>
      </c>
      <c r="AE215" s="2">
        <v>0</v>
      </c>
      <c r="AF215" s="2">
        <v>0</v>
      </c>
      <c r="AG215" s="2">
        <v>0</v>
      </c>
      <c r="AH215" s="2">
        <v>0</v>
      </c>
      <c r="AI215" s="2">
        <v>0</v>
      </c>
      <c r="AJ215" s="2">
        <v>0</v>
      </c>
      <c r="AK215" s="2">
        <v>0</v>
      </c>
      <c r="AL215" s="2">
        <v>0</v>
      </c>
      <c r="AM215" s="2">
        <v>0</v>
      </c>
      <c r="AN215" s="2">
        <v>0</v>
      </c>
      <c r="AO215" s="2">
        <v>0</v>
      </c>
      <c r="AP215" s="2">
        <v>0</v>
      </c>
      <c r="AQ215" s="2">
        <v>0</v>
      </c>
      <c r="AR215" s="2">
        <v>0</v>
      </c>
      <c r="AS215" s="2">
        <v>0</v>
      </c>
      <c r="AT215" s="2">
        <v>0</v>
      </c>
      <c r="AU215" s="2">
        <v>0</v>
      </c>
      <c r="AV215" s="2">
        <v>0</v>
      </c>
      <c r="AW215" s="2">
        <v>0</v>
      </c>
      <c r="AX215" s="2">
        <v>0</v>
      </c>
      <c r="AY215" s="2">
        <v>0</v>
      </c>
      <c r="AZ215" s="5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</row>
    <row r="216" spans="1:71" ht="16.5" customHeight="1" x14ac:dyDescent="0.3">
      <c r="A216" s="2" t="s">
        <v>1145</v>
      </c>
      <c r="B216" s="2">
        <v>0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H216" s="2">
        <v>0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>
        <v>0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2">
        <v>0</v>
      </c>
      <c r="AD216" s="2">
        <v>0</v>
      </c>
      <c r="AE216" s="2">
        <v>0</v>
      </c>
      <c r="AF216" s="2">
        <v>0</v>
      </c>
      <c r="AG216" s="2">
        <v>0</v>
      </c>
      <c r="AH216" s="2">
        <v>0</v>
      </c>
      <c r="AI216" s="2">
        <v>0</v>
      </c>
      <c r="AJ216" s="2">
        <v>0</v>
      </c>
      <c r="AK216" s="2">
        <v>-852918.95200000005</v>
      </c>
      <c r="AL216" s="2">
        <v>0</v>
      </c>
      <c r="AM216" s="2">
        <v>0</v>
      </c>
      <c r="AN216" s="2">
        <v>0</v>
      </c>
      <c r="AO216" s="2">
        <v>0</v>
      </c>
      <c r="AP216" s="2">
        <v>0</v>
      </c>
      <c r="AQ216" s="2">
        <v>0</v>
      </c>
      <c r="AR216" s="2">
        <v>0</v>
      </c>
      <c r="AS216" s="2">
        <v>0</v>
      </c>
      <c r="AT216" s="2">
        <v>0</v>
      </c>
      <c r="AU216" s="2">
        <v>0</v>
      </c>
      <c r="AV216" s="2">
        <v>0</v>
      </c>
      <c r="AW216" s="2">
        <v>0</v>
      </c>
      <c r="AX216" s="2">
        <v>0</v>
      </c>
      <c r="AY216" s="2">
        <v>0</v>
      </c>
      <c r="AZ216" s="5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</row>
    <row r="217" spans="1:71" ht="16.5" customHeight="1" x14ac:dyDescent="0.3">
      <c r="A217" s="2" t="s">
        <v>1151</v>
      </c>
      <c r="B217" s="2">
        <v>0</v>
      </c>
      <c r="C217" s="2">
        <v>0</v>
      </c>
      <c r="D217" s="2">
        <v>0</v>
      </c>
      <c r="E217" s="2">
        <v>0</v>
      </c>
      <c r="F217" s="2">
        <v>0</v>
      </c>
      <c r="G217" s="2">
        <v>-169280</v>
      </c>
      <c r="H217" s="2">
        <v>-254653</v>
      </c>
      <c r="I217" s="2">
        <v>-450542</v>
      </c>
      <c r="J217" s="2">
        <v>-117503</v>
      </c>
      <c r="K217" s="2">
        <v>-233622</v>
      </c>
      <c r="L217" s="2">
        <v>-346361</v>
      </c>
      <c r="M217" s="2">
        <v>-475123</v>
      </c>
      <c r="N217" s="2">
        <v>-123133</v>
      </c>
      <c r="O217" s="2">
        <v>-248822</v>
      </c>
      <c r="P217" s="2">
        <v>-379560</v>
      </c>
      <c r="Q217" s="2">
        <v>-497549.72</v>
      </c>
      <c r="R217" s="2">
        <v>-136069</v>
      </c>
      <c r="S217" s="2">
        <v>-273818</v>
      </c>
      <c r="T217" s="2">
        <v>-419274</v>
      </c>
      <c r="U217" s="2">
        <v>-584247.77099999995</v>
      </c>
      <c r="V217" s="2">
        <v>-168201</v>
      </c>
      <c r="W217" s="2">
        <v>-344676</v>
      </c>
      <c r="X217" s="2">
        <v>-514330</v>
      </c>
      <c r="Y217" s="2">
        <v>-685931.49399999995</v>
      </c>
      <c r="Z217" s="2">
        <v>-178315</v>
      </c>
      <c r="AA217" s="2">
        <v>-384380</v>
      </c>
      <c r="AB217" s="2">
        <v>-601292</v>
      </c>
      <c r="AC217" s="2">
        <v>-813271.49</v>
      </c>
      <c r="AD217" s="2">
        <v>-209570</v>
      </c>
      <c r="AE217" s="2">
        <v>-398542</v>
      </c>
      <c r="AF217" s="2">
        <v>-576943</v>
      </c>
      <c r="AG217" s="2">
        <v>-749304.41599999997</v>
      </c>
      <c r="AH217" s="2">
        <v>-209629</v>
      </c>
      <c r="AI217" s="2">
        <v>-420743</v>
      </c>
      <c r="AJ217" s="2">
        <v>-639376</v>
      </c>
      <c r="AK217" s="2">
        <v>0</v>
      </c>
      <c r="AL217" s="2">
        <v>-218739</v>
      </c>
      <c r="AM217" s="2">
        <v>-418254</v>
      </c>
      <c r="AN217" s="2">
        <v>-619494</v>
      </c>
      <c r="AO217" s="2">
        <v>-838708.55</v>
      </c>
      <c r="AP217" s="2">
        <v>-255101</v>
      </c>
      <c r="AQ217" s="2">
        <v>-527417</v>
      </c>
      <c r="AR217" s="2">
        <v>-778546</v>
      </c>
      <c r="AS217" s="2">
        <v>-987151.12</v>
      </c>
      <c r="AT217" s="2">
        <v>-301173</v>
      </c>
      <c r="AU217" s="2">
        <v>-594623</v>
      </c>
      <c r="AV217" s="2">
        <v>-954060</v>
      </c>
      <c r="AW217" s="2">
        <v>-1295501.9820000001</v>
      </c>
      <c r="AX217" s="2">
        <v>-580727</v>
      </c>
      <c r="AY217" s="2">
        <v>-684689</v>
      </c>
      <c r="AZ217" s="5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</row>
    <row r="218" spans="1:71" ht="16.5" customHeight="1" x14ac:dyDescent="0.3">
      <c r="A218" s="2" t="s">
        <v>1152</v>
      </c>
      <c r="B218" s="2">
        <v>0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v>0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2">
        <v>0</v>
      </c>
      <c r="O218" s="2">
        <v>0</v>
      </c>
      <c r="P218" s="2">
        <v>0</v>
      </c>
      <c r="Q218" s="2">
        <v>32769.96</v>
      </c>
      <c r="R218" s="2">
        <v>-19736</v>
      </c>
      <c r="S218" s="2">
        <v>3117</v>
      </c>
      <c r="T218" s="2">
        <v>-20253</v>
      </c>
      <c r="U218" s="2">
        <v>-24672.959999999999</v>
      </c>
      <c r="V218" s="2">
        <v>-31120</v>
      </c>
      <c r="W218" s="2">
        <v>11466</v>
      </c>
      <c r="X218" s="2">
        <v>11466</v>
      </c>
      <c r="Y218" s="2">
        <v>20782.611000000001</v>
      </c>
      <c r="Z218" s="2">
        <v>-12831</v>
      </c>
      <c r="AA218" s="2">
        <v>-12292</v>
      </c>
      <c r="AB218" s="2">
        <v>-16899</v>
      </c>
      <c r="AC218" s="2">
        <v>7827.12</v>
      </c>
      <c r="AD218" s="2">
        <v>-16811</v>
      </c>
      <c r="AE218" s="2">
        <v>31232</v>
      </c>
      <c r="AF218" s="2">
        <v>131321</v>
      </c>
      <c r="AG218" s="2">
        <v>120963.954</v>
      </c>
      <c r="AH218" s="2">
        <v>-32690</v>
      </c>
      <c r="AI218" s="2">
        <v>-34355</v>
      </c>
      <c r="AJ218" s="2">
        <v>-54743</v>
      </c>
      <c r="AK218" s="2">
        <v>0</v>
      </c>
      <c r="AL218" s="2">
        <v>-57103</v>
      </c>
      <c r="AM218" s="2">
        <v>-75032</v>
      </c>
      <c r="AN218" s="2">
        <v>-2458</v>
      </c>
      <c r="AO218" s="2">
        <v>0</v>
      </c>
      <c r="AP218" s="2">
        <v>0</v>
      </c>
      <c r="AQ218" s="2">
        <v>0</v>
      </c>
      <c r="AR218" s="2">
        <v>0</v>
      </c>
      <c r="AS218" s="2">
        <v>74.959999999999994</v>
      </c>
      <c r="AT218" s="2">
        <v>0</v>
      </c>
      <c r="AU218" s="2">
        <v>193448</v>
      </c>
      <c r="AV218" s="2">
        <v>192013</v>
      </c>
      <c r="AW218" s="2">
        <v>33609.677000000003</v>
      </c>
      <c r="AX218" s="2">
        <v>3668</v>
      </c>
      <c r="AY218" s="2">
        <v>-4351</v>
      </c>
      <c r="AZ218" s="5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</row>
    <row r="219" spans="1:71" ht="16.5" customHeight="1" x14ac:dyDescent="0.3">
      <c r="A219" s="2" t="s">
        <v>1153</v>
      </c>
      <c r="B219" s="2">
        <v>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0</v>
      </c>
      <c r="O219" s="2">
        <v>0</v>
      </c>
      <c r="P219" s="2">
        <v>0</v>
      </c>
      <c r="Q219" s="2">
        <v>-187015.22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0</v>
      </c>
      <c r="AE219" s="2">
        <v>0</v>
      </c>
      <c r="AF219" s="2">
        <v>0</v>
      </c>
      <c r="AG219" s="2">
        <v>0</v>
      </c>
      <c r="AH219" s="2">
        <v>0</v>
      </c>
      <c r="AI219" s="2">
        <v>0</v>
      </c>
      <c r="AJ219" s="2">
        <v>0</v>
      </c>
      <c r="AK219" s="2">
        <v>0</v>
      </c>
      <c r="AL219" s="2">
        <v>0</v>
      </c>
      <c r="AM219" s="2">
        <v>0</v>
      </c>
      <c r="AN219" s="2">
        <v>0</v>
      </c>
      <c r="AO219" s="2">
        <v>0</v>
      </c>
      <c r="AP219" s="2">
        <v>0</v>
      </c>
      <c r="AQ219" s="2">
        <v>0</v>
      </c>
      <c r="AR219" s="2">
        <v>0</v>
      </c>
      <c r="AS219" s="2">
        <v>0</v>
      </c>
      <c r="AT219" s="2">
        <v>0</v>
      </c>
      <c r="AU219" s="2">
        <v>0</v>
      </c>
      <c r="AV219" s="2">
        <v>0</v>
      </c>
      <c r="AW219" s="2">
        <v>0</v>
      </c>
      <c r="AX219" s="2">
        <v>0</v>
      </c>
      <c r="AY219" s="2">
        <v>0</v>
      </c>
      <c r="AZ219" s="5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</row>
    <row r="220" spans="1:71" ht="16.5" customHeight="1" x14ac:dyDescent="0.3">
      <c r="A220" s="2" t="s">
        <v>884</v>
      </c>
      <c r="B220" s="2">
        <v>0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>
        <v>0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v>-66250</v>
      </c>
      <c r="AD220" s="2">
        <v>0</v>
      </c>
      <c r="AE220" s="2">
        <v>0</v>
      </c>
      <c r="AF220" s="2">
        <v>0</v>
      </c>
      <c r="AG220" s="2">
        <v>0</v>
      </c>
      <c r="AH220" s="2">
        <v>0</v>
      </c>
      <c r="AI220" s="2">
        <v>0</v>
      </c>
      <c r="AJ220" s="2">
        <v>0</v>
      </c>
      <c r="AK220" s="2">
        <v>0</v>
      </c>
      <c r="AL220" s="2">
        <v>0</v>
      </c>
      <c r="AM220" s="2">
        <v>0</v>
      </c>
      <c r="AN220" s="2">
        <v>0</v>
      </c>
      <c r="AO220" s="2">
        <v>0</v>
      </c>
      <c r="AP220" s="2">
        <v>0</v>
      </c>
      <c r="AQ220" s="2">
        <v>0</v>
      </c>
      <c r="AR220" s="2">
        <v>0</v>
      </c>
      <c r="AS220" s="2">
        <v>0</v>
      </c>
      <c r="AT220" s="2">
        <v>0</v>
      </c>
      <c r="AU220" s="2">
        <v>0</v>
      </c>
      <c r="AV220" s="2">
        <v>0</v>
      </c>
      <c r="AW220" s="2">
        <v>0</v>
      </c>
      <c r="AX220" s="2">
        <v>0</v>
      </c>
      <c r="AY220" s="2">
        <v>0</v>
      </c>
      <c r="AZ220" s="5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</row>
    <row r="221" spans="1:71" ht="16.5" customHeight="1" x14ac:dyDescent="0.3">
      <c r="A221" s="2" t="s">
        <v>886</v>
      </c>
      <c r="B221" s="2">
        <v>0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0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-377333.33399999997</v>
      </c>
      <c r="Z221" s="2">
        <v>0</v>
      </c>
      <c r="AA221" s="2">
        <v>0</v>
      </c>
      <c r="AB221" s="2">
        <v>0</v>
      </c>
      <c r="AC221" s="2">
        <v>0</v>
      </c>
      <c r="AD221" s="2">
        <v>-134397</v>
      </c>
      <c r="AE221" s="2">
        <v>-134397</v>
      </c>
      <c r="AF221" s="2">
        <v>-166226</v>
      </c>
      <c r="AG221" s="2">
        <v>0</v>
      </c>
      <c r="AH221" s="2">
        <v>0</v>
      </c>
      <c r="AI221" s="2">
        <v>0</v>
      </c>
      <c r="AJ221" s="2">
        <v>0</v>
      </c>
      <c r="AK221" s="2">
        <v>0</v>
      </c>
      <c r="AL221" s="2">
        <v>0</v>
      </c>
      <c r="AM221" s="2">
        <v>0</v>
      </c>
      <c r="AN221" s="2">
        <v>0</v>
      </c>
      <c r="AO221" s="2">
        <v>0</v>
      </c>
      <c r="AP221" s="2">
        <v>0</v>
      </c>
      <c r="AQ221" s="2">
        <v>0</v>
      </c>
      <c r="AR221" s="2">
        <v>0</v>
      </c>
      <c r="AS221" s="2">
        <v>0</v>
      </c>
      <c r="AT221" s="2">
        <v>0</v>
      </c>
      <c r="AU221" s="2">
        <v>0</v>
      </c>
      <c r="AV221" s="2">
        <v>0</v>
      </c>
      <c r="AW221" s="2">
        <v>0</v>
      </c>
      <c r="AX221" s="2">
        <v>0</v>
      </c>
      <c r="AY221" s="2">
        <v>0</v>
      </c>
      <c r="AZ221" s="5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</row>
    <row r="222" spans="1:71" ht="16.5" customHeight="1" x14ac:dyDescent="0.3">
      <c r="A222" s="2" t="s">
        <v>1154</v>
      </c>
      <c r="B222" s="2">
        <v>0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>
        <v>0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2">
        <v>0</v>
      </c>
      <c r="AE222" s="2">
        <v>0</v>
      </c>
      <c r="AF222" s="2">
        <v>0</v>
      </c>
      <c r="AG222" s="2">
        <v>0</v>
      </c>
      <c r="AH222" s="2">
        <v>0</v>
      </c>
      <c r="AI222" s="2">
        <v>0</v>
      </c>
      <c r="AJ222" s="2">
        <v>0</v>
      </c>
      <c r="AK222" s="2">
        <v>0</v>
      </c>
      <c r="AL222" s="2">
        <v>0</v>
      </c>
      <c r="AM222" s="2">
        <v>0</v>
      </c>
      <c r="AN222" s="2">
        <v>0</v>
      </c>
      <c r="AO222" s="2">
        <v>0</v>
      </c>
      <c r="AP222" s="2">
        <v>0</v>
      </c>
      <c r="AQ222" s="2">
        <v>0</v>
      </c>
      <c r="AR222" s="2">
        <v>-7500</v>
      </c>
      <c r="AS222" s="2">
        <v>-7673.58</v>
      </c>
      <c r="AT222" s="2">
        <v>-44810</v>
      </c>
      <c r="AU222" s="2">
        <v>-44810</v>
      </c>
      <c r="AV222" s="2">
        <v>0</v>
      </c>
      <c r="AW222" s="2">
        <v>-48941.616999999998</v>
      </c>
      <c r="AX222" s="2">
        <v>0</v>
      </c>
      <c r="AY222" s="2">
        <v>0</v>
      </c>
      <c r="AZ222" s="5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</row>
    <row r="223" spans="1:71" ht="16.5" customHeight="1" x14ac:dyDescent="0.3">
      <c r="A223" s="2" t="s">
        <v>1155</v>
      </c>
      <c r="B223" s="2">
        <v>0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  <c r="K223" s="2">
        <v>0</v>
      </c>
      <c r="L223" s="2">
        <v>0</v>
      </c>
      <c r="M223" s="2">
        <v>0</v>
      </c>
      <c r="N223" s="2">
        <v>0</v>
      </c>
      <c r="O223" s="2">
        <v>0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0</v>
      </c>
      <c r="AD223" s="2">
        <v>0</v>
      </c>
      <c r="AE223" s="2">
        <v>0</v>
      </c>
      <c r="AF223" s="2">
        <v>0</v>
      </c>
      <c r="AG223" s="2">
        <v>0</v>
      </c>
      <c r="AH223" s="2">
        <v>0</v>
      </c>
      <c r="AI223" s="2">
        <v>0</v>
      </c>
      <c r="AJ223" s="2">
        <v>0</v>
      </c>
      <c r="AK223" s="2">
        <v>0</v>
      </c>
      <c r="AL223" s="2">
        <v>0</v>
      </c>
      <c r="AM223" s="2">
        <v>0</v>
      </c>
      <c r="AN223" s="2">
        <v>0</v>
      </c>
      <c r="AO223" s="2">
        <v>0</v>
      </c>
      <c r="AP223" s="2">
        <v>-8922</v>
      </c>
      <c r="AQ223" s="2">
        <v>-37235</v>
      </c>
      <c r="AR223" s="2">
        <v>-60359</v>
      </c>
      <c r="AS223" s="2">
        <v>-131547.15</v>
      </c>
      <c r="AT223" s="2">
        <v>-83185</v>
      </c>
      <c r="AU223" s="2">
        <v>-206497</v>
      </c>
      <c r="AV223" s="2">
        <v>-54603</v>
      </c>
      <c r="AW223" s="2">
        <v>-193943.54199999999</v>
      </c>
      <c r="AX223" s="2">
        <v>-35259</v>
      </c>
      <c r="AY223" s="2">
        <v>-410518</v>
      </c>
      <c r="AZ223" s="5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</row>
    <row r="224" spans="1:71" ht="16.5" customHeight="1" x14ac:dyDescent="0.3">
      <c r="A224" s="2" t="s">
        <v>883</v>
      </c>
      <c r="B224" s="2">
        <v>0</v>
      </c>
      <c r="C224" s="2">
        <v>0</v>
      </c>
      <c r="D224" s="2">
        <v>0</v>
      </c>
      <c r="E224" s="2">
        <v>0</v>
      </c>
      <c r="F224" s="2">
        <v>0</v>
      </c>
      <c r="G224" s="2">
        <v>-698</v>
      </c>
      <c r="H224" s="2">
        <v>-2076</v>
      </c>
      <c r="I224" s="2">
        <v>0</v>
      </c>
      <c r="J224" s="2">
        <v>0</v>
      </c>
      <c r="K224" s="2">
        <v>0</v>
      </c>
      <c r="L224" s="2">
        <v>0</v>
      </c>
      <c r="M224" s="2">
        <v>0</v>
      </c>
      <c r="N224" s="2">
        <v>-2114</v>
      </c>
      <c r="O224" s="2">
        <v>-2070</v>
      </c>
      <c r="P224" s="2">
        <v>461</v>
      </c>
      <c r="Q224" s="2">
        <v>461.57</v>
      </c>
      <c r="R224" s="2">
        <v>68</v>
      </c>
      <c r="S224" s="2">
        <v>18439</v>
      </c>
      <c r="T224" s="2">
        <v>997</v>
      </c>
      <c r="U224" s="2">
        <v>18649.307000000001</v>
      </c>
      <c r="V224" s="2">
        <v>-1399</v>
      </c>
      <c r="W224" s="2">
        <v>0</v>
      </c>
      <c r="X224" s="2">
        <v>4329</v>
      </c>
      <c r="Y224" s="2">
        <v>0</v>
      </c>
      <c r="Z224" s="2">
        <v>0</v>
      </c>
      <c r="AA224" s="2">
        <v>0</v>
      </c>
      <c r="AB224" s="2">
        <v>-36665</v>
      </c>
      <c r="AC224" s="2">
        <v>0</v>
      </c>
      <c r="AD224" s="2">
        <v>0</v>
      </c>
      <c r="AE224" s="2">
        <v>0</v>
      </c>
      <c r="AF224" s="2">
        <v>0</v>
      </c>
      <c r="AG224" s="2">
        <v>0</v>
      </c>
      <c r="AH224" s="2">
        <v>0</v>
      </c>
      <c r="AI224" s="2">
        <v>0</v>
      </c>
      <c r="AJ224" s="2">
        <v>0</v>
      </c>
      <c r="AK224" s="2">
        <v>411.17599999999999</v>
      </c>
      <c r="AL224" s="2">
        <v>0</v>
      </c>
      <c r="AM224" s="2">
        <v>0</v>
      </c>
      <c r="AN224" s="2">
        <v>0</v>
      </c>
      <c r="AO224" s="2">
        <v>0</v>
      </c>
      <c r="AP224" s="2">
        <v>0</v>
      </c>
      <c r="AQ224" s="2">
        <v>0</v>
      </c>
      <c r="AR224" s="2">
        <v>0</v>
      </c>
      <c r="AS224" s="2">
        <v>0</v>
      </c>
      <c r="AT224" s="2">
        <v>0</v>
      </c>
      <c r="AU224" s="2">
        <v>0</v>
      </c>
      <c r="AV224" s="2">
        <v>-4232</v>
      </c>
      <c r="AW224" s="2">
        <v>0</v>
      </c>
      <c r="AX224" s="2">
        <v>0</v>
      </c>
      <c r="AY224" s="2">
        <v>0</v>
      </c>
      <c r="AZ224" s="5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</row>
    <row r="225" spans="1:71" ht="16.5" customHeight="1" x14ac:dyDescent="0.3">
      <c r="A225" s="2" t="s">
        <v>1156</v>
      </c>
      <c r="B225" s="2">
        <v>0</v>
      </c>
      <c r="C225" s="2">
        <v>0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  <c r="I225" s="2">
        <v>-14436</v>
      </c>
      <c r="J225" s="2">
        <v>-867</v>
      </c>
      <c r="K225" s="2">
        <v>-2033</v>
      </c>
      <c r="L225" s="2">
        <v>-1214</v>
      </c>
      <c r="M225" s="2">
        <v>-1214</v>
      </c>
      <c r="N225" s="2">
        <v>0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-1601562</v>
      </c>
      <c r="U225" s="2">
        <v>-1775836.3319999999</v>
      </c>
      <c r="V225" s="2">
        <v>0</v>
      </c>
      <c r="W225" s="2">
        <v>147</v>
      </c>
      <c r="X225" s="2">
        <v>0</v>
      </c>
      <c r="Y225" s="2">
        <v>746.822</v>
      </c>
      <c r="Z225" s="2">
        <v>-78</v>
      </c>
      <c r="AA225" s="2">
        <v>-36744</v>
      </c>
      <c r="AB225" s="2">
        <v>0</v>
      </c>
      <c r="AC225" s="2">
        <v>-2180.2600000000002</v>
      </c>
      <c r="AD225" s="2">
        <v>148</v>
      </c>
      <c r="AE225" s="2">
        <v>-158</v>
      </c>
      <c r="AF225" s="2">
        <v>3597</v>
      </c>
      <c r="AG225" s="2">
        <v>18866.382000000001</v>
      </c>
      <c r="AH225" s="2">
        <v>18866</v>
      </c>
      <c r="AI225" s="2">
        <v>-454</v>
      </c>
      <c r="AJ225" s="2">
        <v>-86</v>
      </c>
      <c r="AK225" s="2">
        <v>0</v>
      </c>
      <c r="AL225" s="2">
        <v>-12625</v>
      </c>
      <c r="AM225" s="2">
        <v>751</v>
      </c>
      <c r="AN225" s="2">
        <v>433</v>
      </c>
      <c r="AO225" s="2">
        <v>-49766.62</v>
      </c>
      <c r="AP225" s="2">
        <v>0</v>
      </c>
      <c r="AQ225" s="2">
        <v>59</v>
      </c>
      <c r="AR225" s="2">
        <v>-5691</v>
      </c>
      <c r="AS225" s="2">
        <v>-3504.61</v>
      </c>
      <c r="AT225" s="2">
        <v>-3058</v>
      </c>
      <c r="AU225" s="2">
        <v>-4661</v>
      </c>
      <c r="AV225" s="2">
        <v>0</v>
      </c>
      <c r="AW225" s="2">
        <v>-1651.9639999999999</v>
      </c>
      <c r="AX225" s="2">
        <v>-2569629</v>
      </c>
      <c r="AY225" s="2">
        <v>-2569641</v>
      </c>
      <c r="AZ225" s="5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</row>
    <row r="226" spans="1:71" ht="16.5" customHeight="1" x14ac:dyDescent="0.3">
      <c r="A226" s="2" t="s">
        <v>887</v>
      </c>
      <c r="B226" s="2">
        <v>0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0</v>
      </c>
      <c r="L226" s="2">
        <v>0</v>
      </c>
      <c r="M226" s="2">
        <v>0</v>
      </c>
      <c r="N226" s="2">
        <v>966</v>
      </c>
      <c r="O226" s="2">
        <v>0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2">
        <v>0</v>
      </c>
      <c r="AD226" s="2">
        <v>0</v>
      </c>
      <c r="AE226" s="2">
        <v>0</v>
      </c>
      <c r="AF226" s="2">
        <v>0</v>
      </c>
      <c r="AG226" s="2">
        <v>0</v>
      </c>
      <c r="AH226" s="2">
        <v>0</v>
      </c>
      <c r="AI226" s="2">
        <v>0</v>
      </c>
      <c r="AJ226" s="2">
        <v>0</v>
      </c>
      <c r="AK226" s="2">
        <v>0</v>
      </c>
      <c r="AL226" s="2">
        <v>0</v>
      </c>
      <c r="AM226" s="2">
        <v>0</v>
      </c>
      <c r="AN226" s="2">
        <v>0</v>
      </c>
      <c r="AO226" s="2">
        <v>0</v>
      </c>
      <c r="AP226" s="2">
        <v>0</v>
      </c>
      <c r="AQ226" s="2">
        <v>0</v>
      </c>
      <c r="AR226" s="2">
        <v>0</v>
      </c>
      <c r="AS226" s="2">
        <v>0</v>
      </c>
      <c r="AT226" s="2">
        <v>0</v>
      </c>
      <c r="AU226" s="2">
        <v>-37953</v>
      </c>
      <c r="AV226" s="2">
        <v>0</v>
      </c>
      <c r="AW226" s="2">
        <v>0</v>
      </c>
      <c r="AX226" s="2">
        <v>0</v>
      </c>
      <c r="AY226" s="2">
        <v>-4010</v>
      </c>
      <c r="AZ226" s="5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</row>
    <row r="227" spans="1:71" ht="16.5" customHeight="1" x14ac:dyDescent="0.3">
      <c r="A227" s="2" t="s">
        <v>1157</v>
      </c>
      <c r="B227" s="2">
        <v>0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  <c r="K227" s="2">
        <v>0</v>
      </c>
      <c r="L227" s="2">
        <v>0</v>
      </c>
      <c r="M227" s="2">
        <v>0</v>
      </c>
      <c r="N227" s="2">
        <v>0</v>
      </c>
      <c r="O227" s="2">
        <v>0</v>
      </c>
      <c r="P227" s="2">
        <v>0</v>
      </c>
      <c r="Q227" s="2">
        <v>-22151.21</v>
      </c>
      <c r="R227" s="2">
        <v>18958</v>
      </c>
      <c r="S227" s="2">
        <v>18886</v>
      </c>
      <c r="T227" s="2">
        <v>-4031</v>
      </c>
      <c r="U227" s="2">
        <v>931.00599999999997</v>
      </c>
      <c r="V227" s="2">
        <v>-3011</v>
      </c>
      <c r="W227" s="2">
        <v>-5665</v>
      </c>
      <c r="X227" s="2">
        <v>-12343</v>
      </c>
      <c r="Y227" s="2">
        <v>-43706.478000000003</v>
      </c>
      <c r="Z227" s="2">
        <v>0</v>
      </c>
      <c r="AA227" s="2">
        <v>23726</v>
      </c>
      <c r="AB227" s="2">
        <v>30803</v>
      </c>
      <c r="AC227" s="2">
        <v>22039.82</v>
      </c>
      <c r="AD227" s="2">
        <v>19400</v>
      </c>
      <c r="AE227" s="2">
        <v>-6798</v>
      </c>
      <c r="AF227" s="2">
        <v>58929</v>
      </c>
      <c r="AG227" s="2">
        <v>44126.81</v>
      </c>
      <c r="AH227" s="2">
        <v>-28309</v>
      </c>
      <c r="AI227" s="2">
        <v>-28808</v>
      </c>
      <c r="AJ227" s="2">
        <v>-28757</v>
      </c>
      <c r="AK227" s="2">
        <v>0</v>
      </c>
      <c r="AL227" s="2">
        <v>4901</v>
      </c>
      <c r="AM227" s="2">
        <v>5341</v>
      </c>
      <c r="AN227" s="2">
        <v>-3210</v>
      </c>
      <c r="AO227" s="2">
        <v>-3209.76</v>
      </c>
      <c r="AP227" s="2">
        <v>0</v>
      </c>
      <c r="AQ227" s="2">
        <v>0</v>
      </c>
      <c r="AR227" s="2">
        <v>0</v>
      </c>
      <c r="AS227" s="2">
        <v>0</v>
      </c>
      <c r="AT227" s="2">
        <v>13593</v>
      </c>
      <c r="AU227" s="2">
        <v>0</v>
      </c>
      <c r="AV227" s="2">
        <v>-23172</v>
      </c>
      <c r="AW227" s="2">
        <v>192118.451</v>
      </c>
      <c r="AX227" s="2">
        <v>28723</v>
      </c>
      <c r="AY227" s="2">
        <v>147052</v>
      </c>
      <c r="AZ227" s="5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</row>
    <row r="228" spans="1:71" ht="16.5" customHeight="1" x14ac:dyDescent="0.3">
      <c r="A228" s="2" t="s">
        <v>1158</v>
      </c>
      <c r="B228" s="2">
        <v>0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0</v>
      </c>
      <c r="L228" s="2">
        <v>0</v>
      </c>
      <c r="M228" s="2">
        <v>0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>
        <v>0</v>
      </c>
      <c r="AG228" s="2">
        <v>0</v>
      </c>
      <c r="AH228" s="2">
        <v>0</v>
      </c>
      <c r="AI228" s="2">
        <v>0</v>
      </c>
      <c r="AJ228" s="2">
        <v>0</v>
      </c>
      <c r="AK228" s="2">
        <v>141032.55799999999</v>
      </c>
      <c r="AL228" s="2">
        <v>0</v>
      </c>
      <c r="AM228" s="2">
        <v>0</v>
      </c>
      <c r="AN228" s="2">
        <v>0</v>
      </c>
      <c r="AO228" s="2">
        <v>0</v>
      </c>
      <c r="AP228" s="2">
        <v>0</v>
      </c>
      <c r="AQ228" s="2">
        <v>0</v>
      </c>
      <c r="AR228" s="2">
        <v>0</v>
      </c>
      <c r="AS228" s="2">
        <v>0</v>
      </c>
      <c r="AT228" s="2">
        <v>0</v>
      </c>
      <c r="AU228" s="2">
        <v>0</v>
      </c>
      <c r="AV228" s="2">
        <v>9624</v>
      </c>
      <c r="AW228" s="2">
        <v>0</v>
      </c>
      <c r="AX228" s="2">
        <v>0</v>
      </c>
      <c r="AY228" s="2">
        <v>0</v>
      </c>
      <c r="AZ228" s="5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</row>
    <row r="229" spans="1:71" ht="16.5" customHeight="1" x14ac:dyDescent="0.3">
      <c r="A229" s="2" t="s">
        <v>1159</v>
      </c>
      <c r="B229" s="2">
        <v>0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-15447</v>
      </c>
      <c r="I229" s="2">
        <v>0</v>
      </c>
      <c r="J229" s="2">
        <v>0</v>
      </c>
      <c r="K229" s="2">
        <v>0</v>
      </c>
      <c r="L229" s="2">
        <v>0</v>
      </c>
      <c r="M229" s="2">
        <v>775000</v>
      </c>
      <c r="N229" s="2">
        <v>0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v>0</v>
      </c>
      <c r="AG229" s="2">
        <v>0</v>
      </c>
      <c r="AH229" s="2">
        <v>0</v>
      </c>
      <c r="AI229" s="2">
        <v>0</v>
      </c>
      <c r="AJ229" s="2">
        <v>0</v>
      </c>
      <c r="AK229" s="2">
        <v>0</v>
      </c>
      <c r="AL229" s="2">
        <v>0</v>
      </c>
      <c r="AM229" s="2">
        <v>0</v>
      </c>
      <c r="AN229" s="2">
        <v>0</v>
      </c>
      <c r="AO229" s="2">
        <v>0</v>
      </c>
      <c r="AP229" s="2">
        <v>0</v>
      </c>
      <c r="AQ229" s="2">
        <v>0</v>
      </c>
      <c r="AR229" s="2">
        <v>0</v>
      </c>
      <c r="AS229" s="2">
        <v>0</v>
      </c>
      <c r="AT229" s="2">
        <v>0</v>
      </c>
      <c r="AU229" s="2">
        <v>0</v>
      </c>
      <c r="AV229" s="2">
        <v>0</v>
      </c>
      <c r="AW229" s="2">
        <v>0</v>
      </c>
      <c r="AX229" s="2">
        <v>0</v>
      </c>
      <c r="AY229" s="2">
        <v>0</v>
      </c>
      <c r="AZ229" s="5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</row>
    <row r="230" spans="1:71" ht="16.5" customHeight="1" x14ac:dyDescent="0.3">
      <c r="A230" s="2" t="s">
        <v>891</v>
      </c>
      <c r="B230" s="2">
        <v>0</v>
      </c>
      <c r="C230" s="2">
        <v>0</v>
      </c>
      <c r="D230" s="2">
        <v>0</v>
      </c>
      <c r="E230" s="2">
        <v>0</v>
      </c>
      <c r="F230" s="2">
        <v>0</v>
      </c>
      <c r="G230" s="2">
        <v>410086</v>
      </c>
      <c r="H230" s="2">
        <v>554318</v>
      </c>
      <c r="I230" s="2">
        <v>745180</v>
      </c>
      <c r="J230" s="2">
        <v>168158</v>
      </c>
      <c r="K230" s="2">
        <v>342062</v>
      </c>
      <c r="L230" s="2">
        <v>518774</v>
      </c>
      <c r="M230" s="2">
        <v>688290</v>
      </c>
      <c r="N230" s="2">
        <v>178226</v>
      </c>
      <c r="O230" s="2">
        <v>383600</v>
      </c>
      <c r="P230" s="2">
        <v>618865</v>
      </c>
      <c r="Q230" s="2">
        <v>874265.59999999998</v>
      </c>
      <c r="R230" s="2">
        <v>252354</v>
      </c>
      <c r="S230" s="2">
        <v>505999</v>
      </c>
      <c r="T230" s="2">
        <v>841452</v>
      </c>
      <c r="U230" s="2">
        <v>1057395.44</v>
      </c>
      <c r="V230" s="2">
        <v>215923</v>
      </c>
      <c r="W230" s="2">
        <v>491238</v>
      </c>
      <c r="X230" s="2">
        <v>656370</v>
      </c>
      <c r="Y230" s="2">
        <v>812532.81700000004</v>
      </c>
      <c r="Z230" s="2">
        <v>178592</v>
      </c>
      <c r="AA230" s="2">
        <v>464894</v>
      </c>
      <c r="AB230" s="2">
        <v>584731</v>
      </c>
      <c r="AC230" s="2">
        <v>676751.11</v>
      </c>
      <c r="AD230" s="2">
        <v>96008</v>
      </c>
      <c r="AE230" s="2">
        <v>198898</v>
      </c>
      <c r="AF230" s="2">
        <v>339536</v>
      </c>
      <c r="AG230" s="2">
        <v>508714.08899999998</v>
      </c>
      <c r="AH230" s="2">
        <v>180008</v>
      </c>
      <c r="AI230" s="2">
        <v>346163</v>
      </c>
      <c r="AJ230" s="2">
        <v>501368</v>
      </c>
      <c r="AK230" s="2">
        <v>633460.33900000004</v>
      </c>
      <c r="AL230" s="2">
        <v>109664</v>
      </c>
      <c r="AM230" s="2">
        <v>202466</v>
      </c>
      <c r="AN230" s="2">
        <v>299789</v>
      </c>
      <c r="AO230" s="2">
        <v>363859.11</v>
      </c>
      <c r="AP230" s="2">
        <v>104544</v>
      </c>
      <c r="AQ230" s="2">
        <v>132936</v>
      </c>
      <c r="AR230" s="2">
        <v>243060</v>
      </c>
      <c r="AS230" s="2">
        <v>426332.77</v>
      </c>
      <c r="AT230" s="2">
        <v>186073</v>
      </c>
      <c r="AU230" s="2">
        <v>422167</v>
      </c>
      <c r="AV230" s="2">
        <v>611918</v>
      </c>
      <c r="AW230" s="2">
        <v>811468.75</v>
      </c>
      <c r="AX230" s="2">
        <v>480112</v>
      </c>
      <c r="AY230" s="2">
        <v>970420</v>
      </c>
      <c r="AZ230" s="5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</row>
    <row r="231" spans="1:71" ht="16.5" customHeight="1" x14ac:dyDescent="0.3">
      <c r="A231" s="2" t="s">
        <v>867</v>
      </c>
      <c r="B231" s="2">
        <v>0</v>
      </c>
      <c r="C231" s="2">
        <v>0</v>
      </c>
      <c r="D231" s="2">
        <v>0</v>
      </c>
      <c r="E231" s="2">
        <v>0</v>
      </c>
      <c r="F231" s="2">
        <v>0</v>
      </c>
      <c r="G231" s="2">
        <v>319715</v>
      </c>
      <c r="H231" s="2">
        <v>431231</v>
      </c>
      <c r="I231" s="2">
        <v>1699258</v>
      </c>
      <c r="J231" s="2">
        <v>263607</v>
      </c>
      <c r="K231" s="2">
        <v>408363</v>
      </c>
      <c r="L231" s="2">
        <v>574511</v>
      </c>
      <c r="M231" s="2">
        <v>724968</v>
      </c>
      <c r="N231" s="2">
        <v>104262</v>
      </c>
      <c r="O231" s="2">
        <v>167911</v>
      </c>
      <c r="P231" s="2">
        <v>275806</v>
      </c>
      <c r="Q231" s="2">
        <v>354479.2</v>
      </c>
      <c r="R231" s="2">
        <v>214708</v>
      </c>
      <c r="S231" s="2">
        <v>451123</v>
      </c>
      <c r="T231" s="2">
        <v>555273</v>
      </c>
      <c r="U231" s="2">
        <v>641637.76899999997</v>
      </c>
      <c r="V231" s="2">
        <v>297196</v>
      </c>
      <c r="W231" s="2">
        <v>518202</v>
      </c>
      <c r="X231" s="2">
        <v>805714</v>
      </c>
      <c r="Y231" s="2">
        <v>1206049.82</v>
      </c>
      <c r="Z231" s="2">
        <v>370098</v>
      </c>
      <c r="AA231" s="2">
        <v>736182</v>
      </c>
      <c r="AB231" s="2">
        <v>1116414</v>
      </c>
      <c r="AC231" s="2">
        <v>1378041.11</v>
      </c>
      <c r="AD231" s="2">
        <v>412622</v>
      </c>
      <c r="AE231" s="2">
        <v>737289</v>
      </c>
      <c r="AF231" s="2">
        <v>1106339</v>
      </c>
      <c r="AG231" s="2">
        <v>1430629.71</v>
      </c>
      <c r="AH231" s="2">
        <v>448830</v>
      </c>
      <c r="AI231" s="2">
        <v>909071</v>
      </c>
      <c r="AJ231" s="2">
        <v>1328359</v>
      </c>
      <c r="AK231" s="2">
        <v>1686336.102</v>
      </c>
      <c r="AL231" s="2">
        <v>519468</v>
      </c>
      <c r="AM231" s="2">
        <v>960077</v>
      </c>
      <c r="AN231" s="2">
        <v>1440875</v>
      </c>
      <c r="AO231" s="2">
        <v>1794526.41</v>
      </c>
      <c r="AP231" s="2">
        <v>473772</v>
      </c>
      <c r="AQ231" s="2">
        <v>1092357</v>
      </c>
      <c r="AR231" s="2">
        <v>1660802</v>
      </c>
      <c r="AS231" s="2">
        <v>2056902.38</v>
      </c>
      <c r="AT231" s="2">
        <v>552852</v>
      </c>
      <c r="AU231" s="2">
        <v>1143293</v>
      </c>
      <c r="AV231" s="2">
        <v>1751354</v>
      </c>
      <c r="AW231" s="2">
        <v>2336357.7170000002</v>
      </c>
      <c r="AX231" s="2">
        <v>1177219</v>
      </c>
      <c r="AY231" s="2">
        <v>1196878</v>
      </c>
      <c r="AZ231" s="5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</row>
    <row r="232" spans="1:71" ht="16.5" customHeight="1" x14ac:dyDescent="0.3">
      <c r="A232" s="2" t="s">
        <v>892</v>
      </c>
      <c r="B232" s="2">
        <v>-523200</v>
      </c>
      <c r="C232" s="2">
        <v>-231980</v>
      </c>
      <c r="D232" s="2">
        <v>-156222</v>
      </c>
      <c r="E232" s="2">
        <v>-238744</v>
      </c>
      <c r="F232" s="2">
        <v>136338</v>
      </c>
      <c r="G232" s="2">
        <v>-475214</v>
      </c>
      <c r="H232" s="2">
        <v>-347467</v>
      </c>
      <c r="I232" s="2">
        <v>-3687026</v>
      </c>
      <c r="J232" s="2">
        <v>-344380</v>
      </c>
      <c r="K232" s="2">
        <v>-387717</v>
      </c>
      <c r="L232" s="2">
        <v>-338240</v>
      </c>
      <c r="M232" s="2">
        <v>-344889</v>
      </c>
      <c r="N232" s="2">
        <v>-75131</v>
      </c>
      <c r="O232" s="2">
        <v>-168787</v>
      </c>
      <c r="P232" s="2">
        <v>-258273</v>
      </c>
      <c r="Q232" s="2">
        <v>-578969.31000000006</v>
      </c>
      <c r="R232" s="2">
        <v>-90713</v>
      </c>
      <c r="S232" s="2">
        <v>-185302</v>
      </c>
      <c r="T232" s="2">
        <v>-282217</v>
      </c>
      <c r="U232" s="2">
        <v>-412034.61900000001</v>
      </c>
      <c r="V232" s="2">
        <v>-100374</v>
      </c>
      <c r="W232" s="2">
        <v>-312470</v>
      </c>
      <c r="X232" s="2">
        <v>-377632</v>
      </c>
      <c r="Y232" s="2">
        <v>-458676.00599999999</v>
      </c>
      <c r="Z232" s="2">
        <v>-87353</v>
      </c>
      <c r="AA232" s="2">
        <v>-258146</v>
      </c>
      <c r="AB232" s="2">
        <v>-522721</v>
      </c>
      <c r="AC232" s="2">
        <v>-817046.81</v>
      </c>
      <c r="AD232" s="2">
        <v>-228552</v>
      </c>
      <c r="AE232" s="2">
        <v>-427131</v>
      </c>
      <c r="AF232" s="2">
        <v>-629671</v>
      </c>
      <c r="AG232" s="2">
        <v>-1008686.575</v>
      </c>
      <c r="AH232" s="2">
        <v>-216151</v>
      </c>
      <c r="AI232" s="2">
        <v>-435912</v>
      </c>
      <c r="AJ232" s="2">
        <v>-651411</v>
      </c>
      <c r="AK232" s="2">
        <v>-923136.19900000002</v>
      </c>
      <c r="AL232" s="2">
        <v>-264859</v>
      </c>
      <c r="AM232" s="2">
        <v>-449191</v>
      </c>
      <c r="AN232" s="2">
        <v>-683173</v>
      </c>
      <c r="AO232" s="2">
        <v>-987054.3</v>
      </c>
      <c r="AP232" s="2">
        <v>-371556</v>
      </c>
      <c r="AQ232" s="2">
        <v>147514</v>
      </c>
      <c r="AR232" s="2">
        <v>353651</v>
      </c>
      <c r="AS232" s="2">
        <v>-14655.47</v>
      </c>
      <c r="AT232" s="2">
        <v>-344504</v>
      </c>
      <c r="AU232" s="2">
        <v>-375830</v>
      </c>
      <c r="AV232" s="2">
        <v>-627319</v>
      </c>
      <c r="AW232" s="2">
        <v>213665.94099999999</v>
      </c>
      <c r="AX232" s="2">
        <v>-218464</v>
      </c>
      <c r="AY232" s="2">
        <v>-453609</v>
      </c>
      <c r="AZ232" s="5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</row>
    <row r="233" spans="1:71" ht="16.5" customHeight="1" x14ac:dyDescent="0.3">
      <c r="A233" s="2" t="s">
        <v>893</v>
      </c>
      <c r="B233" s="2">
        <v>452220</v>
      </c>
      <c r="C233" s="2">
        <v>1603246</v>
      </c>
      <c r="D233" s="2">
        <v>2635577</v>
      </c>
      <c r="E233" s="2">
        <v>3422656</v>
      </c>
      <c r="F233" s="2">
        <v>1232250</v>
      </c>
      <c r="G233" s="2">
        <v>2274302</v>
      </c>
      <c r="H233" s="2">
        <v>3665658</v>
      </c>
      <c r="I233" s="2">
        <v>5352349</v>
      </c>
      <c r="J233" s="2">
        <v>1335623</v>
      </c>
      <c r="K233" s="2">
        <v>2242168</v>
      </c>
      <c r="L233" s="2">
        <v>3253334</v>
      </c>
      <c r="M233" s="2">
        <v>4704289</v>
      </c>
      <c r="N233" s="2">
        <v>1348642</v>
      </c>
      <c r="O233" s="2">
        <v>2465639</v>
      </c>
      <c r="P233" s="2">
        <v>3720992</v>
      </c>
      <c r="Q233" s="2">
        <v>5006402.47</v>
      </c>
      <c r="R233" s="2">
        <v>2149776</v>
      </c>
      <c r="S233" s="2">
        <v>4436490</v>
      </c>
      <c r="T233" s="2">
        <v>6610556</v>
      </c>
      <c r="U233" s="2">
        <v>8445422.8540000003</v>
      </c>
      <c r="V233" s="2">
        <v>2763994</v>
      </c>
      <c r="W233" s="2">
        <v>5253948</v>
      </c>
      <c r="X233" s="2">
        <v>7881782</v>
      </c>
      <c r="Y233" s="2">
        <v>10544014.854</v>
      </c>
      <c r="Z233" s="2">
        <v>3018059</v>
      </c>
      <c r="AA233" s="2">
        <v>6073907</v>
      </c>
      <c r="AB233" s="2">
        <v>9088153</v>
      </c>
      <c r="AC233" s="2">
        <v>11838430.859999999</v>
      </c>
      <c r="AD233" s="2">
        <v>3180820</v>
      </c>
      <c r="AE233" s="2">
        <v>6341812</v>
      </c>
      <c r="AF233" s="2">
        <v>9601228</v>
      </c>
      <c r="AG233" s="2">
        <v>12819192.607999999</v>
      </c>
      <c r="AH233" s="2">
        <v>3810593</v>
      </c>
      <c r="AI233" s="2">
        <v>7549700</v>
      </c>
      <c r="AJ233" s="2">
        <v>11328145</v>
      </c>
      <c r="AK233" s="2">
        <v>15157745.314999999</v>
      </c>
      <c r="AL233" s="2">
        <v>4183322</v>
      </c>
      <c r="AM233" s="2">
        <v>8155588</v>
      </c>
      <c r="AN233" s="2">
        <v>15709490</v>
      </c>
      <c r="AO233" s="2">
        <v>19270167.030000001</v>
      </c>
      <c r="AP233" s="2">
        <v>4186826</v>
      </c>
      <c r="AQ233" s="2">
        <v>9440636</v>
      </c>
      <c r="AR233" s="2">
        <v>14578475</v>
      </c>
      <c r="AS233" s="2">
        <v>18662363.75</v>
      </c>
      <c r="AT233" s="2">
        <v>4428120</v>
      </c>
      <c r="AU233" s="2">
        <v>9056097</v>
      </c>
      <c r="AV233" s="2">
        <v>13857941</v>
      </c>
      <c r="AW233" s="2">
        <v>20957826.693999998</v>
      </c>
      <c r="AX233" s="2">
        <v>4922698</v>
      </c>
      <c r="AY233" s="2">
        <v>7216291</v>
      </c>
      <c r="AZ233" s="5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</row>
    <row r="234" spans="1:71" ht="16.5" customHeight="1" x14ac:dyDescent="0.3">
      <c r="A234" s="2" t="s">
        <v>894</v>
      </c>
      <c r="B234" s="2">
        <v>69741</v>
      </c>
      <c r="C234" s="2">
        <v>-204011</v>
      </c>
      <c r="D234" s="2">
        <v>-75521</v>
      </c>
      <c r="E234" s="2">
        <v>-505621</v>
      </c>
      <c r="F234" s="2">
        <v>3082</v>
      </c>
      <c r="G234" s="2">
        <v>309237</v>
      </c>
      <c r="H234" s="2">
        <v>282613</v>
      </c>
      <c r="I234" s="2">
        <v>152584</v>
      </c>
      <c r="J234" s="2">
        <v>-284489</v>
      </c>
      <c r="K234" s="2">
        <v>-228308</v>
      </c>
      <c r="L234" s="2">
        <v>-422751</v>
      </c>
      <c r="M234" s="2">
        <v>-572227</v>
      </c>
      <c r="N234" s="2">
        <v>-69330</v>
      </c>
      <c r="O234" s="2">
        <v>-215507</v>
      </c>
      <c r="P234" s="2">
        <v>-3762243</v>
      </c>
      <c r="Q234" s="2">
        <v>-182982.6</v>
      </c>
      <c r="R234" s="2">
        <v>-35162</v>
      </c>
      <c r="S234" s="2">
        <v>-69635</v>
      </c>
      <c r="T234" s="2">
        <v>164916</v>
      </c>
      <c r="U234" s="2">
        <v>179175.88200000001</v>
      </c>
      <c r="V234" s="2">
        <v>-18265</v>
      </c>
      <c r="W234" s="2">
        <v>-584161</v>
      </c>
      <c r="X234" s="2">
        <v>-858700</v>
      </c>
      <c r="Y234" s="2">
        <v>-1554130.7660000001</v>
      </c>
      <c r="Z234" s="2">
        <v>324180</v>
      </c>
      <c r="AA234" s="2">
        <v>-1859805</v>
      </c>
      <c r="AB234" s="2">
        <v>-1484454</v>
      </c>
      <c r="AC234" s="2">
        <v>-182900.57</v>
      </c>
      <c r="AD234" s="2">
        <v>453015</v>
      </c>
      <c r="AE234" s="2">
        <v>-315616</v>
      </c>
      <c r="AF234" s="2">
        <v>80493</v>
      </c>
      <c r="AG234" s="2">
        <v>165713.98800000001</v>
      </c>
      <c r="AH234" s="2">
        <v>486043</v>
      </c>
      <c r="AI234" s="2">
        <v>-578204</v>
      </c>
      <c r="AJ234" s="2">
        <v>-59906</v>
      </c>
      <c r="AK234" s="2">
        <v>-475194.87900000002</v>
      </c>
      <c r="AL234" s="2">
        <v>269503</v>
      </c>
      <c r="AM234" s="2">
        <v>-1621946</v>
      </c>
      <c r="AN234" s="2">
        <v>-2203233</v>
      </c>
      <c r="AO234" s="2">
        <v>-4686029.79</v>
      </c>
      <c r="AP234" s="2">
        <v>-22743</v>
      </c>
      <c r="AQ234" s="2">
        <v>-374676</v>
      </c>
      <c r="AR234" s="2">
        <v>-1142715</v>
      </c>
      <c r="AS234" s="2">
        <v>-2004799.4</v>
      </c>
      <c r="AT234" s="2">
        <v>99657</v>
      </c>
      <c r="AU234" s="2">
        <v>-518901</v>
      </c>
      <c r="AV234" s="2">
        <v>-2516474</v>
      </c>
      <c r="AW234" s="2">
        <v>-1986979.8689999999</v>
      </c>
      <c r="AX234" s="2">
        <v>-311015</v>
      </c>
      <c r="AY234" s="2">
        <v>-2649014</v>
      </c>
      <c r="AZ234" s="5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</row>
    <row r="235" spans="1:71" ht="16.5" customHeight="1" x14ac:dyDescent="0.3">
      <c r="A235" s="2" t="s">
        <v>1160</v>
      </c>
      <c r="B235" s="2">
        <v>0</v>
      </c>
      <c r="C235" s="2">
        <v>0</v>
      </c>
      <c r="D235" s="2">
        <v>0</v>
      </c>
      <c r="E235" s="2">
        <v>0</v>
      </c>
      <c r="F235" s="2">
        <v>0</v>
      </c>
      <c r="G235" s="2">
        <v>17744</v>
      </c>
      <c r="H235" s="2">
        <v>62010</v>
      </c>
      <c r="I235" s="2">
        <v>54546</v>
      </c>
      <c r="J235" s="2">
        <v>-61536</v>
      </c>
      <c r="K235" s="2">
        <v>-49680</v>
      </c>
      <c r="L235" s="2">
        <v>-23693</v>
      </c>
      <c r="M235" s="2">
        <v>-172612</v>
      </c>
      <c r="N235" s="2">
        <v>-24639</v>
      </c>
      <c r="O235" s="2">
        <v>-31845</v>
      </c>
      <c r="P235" s="2">
        <v>-35223</v>
      </c>
      <c r="Q235" s="2">
        <v>-234132.44</v>
      </c>
      <c r="R235" s="2">
        <v>121400</v>
      </c>
      <c r="S235" s="2">
        <v>191028</v>
      </c>
      <c r="T235" s="2">
        <v>231026</v>
      </c>
      <c r="U235" s="2">
        <v>240600.77900000001</v>
      </c>
      <c r="V235" s="2">
        <v>-25741</v>
      </c>
      <c r="W235" s="2">
        <v>-223278</v>
      </c>
      <c r="X235" s="2">
        <v>-382131</v>
      </c>
      <c r="Y235" s="2">
        <v>-599593.08299999998</v>
      </c>
      <c r="Z235" s="2">
        <v>-56453</v>
      </c>
      <c r="AA235" s="2">
        <v>-28597</v>
      </c>
      <c r="AB235" s="2">
        <v>-84829</v>
      </c>
      <c r="AC235" s="2">
        <v>-179645.52</v>
      </c>
      <c r="AD235" s="2">
        <v>220523</v>
      </c>
      <c r="AE235" s="2">
        <v>132314</v>
      </c>
      <c r="AF235" s="2">
        <v>101919</v>
      </c>
      <c r="AG235" s="2">
        <v>156412.66</v>
      </c>
      <c r="AH235" s="2">
        <v>-105241</v>
      </c>
      <c r="AI235" s="2">
        <v>33333</v>
      </c>
      <c r="AJ235" s="2">
        <v>158493</v>
      </c>
      <c r="AK235" s="2">
        <v>144303.94500000001</v>
      </c>
      <c r="AL235" s="2">
        <v>-158720</v>
      </c>
      <c r="AM235" s="2">
        <v>-137658</v>
      </c>
      <c r="AN235" s="2">
        <v>-94809</v>
      </c>
      <c r="AO235" s="2">
        <v>-212259.03</v>
      </c>
      <c r="AP235" s="2">
        <v>133650</v>
      </c>
      <c r="AQ235" s="2">
        <v>-87510</v>
      </c>
      <c r="AR235" s="2">
        <v>18416</v>
      </c>
      <c r="AS235" s="2">
        <v>75037.11</v>
      </c>
      <c r="AT235" s="2">
        <v>-182631</v>
      </c>
      <c r="AU235" s="2">
        <v>-19012</v>
      </c>
      <c r="AV235" s="2">
        <v>-50084</v>
      </c>
      <c r="AW235" s="2">
        <v>-61576.1</v>
      </c>
      <c r="AX235" s="2">
        <v>-544312</v>
      </c>
      <c r="AY235" s="2">
        <v>-2486446</v>
      </c>
      <c r="AZ235" s="5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</row>
    <row r="236" spans="1:71" ht="16.5" customHeight="1" x14ac:dyDescent="0.3">
      <c r="A236" s="2" t="s">
        <v>1161</v>
      </c>
      <c r="B236" s="2">
        <v>0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0</v>
      </c>
      <c r="L236" s="2">
        <v>0</v>
      </c>
      <c r="M236" s="2">
        <v>0</v>
      </c>
      <c r="N236" s="2">
        <v>0</v>
      </c>
      <c r="O236" s="2">
        <v>0</v>
      </c>
      <c r="P236" s="2">
        <v>-48389</v>
      </c>
      <c r="Q236" s="2">
        <v>44878.21</v>
      </c>
      <c r="R236" s="2">
        <v>-146905</v>
      </c>
      <c r="S236" s="2">
        <v>-280662</v>
      </c>
      <c r="T236" s="2">
        <v>-74574</v>
      </c>
      <c r="U236" s="2">
        <v>-25655.454000000002</v>
      </c>
      <c r="V236" s="2">
        <v>13304</v>
      </c>
      <c r="W236" s="2">
        <v>-321125</v>
      </c>
      <c r="X236" s="2">
        <v>-407451</v>
      </c>
      <c r="Y236" s="2">
        <v>-905934.60699999996</v>
      </c>
      <c r="Z236" s="2">
        <v>348566</v>
      </c>
      <c r="AA236" s="2">
        <v>-1389889</v>
      </c>
      <c r="AB236" s="2">
        <v>-1014682</v>
      </c>
      <c r="AC236" s="2">
        <v>353597.76</v>
      </c>
      <c r="AD236" s="2">
        <v>298770</v>
      </c>
      <c r="AE236" s="2">
        <v>-380992</v>
      </c>
      <c r="AF236" s="2">
        <v>62896</v>
      </c>
      <c r="AG236" s="2">
        <v>45696.036</v>
      </c>
      <c r="AH236" s="2">
        <v>596564</v>
      </c>
      <c r="AI236" s="2">
        <v>-294708</v>
      </c>
      <c r="AJ236" s="2">
        <v>-241306</v>
      </c>
      <c r="AK236" s="2">
        <v>-381137.87900000002</v>
      </c>
      <c r="AL236" s="2">
        <v>528429</v>
      </c>
      <c r="AM236" s="2">
        <v>-265223</v>
      </c>
      <c r="AN236" s="2">
        <v>-330034</v>
      </c>
      <c r="AO236" s="2">
        <v>-912569.34</v>
      </c>
      <c r="AP236" s="2">
        <v>269130</v>
      </c>
      <c r="AQ236" s="2">
        <v>230399</v>
      </c>
      <c r="AR236" s="2">
        <v>296629</v>
      </c>
      <c r="AS236" s="2">
        <v>201745.23</v>
      </c>
      <c r="AT236" s="2">
        <v>676043</v>
      </c>
      <c r="AU236" s="2">
        <v>-765950</v>
      </c>
      <c r="AV236" s="2">
        <v>-614757</v>
      </c>
      <c r="AW236" s="2">
        <v>-557802.64899999998</v>
      </c>
      <c r="AX236" s="2">
        <v>869047</v>
      </c>
      <c r="AY236" s="2">
        <v>665117</v>
      </c>
      <c r="AZ236" s="5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</row>
    <row r="237" spans="1:71" ht="16.5" customHeight="1" x14ac:dyDescent="0.3">
      <c r="A237" s="2" t="s">
        <v>1162</v>
      </c>
      <c r="B237" s="2">
        <v>0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0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0</v>
      </c>
      <c r="AG237" s="2">
        <v>0</v>
      </c>
      <c r="AH237" s="2">
        <v>0</v>
      </c>
      <c r="AI237" s="2">
        <v>-111974</v>
      </c>
      <c r="AJ237" s="2">
        <v>-165219</v>
      </c>
      <c r="AK237" s="2">
        <v>-265258.69699999999</v>
      </c>
      <c r="AL237" s="2">
        <v>-108672</v>
      </c>
      <c r="AM237" s="2">
        <v>-399044</v>
      </c>
      <c r="AN237" s="2">
        <v>-1251812</v>
      </c>
      <c r="AO237" s="2">
        <v>-2987266.27</v>
      </c>
      <c r="AP237" s="2">
        <v>-6547</v>
      </c>
      <c r="AQ237" s="2">
        <v>-317959</v>
      </c>
      <c r="AR237" s="2">
        <v>-548563</v>
      </c>
      <c r="AS237" s="2">
        <v>-1362139.33</v>
      </c>
      <c r="AT237" s="2">
        <v>-243112</v>
      </c>
      <c r="AU237" s="2">
        <v>-266926</v>
      </c>
      <c r="AV237" s="2">
        <v>-1542451</v>
      </c>
      <c r="AW237" s="2">
        <v>-1981901.213</v>
      </c>
      <c r="AX237" s="2">
        <v>-289596</v>
      </c>
      <c r="AY237" s="2">
        <v>-873597</v>
      </c>
      <c r="AZ237" s="5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</row>
    <row r="238" spans="1:71" ht="16.5" customHeight="1" x14ac:dyDescent="0.3">
      <c r="A238" s="2" t="s">
        <v>897</v>
      </c>
      <c r="B238" s="2">
        <v>0</v>
      </c>
      <c r="C238" s="2">
        <v>0</v>
      </c>
      <c r="D238" s="2">
        <v>0</v>
      </c>
      <c r="E238" s="2">
        <v>0</v>
      </c>
      <c r="F238" s="2">
        <v>0</v>
      </c>
      <c r="G238" s="2">
        <v>301723</v>
      </c>
      <c r="H238" s="2">
        <v>241733</v>
      </c>
      <c r="I238" s="2">
        <v>301306</v>
      </c>
      <c r="J238" s="2">
        <v>-70136</v>
      </c>
      <c r="K238" s="2">
        <v>-65263</v>
      </c>
      <c r="L238" s="2">
        <v>-277947</v>
      </c>
      <c r="M238" s="2">
        <v>-572621</v>
      </c>
      <c r="N238" s="2">
        <v>-65282</v>
      </c>
      <c r="O238" s="2">
        <v>-51173</v>
      </c>
      <c r="P238" s="2">
        <v>0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0</v>
      </c>
      <c r="Y238" s="2">
        <v>0</v>
      </c>
      <c r="Z238" s="2">
        <v>0</v>
      </c>
      <c r="AA238" s="2">
        <v>0</v>
      </c>
      <c r="AB238" s="2">
        <v>0</v>
      </c>
      <c r="AC238" s="2">
        <v>0</v>
      </c>
      <c r="AD238" s="2">
        <v>0</v>
      </c>
      <c r="AE238" s="2">
        <v>0</v>
      </c>
      <c r="AF238" s="2">
        <v>0</v>
      </c>
      <c r="AG238" s="2">
        <v>0</v>
      </c>
      <c r="AH238" s="2">
        <v>0</v>
      </c>
      <c r="AI238" s="2">
        <v>0</v>
      </c>
      <c r="AJ238" s="2">
        <v>0</v>
      </c>
      <c r="AK238" s="2">
        <v>0</v>
      </c>
      <c r="AL238" s="2">
        <v>0</v>
      </c>
      <c r="AM238" s="2">
        <v>0</v>
      </c>
      <c r="AN238" s="2">
        <v>0</v>
      </c>
      <c r="AO238" s="2">
        <v>0</v>
      </c>
      <c r="AP238" s="2">
        <v>0</v>
      </c>
      <c r="AQ238" s="2">
        <v>0</v>
      </c>
      <c r="AR238" s="2">
        <v>0</v>
      </c>
      <c r="AS238" s="2">
        <v>0</v>
      </c>
      <c r="AT238" s="2">
        <v>0</v>
      </c>
      <c r="AU238" s="2">
        <v>0</v>
      </c>
      <c r="AV238" s="2">
        <v>0</v>
      </c>
      <c r="AW238" s="2">
        <v>0</v>
      </c>
      <c r="AX238" s="2">
        <v>0</v>
      </c>
      <c r="AY238" s="2">
        <v>0</v>
      </c>
      <c r="AZ238" s="5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</row>
    <row r="239" spans="1:71" ht="16.5" customHeight="1" x14ac:dyDescent="0.3">
      <c r="A239" s="2" t="s">
        <v>898</v>
      </c>
      <c r="B239" s="2">
        <v>0</v>
      </c>
      <c r="C239" s="2">
        <v>0</v>
      </c>
      <c r="D239" s="2">
        <v>0</v>
      </c>
      <c r="E239" s="2">
        <v>0</v>
      </c>
      <c r="F239" s="2">
        <v>0</v>
      </c>
      <c r="G239" s="2">
        <v>-10230</v>
      </c>
      <c r="H239" s="2">
        <v>-21130</v>
      </c>
      <c r="I239" s="2">
        <v>-203268</v>
      </c>
      <c r="J239" s="2">
        <v>-152817</v>
      </c>
      <c r="K239" s="2">
        <v>-113365</v>
      </c>
      <c r="L239" s="2">
        <v>-121111</v>
      </c>
      <c r="M239" s="2">
        <v>173006</v>
      </c>
      <c r="N239" s="2">
        <v>20591</v>
      </c>
      <c r="O239" s="2">
        <v>-132489</v>
      </c>
      <c r="P239" s="2">
        <v>-3678631</v>
      </c>
      <c r="Q239" s="2">
        <v>6271.63</v>
      </c>
      <c r="R239" s="2">
        <v>-9657</v>
      </c>
      <c r="S239" s="2">
        <v>19999</v>
      </c>
      <c r="T239" s="2">
        <v>8464</v>
      </c>
      <c r="U239" s="2">
        <v>-35769.442999999999</v>
      </c>
      <c r="V239" s="2">
        <v>-5828</v>
      </c>
      <c r="W239" s="2">
        <v>-39758</v>
      </c>
      <c r="X239" s="2">
        <v>-69118</v>
      </c>
      <c r="Y239" s="2">
        <v>-48603.076000000001</v>
      </c>
      <c r="Z239" s="2">
        <v>32067</v>
      </c>
      <c r="AA239" s="2">
        <v>-441319</v>
      </c>
      <c r="AB239" s="2">
        <v>-384943</v>
      </c>
      <c r="AC239" s="2">
        <v>-356852.82</v>
      </c>
      <c r="AD239" s="2">
        <v>-66278</v>
      </c>
      <c r="AE239" s="2">
        <v>-66938</v>
      </c>
      <c r="AF239" s="2">
        <v>-84322</v>
      </c>
      <c r="AG239" s="2">
        <v>-36394.707999999999</v>
      </c>
      <c r="AH239" s="2">
        <v>-5280</v>
      </c>
      <c r="AI239" s="2">
        <v>-204855</v>
      </c>
      <c r="AJ239" s="2">
        <v>188126</v>
      </c>
      <c r="AK239" s="2">
        <v>26897.752</v>
      </c>
      <c r="AL239" s="2">
        <v>8466</v>
      </c>
      <c r="AM239" s="2">
        <v>-820021</v>
      </c>
      <c r="AN239" s="2">
        <v>-526578</v>
      </c>
      <c r="AO239" s="2">
        <v>-573935.14</v>
      </c>
      <c r="AP239" s="2">
        <v>-418976</v>
      </c>
      <c r="AQ239" s="2">
        <v>-199606</v>
      </c>
      <c r="AR239" s="2">
        <v>-909197</v>
      </c>
      <c r="AS239" s="2">
        <v>-919442.41</v>
      </c>
      <c r="AT239" s="2">
        <v>-150643</v>
      </c>
      <c r="AU239" s="2">
        <v>532987</v>
      </c>
      <c r="AV239" s="2">
        <v>-309182</v>
      </c>
      <c r="AW239" s="2">
        <v>614300.09299999999</v>
      </c>
      <c r="AX239" s="2">
        <v>-346154</v>
      </c>
      <c r="AY239" s="2">
        <v>45912</v>
      </c>
      <c r="AZ239" s="5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</row>
    <row r="240" spans="1:71" ht="16.5" customHeight="1" x14ac:dyDescent="0.3">
      <c r="A240" s="2" t="s">
        <v>899</v>
      </c>
      <c r="B240" s="2">
        <v>-21586</v>
      </c>
      <c r="C240" s="2">
        <v>-192986</v>
      </c>
      <c r="D240" s="2">
        <v>-382833</v>
      </c>
      <c r="E240" s="2">
        <v>302234</v>
      </c>
      <c r="F240" s="2">
        <v>57100</v>
      </c>
      <c r="G240" s="2">
        <v>937676</v>
      </c>
      <c r="H240" s="2">
        <v>343090</v>
      </c>
      <c r="I240" s="2">
        <v>1027377</v>
      </c>
      <c r="J240" s="2">
        <v>-6967</v>
      </c>
      <c r="K240" s="2">
        <v>197703</v>
      </c>
      <c r="L240" s="2">
        <v>420227</v>
      </c>
      <c r="M240" s="2">
        <v>852664</v>
      </c>
      <c r="N240" s="2">
        <v>-121559</v>
      </c>
      <c r="O240" s="2">
        <v>970149</v>
      </c>
      <c r="P240" s="2">
        <v>1926227</v>
      </c>
      <c r="Q240" s="2">
        <v>3827680.31</v>
      </c>
      <c r="R240" s="2">
        <v>-25883</v>
      </c>
      <c r="S240" s="2">
        <v>864556</v>
      </c>
      <c r="T240" s="2">
        <v>1040667</v>
      </c>
      <c r="U240" s="2">
        <v>2332397.8480000002</v>
      </c>
      <c r="V240" s="2">
        <v>-80507</v>
      </c>
      <c r="W240" s="2">
        <v>711428</v>
      </c>
      <c r="X240" s="2">
        <v>1648519</v>
      </c>
      <c r="Y240" s="2">
        <v>3223263.7969999998</v>
      </c>
      <c r="Z240" s="2">
        <v>-71720</v>
      </c>
      <c r="AA240" s="2">
        <v>10833758</v>
      </c>
      <c r="AB240" s="2">
        <v>11113415</v>
      </c>
      <c r="AC240" s="2">
        <v>11785305.460000001</v>
      </c>
      <c r="AD240" s="2">
        <v>-246497</v>
      </c>
      <c r="AE240" s="2">
        <v>536107</v>
      </c>
      <c r="AF240" s="2">
        <v>710666</v>
      </c>
      <c r="AG240" s="2">
        <v>2134072.3319999999</v>
      </c>
      <c r="AH240" s="2">
        <v>-324684</v>
      </c>
      <c r="AI240" s="2">
        <v>-137866</v>
      </c>
      <c r="AJ240" s="2">
        <v>203439</v>
      </c>
      <c r="AK240" s="2">
        <v>1491635.648</v>
      </c>
      <c r="AL240" s="2">
        <v>261564</v>
      </c>
      <c r="AM240" s="2">
        <v>497713</v>
      </c>
      <c r="AN240" s="2">
        <v>-271524</v>
      </c>
      <c r="AO240" s="2">
        <v>14321601.619999999</v>
      </c>
      <c r="AP240" s="2">
        <v>-704258</v>
      </c>
      <c r="AQ240" s="2">
        <v>123489</v>
      </c>
      <c r="AR240" s="2">
        <v>903683</v>
      </c>
      <c r="AS240" s="2">
        <v>2645888.33</v>
      </c>
      <c r="AT240" s="2">
        <v>-354148</v>
      </c>
      <c r="AU240" s="2">
        <v>831181</v>
      </c>
      <c r="AV240" s="2">
        <v>1464634</v>
      </c>
      <c r="AW240" s="2">
        <v>1384867.2050000001</v>
      </c>
      <c r="AX240" s="2">
        <v>-828832</v>
      </c>
      <c r="AY240" s="2">
        <v>-1905580</v>
      </c>
      <c r="AZ240" s="5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</row>
    <row r="241" spans="1:71" ht="16.5" customHeight="1" x14ac:dyDescent="0.3">
      <c r="A241" s="2" t="s">
        <v>1163</v>
      </c>
      <c r="B241" s="2">
        <v>0</v>
      </c>
      <c r="C241" s="2">
        <v>0</v>
      </c>
      <c r="D241" s="2">
        <v>0</v>
      </c>
      <c r="E241" s="2">
        <v>0</v>
      </c>
      <c r="F241" s="2">
        <v>0</v>
      </c>
      <c r="G241" s="2">
        <v>-36548</v>
      </c>
      <c r="H241" s="2">
        <v>-41929</v>
      </c>
      <c r="I241" s="2">
        <v>-46389</v>
      </c>
      <c r="J241" s="2">
        <v>4267</v>
      </c>
      <c r="K241" s="2">
        <v>17353</v>
      </c>
      <c r="L241" s="2">
        <v>2054</v>
      </c>
      <c r="M241" s="2">
        <v>-948</v>
      </c>
      <c r="N241" s="2">
        <v>36491</v>
      </c>
      <c r="O241" s="2">
        <v>0</v>
      </c>
      <c r="P241" s="2">
        <v>0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-1646</v>
      </c>
      <c r="X241" s="2">
        <v>0</v>
      </c>
      <c r="Y241" s="2">
        <v>582193.11899999995</v>
      </c>
      <c r="Z241" s="2">
        <v>-115665</v>
      </c>
      <c r="AA241" s="2">
        <v>47544</v>
      </c>
      <c r="AB241" s="2">
        <v>0</v>
      </c>
      <c r="AC241" s="2">
        <v>229981.27</v>
      </c>
      <c r="AD241" s="2">
        <v>-202376</v>
      </c>
      <c r="AE241" s="2">
        <v>-188825</v>
      </c>
      <c r="AF241" s="2">
        <v>-191605</v>
      </c>
      <c r="AG241" s="2">
        <v>75685.97</v>
      </c>
      <c r="AH241" s="2">
        <v>-230054</v>
      </c>
      <c r="AI241" s="2">
        <v>-257081</v>
      </c>
      <c r="AJ241" s="2">
        <v>-250406</v>
      </c>
      <c r="AK241" s="2">
        <v>-151263.758</v>
      </c>
      <c r="AL241" s="2">
        <v>-45648</v>
      </c>
      <c r="AM241" s="2">
        <v>-45259</v>
      </c>
      <c r="AN241" s="2">
        <v>-76593</v>
      </c>
      <c r="AO241" s="2">
        <v>105859.67</v>
      </c>
      <c r="AP241" s="2">
        <v>-309340</v>
      </c>
      <c r="AQ241" s="2">
        <v>-302404</v>
      </c>
      <c r="AR241" s="2">
        <v>-295764</v>
      </c>
      <c r="AS241" s="2">
        <v>-143915.97</v>
      </c>
      <c r="AT241" s="2">
        <v>-125175</v>
      </c>
      <c r="AU241" s="2">
        <v>-790579</v>
      </c>
      <c r="AV241" s="2">
        <v>-658908</v>
      </c>
      <c r="AW241" s="2">
        <v>-200036.003</v>
      </c>
      <c r="AX241" s="2">
        <v>-444662</v>
      </c>
      <c r="AY241" s="2">
        <v>-839801</v>
      </c>
      <c r="AZ241" s="5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</row>
    <row r="242" spans="1:71" ht="16.5" customHeight="1" x14ac:dyDescent="0.3">
      <c r="A242" s="2" t="s">
        <v>1164</v>
      </c>
      <c r="B242" s="2">
        <v>0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  <c r="K242" s="2">
        <v>0</v>
      </c>
      <c r="L242" s="2">
        <v>0</v>
      </c>
      <c r="M242" s="2">
        <v>0</v>
      </c>
      <c r="N242" s="2">
        <v>0</v>
      </c>
      <c r="O242" s="2">
        <v>8194</v>
      </c>
      <c r="P242" s="2">
        <v>5936</v>
      </c>
      <c r="Q242" s="2">
        <v>223.65</v>
      </c>
      <c r="R242" s="2">
        <v>781</v>
      </c>
      <c r="S242" s="2">
        <v>5231</v>
      </c>
      <c r="T242" s="2">
        <v>7788</v>
      </c>
      <c r="U242" s="2">
        <v>10006.616</v>
      </c>
      <c r="V242" s="2">
        <v>7454</v>
      </c>
      <c r="W242" s="2">
        <v>0</v>
      </c>
      <c r="X242" s="2">
        <v>-532</v>
      </c>
      <c r="Y242" s="2">
        <v>0</v>
      </c>
      <c r="Z242" s="2">
        <v>0</v>
      </c>
      <c r="AA242" s="2">
        <v>0</v>
      </c>
      <c r="AB242" s="2">
        <v>39090</v>
      </c>
      <c r="AC242" s="2">
        <v>0</v>
      </c>
      <c r="AD242" s="2">
        <v>0</v>
      </c>
      <c r="AE242" s="2">
        <v>0</v>
      </c>
      <c r="AF242" s="2">
        <v>0</v>
      </c>
      <c r="AG242" s="2">
        <v>0</v>
      </c>
      <c r="AH242" s="2">
        <v>0</v>
      </c>
      <c r="AI242" s="2">
        <v>0</v>
      </c>
      <c r="AJ242" s="2">
        <v>0</v>
      </c>
      <c r="AK242" s="2">
        <v>0</v>
      </c>
      <c r="AL242" s="2">
        <v>0</v>
      </c>
      <c r="AM242" s="2">
        <v>0</v>
      </c>
      <c r="AN242" s="2">
        <v>0</v>
      </c>
      <c r="AO242" s="2">
        <v>0</v>
      </c>
      <c r="AP242" s="2">
        <v>0</v>
      </c>
      <c r="AQ242" s="2">
        <v>0</v>
      </c>
      <c r="AR242" s="2">
        <v>0</v>
      </c>
      <c r="AS242" s="2">
        <v>0</v>
      </c>
      <c r="AT242" s="2">
        <v>0</v>
      </c>
      <c r="AU242" s="2">
        <v>0</v>
      </c>
      <c r="AV242" s="2">
        <v>0</v>
      </c>
      <c r="AW242" s="2">
        <v>0</v>
      </c>
      <c r="AX242" s="2">
        <v>0</v>
      </c>
      <c r="AY242" s="2">
        <v>0</v>
      </c>
      <c r="AZ242" s="5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</row>
    <row r="243" spans="1:71" ht="16.5" customHeight="1" x14ac:dyDescent="0.3">
      <c r="A243" s="2" t="s">
        <v>1165</v>
      </c>
      <c r="B243" s="2">
        <v>0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  <c r="K243" s="2">
        <v>0</v>
      </c>
      <c r="L243" s="2">
        <v>0</v>
      </c>
      <c r="M243" s="2">
        <v>0</v>
      </c>
      <c r="N243" s="2">
        <v>0</v>
      </c>
      <c r="O243" s="2">
        <v>0</v>
      </c>
      <c r="P243" s="2">
        <v>1287889</v>
      </c>
      <c r="Q243" s="2">
        <v>2253534.6</v>
      </c>
      <c r="R243" s="2">
        <v>-413487</v>
      </c>
      <c r="S243" s="2">
        <v>62601</v>
      </c>
      <c r="T243" s="2">
        <v>121260</v>
      </c>
      <c r="U243" s="2">
        <v>678105.36</v>
      </c>
      <c r="V243" s="2">
        <v>-244164</v>
      </c>
      <c r="W243" s="2">
        <v>-119206</v>
      </c>
      <c r="X243" s="2">
        <v>339566</v>
      </c>
      <c r="Y243" s="2">
        <v>972937.94799999997</v>
      </c>
      <c r="Z243" s="2">
        <v>-464818</v>
      </c>
      <c r="AA243" s="2">
        <v>-499340</v>
      </c>
      <c r="AB243" s="2">
        <v>-368514</v>
      </c>
      <c r="AC243" s="2">
        <v>-80343.929999999993</v>
      </c>
      <c r="AD243" s="2">
        <v>-224678</v>
      </c>
      <c r="AE243" s="2">
        <v>51860</v>
      </c>
      <c r="AF243" s="2">
        <v>-198545</v>
      </c>
      <c r="AG243" s="2">
        <v>296372.28200000001</v>
      </c>
      <c r="AH243" s="2">
        <v>-225252</v>
      </c>
      <c r="AI243" s="2">
        <v>-106061</v>
      </c>
      <c r="AJ243" s="2">
        <v>-65996</v>
      </c>
      <c r="AK243" s="2">
        <v>551231.58900000004</v>
      </c>
      <c r="AL243" s="2">
        <v>-168896</v>
      </c>
      <c r="AM243" s="2">
        <v>-55724</v>
      </c>
      <c r="AN243" s="2">
        <v>-1390471</v>
      </c>
      <c r="AO243" s="2">
        <v>990384.77</v>
      </c>
      <c r="AP243" s="2">
        <v>-851427</v>
      </c>
      <c r="AQ243" s="2">
        <v>-511765</v>
      </c>
      <c r="AR243" s="2">
        <v>-580064</v>
      </c>
      <c r="AS243" s="2">
        <v>599208.34</v>
      </c>
      <c r="AT243" s="2">
        <v>-536696</v>
      </c>
      <c r="AU243" s="2">
        <v>-183238</v>
      </c>
      <c r="AV243" s="2">
        <v>35731</v>
      </c>
      <c r="AW243" s="2">
        <v>-719231.42799999996</v>
      </c>
      <c r="AX243" s="2">
        <v>-403895</v>
      </c>
      <c r="AY243" s="2">
        <v>-1088547</v>
      </c>
      <c r="AZ243" s="5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</row>
    <row r="244" spans="1:71" ht="16.5" customHeight="1" x14ac:dyDescent="0.3">
      <c r="A244" s="2" t="s">
        <v>902</v>
      </c>
      <c r="B244" s="2">
        <v>0</v>
      </c>
      <c r="C244" s="2">
        <v>0</v>
      </c>
      <c r="D244" s="2">
        <v>0</v>
      </c>
      <c r="E244" s="2">
        <v>0</v>
      </c>
      <c r="F244" s="2">
        <v>0</v>
      </c>
      <c r="G244" s="2">
        <v>629730</v>
      </c>
      <c r="H244" s="2">
        <v>53012</v>
      </c>
      <c r="I244" s="2">
        <v>604523</v>
      </c>
      <c r="J244" s="2">
        <v>-353984</v>
      </c>
      <c r="K244" s="2">
        <v>-121599</v>
      </c>
      <c r="L244" s="2">
        <v>-82766</v>
      </c>
      <c r="M244" s="2">
        <v>406227</v>
      </c>
      <c r="N244" s="2">
        <v>-276445</v>
      </c>
      <c r="O244" s="2">
        <v>710451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125120</v>
      </c>
      <c r="X244" s="2">
        <v>0</v>
      </c>
      <c r="Y244" s="2">
        <v>1668894.22</v>
      </c>
      <c r="Z244" s="2">
        <v>0</v>
      </c>
      <c r="AA244" s="2">
        <v>0</v>
      </c>
      <c r="AB244" s="2">
        <v>0</v>
      </c>
      <c r="AC244" s="2">
        <v>0</v>
      </c>
      <c r="AD244" s="2">
        <v>0</v>
      </c>
      <c r="AE244" s="2">
        <v>0</v>
      </c>
      <c r="AF244" s="2">
        <v>368301</v>
      </c>
      <c r="AG244" s="2">
        <v>1777341.6129999999</v>
      </c>
      <c r="AH244" s="2">
        <v>41920</v>
      </c>
      <c r="AI244" s="2">
        <v>125090</v>
      </c>
      <c r="AJ244" s="2">
        <v>313583</v>
      </c>
      <c r="AK244" s="2">
        <v>0</v>
      </c>
      <c r="AL244" s="2">
        <v>384116</v>
      </c>
      <c r="AM244" s="2">
        <v>420395</v>
      </c>
      <c r="AN244" s="2">
        <v>943010</v>
      </c>
      <c r="AO244" s="2">
        <v>12978017.49</v>
      </c>
      <c r="AP244" s="2">
        <v>344702</v>
      </c>
      <c r="AQ244" s="2">
        <v>649520</v>
      </c>
      <c r="AR244" s="2">
        <v>1309601</v>
      </c>
      <c r="AS244" s="2">
        <v>1588333.21</v>
      </c>
      <c r="AT244" s="2">
        <v>246777</v>
      </c>
      <c r="AU244" s="2">
        <v>1669914</v>
      </c>
      <c r="AV244" s="2">
        <v>0</v>
      </c>
      <c r="AW244" s="2">
        <v>0</v>
      </c>
      <c r="AX244" s="2">
        <v>0</v>
      </c>
      <c r="AY244" s="2">
        <v>0</v>
      </c>
      <c r="AZ244" s="5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</row>
    <row r="245" spans="1:71" ht="16.5" customHeight="1" x14ac:dyDescent="0.3">
      <c r="A245" s="2" t="s">
        <v>903</v>
      </c>
      <c r="B245" s="2">
        <v>0</v>
      </c>
      <c r="C245" s="2">
        <v>0</v>
      </c>
      <c r="D245" s="2">
        <v>0</v>
      </c>
      <c r="E245" s="2">
        <v>0</v>
      </c>
      <c r="F245" s="2">
        <v>0</v>
      </c>
      <c r="G245" s="2">
        <v>344494</v>
      </c>
      <c r="H245" s="2">
        <v>332007</v>
      </c>
      <c r="I245" s="2">
        <v>469243</v>
      </c>
      <c r="J245" s="2">
        <v>342750</v>
      </c>
      <c r="K245" s="2">
        <v>301949</v>
      </c>
      <c r="L245" s="2">
        <v>500939</v>
      </c>
      <c r="M245" s="2">
        <v>447385</v>
      </c>
      <c r="N245" s="2">
        <v>118395</v>
      </c>
      <c r="O245" s="2">
        <v>251504</v>
      </c>
      <c r="P245" s="2">
        <v>632402</v>
      </c>
      <c r="Q245" s="2">
        <v>1573922.07</v>
      </c>
      <c r="R245" s="2">
        <v>386823</v>
      </c>
      <c r="S245" s="2">
        <v>796724</v>
      </c>
      <c r="T245" s="2">
        <v>911619</v>
      </c>
      <c r="U245" s="2">
        <v>1644285.872</v>
      </c>
      <c r="V245" s="2">
        <v>156203</v>
      </c>
      <c r="W245" s="2">
        <v>707160</v>
      </c>
      <c r="X245" s="2">
        <v>1309485</v>
      </c>
      <c r="Y245" s="2">
        <v>-761.49</v>
      </c>
      <c r="Z245" s="2">
        <v>508763</v>
      </c>
      <c r="AA245" s="2">
        <v>11285554</v>
      </c>
      <c r="AB245" s="2">
        <v>11442839</v>
      </c>
      <c r="AC245" s="2">
        <v>11635668.119999999</v>
      </c>
      <c r="AD245" s="2">
        <v>180557</v>
      </c>
      <c r="AE245" s="2">
        <v>673072</v>
      </c>
      <c r="AF245" s="2">
        <v>732515</v>
      </c>
      <c r="AG245" s="2">
        <v>-15327.532999999999</v>
      </c>
      <c r="AH245" s="2">
        <v>88702</v>
      </c>
      <c r="AI245" s="2">
        <v>100186</v>
      </c>
      <c r="AJ245" s="2">
        <v>206258</v>
      </c>
      <c r="AK245" s="2">
        <v>1091667.817</v>
      </c>
      <c r="AL245" s="2">
        <v>91992</v>
      </c>
      <c r="AM245" s="2">
        <v>178301</v>
      </c>
      <c r="AN245" s="2">
        <v>252530</v>
      </c>
      <c r="AO245" s="2">
        <v>247339.69</v>
      </c>
      <c r="AP245" s="2">
        <v>111807</v>
      </c>
      <c r="AQ245" s="2">
        <v>288138</v>
      </c>
      <c r="AR245" s="2">
        <v>469910</v>
      </c>
      <c r="AS245" s="2">
        <v>602262.75</v>
      </c>
      <c r="AT245" s="2">
        <v>60946</v>
      </c>
      <c r="AU245" s="2">
        <v>135084</v>
      </c>
      <c r="AV245" s="2">
        <v>2087811</v>
      </c>
      <c r="AW245" s="2">
        <v>2304134.6359999999</v>
      </c>
      <c r="AX245" s="2">
        <v>19725</v>
      </c>
      <c r="AY245" s="2">
        <v>22768</v>
      </c>
      <c r="AZ245" s="5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</row>
    <row r="246" spans="1:71" ht="16.5" customHeight="1" x14ac:dyDescent="0.3">
      <c r="A246" s="2" t="s">
        <v>904</v>
      </c>
      <c r="B246" s="2">
        <v>500375</v>
      </c>
      <c r="C246" s="2">
        <v>1206249</v>
      </c>
      <c r="D246" s="2">
        <v>2177223</v>
      </c>
      <c r="E246" s="2">
        <v>3219269</v>
      </c>
      <c r="F246" s="2">
        <v>1292432</v>
      </c>
      <c r="G246" s="2">
        <v>3521215</v>
      </c>
      <c r="H246" s="2">
        <v>4291361</v>
      </c>
      <c r="I246" s="2">
        <v>6532310</v>
      </c>
      <c r="J246" s="2">
        <v>1044167</v>
      </c>
      <c r="K246" s="2">
        <v>2211563</v>
      </c>
      <c r="L246" s="2">
        <v>3250810</v>
      </c>
      <c r="M246" s="2">
        <v>4984726</v>
      </c>
      <c r="N246" s="2">
        <v>1157753</v>
      </c>
      <c r="O246" s="2">
        <v>3220281</v>
      </c>
      <c r="P246" s="2">
        <v>1884976</v>
      </c>
      <c r="Q246" s="2">
        <v>8651100.1899999995</v>
      </c>
      <c r="R246" s="2">
        <v>2088731</v>
      </c>
      <c r="S246" s="2">
        <v>5231411</v>
      </c>
      <c r="T246" s="2">
        <v>7816139</v>
      </c>
      <c r="U246" s="2">
        <v>10956996.584000001</v>
      </c>
      <c r="V246" s="2">
        <v>2665222</v>
      </c>
      <c r="W246" s="2">
        <v>5381215</v>
      </c>
      <c r="X246" s="2">
        <v>8671601</v>
      </c>
      <c r="Y246" s="2">
        <v>12213147.885</v>
      </c>
      <c r="Z246" s="2">
        <v>3270519</v>
      </c>
      <c r="AA246" s="2">
        <v>15047860</v>
      </c>
      <c r="AB246" s="2">
        <v>18717114</v>
      </c>
      <c r="AC246" s="2">
        <v>23440835.75</v>
      </c>
      <c r="AD246" s="2">
        <v>3387338</v>
      </c>
      <c r="AE246" s="2">
        <v>6562303</v>
      </c>
      <c r="AF246" s="2">
        <v>10392387</v>
      </c>
      <c r="AG246" s="2">
        <v>15118978.927999999</v>
      </c>
      <c r="AH246" s="2">
        <v>3971952</v>
      </c>
      <c r="AI246" s="2">
        <v>6833630</v>
      </c>
      <c r="AJ246" s="2">
        <v>11471678</v>
      </c>
      <c r="AK246" s="2">
        <v>16174186.084000001</v>
      </c>
      <c r="AL246" s="2">
        <v>4714389</v>
      </c>
      <c r="AM246" s="2">
        <v>7031355</v>
      </c>
      <c r="AN246" s="2">
        <v>13234733</v>
      </c>
      <c r="AO246" s="2">
        <v>28905738.870000001</v>
      </c>
      <c r="AP246" s="2">
        <v>3459825</v>
      </c>
      <c r="AQ246" s="2">
        <v>9189449</v>
      </c>
      <c r="AR246" s="2">
        <v>14339443</v>
      </c>
      <c r="AS246" s="2">
        <v>19303452.68</v>
      </c>
      <c r="AT246" s="2">
        <v>4173629</v>
      </c>
      <c r="AU246" s="2">
        <v>9368377</v>
      </c>
      <c r="AV246" s="2">
        <v>12806101</v>
      </c>
      <c r="AW246" s="2">
        <v>20355714.030000001</v>
      </c>
      <c r="AX246" s="2">
        <v>3782851</v>
      </c>
      <c r="AY246" s="2">
        <v>2661697</v>
      </c>
      <c r="AZ246" s="5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</row>
    <row r="247" spans="1:71" ht="16.5" customHeight="1" x14ac:dyDescent="0.3">
      <c r="A247" s="2" t="s">
        <v>905</v>
      </c>
      <c r="B247" s="2">
        <v>0</v>
      </c>
      <c r="C247" s="2">
        <v>0</v>
      </c>
      <c r="D247" s="2">
        <v>0</v>
      </c>
      <c r="E247" s="2">
        <v>0</v>
      </c>
      <c r="F247" s="2">
        <v>0</v>
      </c>
      <c r="G247" s="2">
        <v>0</v>
      </c>
      <c r="H247" s="2">
        <v>-22840</v>
      </c>
      <c r="I247" s="2">
        <v>-27337</v>
      </c>
      <c r="J247" s="2">
        <v>0</v>
      </c>
      <c r="K247" s="2">
        <v>0</v>
      </c>
      <c r="L247" s="2">
        <v>-203685</v>
      </c>
      <c r="M247" s="2">
        <v>-225724</v>
      </c>
      <c r="N247" s="2">
        <v>-6837</v>
      </c>
      <c r="O247" s="2">
        <v>0</v>
      </c>
      <c r="P247" s="2">
        <v>0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2">
        <v>0</v>
      </c>
      <c r="Z247" s="2">
        <v>0</v>
      </c>
      <c r="AA247" s="2">
        <v>0</v>
      </c>
      <c r="AB247" s="2">
        <v>0</v>
      </c>
      <c r="AC247" s="2">
        <v>0</v>
      </c>
      <c r="AD247" s="2">
        <v>0</v>
      </c>
      <c r="AE247" s="2">
        <v>0</v>
      </c>
      <c r="AF247" s="2">
        <v>0</v>
      </c>
      <c r="AG247" s="2">
        <v>0</v>
      </c>
      <c r="AH247" s="2">
        <v>0</v>
      </c>
      <c r="AI247" s="2">
        <v>0</v>
      </c>
      <c r="AJ247" s="2">
        <v>0</v>
      </c>
      <c r="AK247" s="2">
        <v>0</v>
      </c>
      <c r="AL247" s="2">
        <v>0</v>
      </c>
      <c r="AM247" s="2">
        <v>0</v>
      </c>
      <c r="AN247" s="2">
        <v>0</v>
      </c>
      <c r="AO247" s="2">
        <v>0</v>
      </c>
      <c r="AP247" s="2">
        <v>0</v>
      </c>
      <c r="AQ247" s="2">
        <v>0</v>
      </c>
      <c r="AR247" s="2">
        <v>0</v>
      </c>
      <c r="AS247" s="2">
        <v>0</v>
      </c>
      <c r="AT247" s="2">
        <v>0</v>
      </c>
      <c r="AU247" s="2">
        <v>0</v>
      </c>
      <c r="AV247" s="2">
        <v>0</v>
      </c>
      <c r="AW247" s="2">
        <v>0</v>
      </c>
      <c r="AX247" s="2">
        <v>0</v>
      </c>
      <c r="AY247" s="2">
        <v>0</v>
      </c>
      <c r="AZ247" s="5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</row>
    <row r="248" spans="1:71" ht="16.5" customHeight="1" x14ac:dyDescent="0.3">
      <c r="A248" s="2" t="s">
        <v>1166</v>
      </c>
      <c r="B248" s="2">
        <v>0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-60</v>
      </c>
      <c r="I248" s="2">
        <v>-60</v>
      </c>
      <c r="J248" s="2">
        <v>0</v>
      </c>
      <c r="K248" s="2">
        <v>0</v>
      </c>
      <c r="L248" s="2">
        <v>-90</v>
      </c>
      <c r="M248" s="2">
        <v>-90</v>
      </c>
      <c r="N248" s="2">
        <v>0</v>
      </c>
      <c r="O248" s="2">
        <v>0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  <c r="Z248" s="2">
        <v>0</v>
      </c>
      <c r="AA248" s="2">
        <v>0</v>
      </c>
      <c r="AB248" s="2">
        <v>0</v>
      </c>
      <c r="AC248" s="2">
        <v>0</v>
      </c>
      <c r="AD248" s="2">
        <v>0</v>
      </c>
      <c r="AE248" s="2">
        <v>0</v>
      </c>
      <c r="AF248" s="2">
        <v>0</v>
      </c>
      <c r="AG248" s="2">
        <v>0</v>
      </c>
      <c r="AH248" s="2">
        <v>0</v>
      </c>
      <c r="AI248" s="2">
        <v>0</v>
      </c>
      <c r="AJ248" s="2">
        <v>0</v>
      </c>
      <c r="AK248" s="2">
        <v>0</v>
      </c>
      <c r="AL248" s="2">
        <v>0</v>
      </c>
      <c r="AM248" s="2">
        <v>0</v>
      </c>
      <c r="AN248" s="2">
        <v>0</v>
      </c>
      <c r="AO248" s="2">
        <v>0</v>
      </c>
      <c r="AP248" s="2">
        <v>0</v>
      </c>
      <c r="AQ248" s="2">
        <v>0</v>
      </c>
      <c r="AR248" s="2">
        <v>0</v>
      </c>
      <c r="AS248" s="2">
        <v>0</v>
      </c>
      <c r="AT248" s="2">
        <v>0</v>
      </c>
      <c r="AU248" s="2">
        <v>0</v>
      </c>
      <c r="AV248" s="2">
        <v>0</v>
      </c>
      <c r="AW248" s="2">
        <v>0</v>
      </c>
      <c r="AX248" s="2">
        <v>0</v>
      </c>
      <c r="AY248" s="2">
        <v>0</v>
      </c>
      <c r="AZ248" s="5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</row>
    <row r="249" spans="1:71" ht="16.5" customHeight="1" x14ac:dyDescent="0.3">
      <c r="A249" s="2" t="s">
        <v>907</v>
      </c>
      <c r="B249" s="2">
        <v>0</v>
      </c>
      <c r="C249" s="2">
        <v>0</v>
      </c>
      <c r="D249" s="2">
        <v>0</v>
      </c>
      <c r="E249" s="2">
        <v>0</v>
      </c>
      <c r="F249" s="2">
        <v>-50199</v>
      </c>
      <c r="G249" s="2">
        <v>-399189</v>
      </c>
      <c r="H249" s="2">
        <v>-738566</v>
      </c>
      <c r="I249" s="2">
        <v>-927877</v>
      </c>
      <c r="J249" s="2">
        <v>-49925</v>
      </c>
      <c r="K249" s="2">
        <v>-273420</v>
      </c>
      <c r="L249" s="2">
        <v>-741774</v>
      </c>
      <c r="M249" s="2">
        <v>-828455</v>
      </c>
      <c r="N249" s="2">
        <v>-62411</v>
      </c>
      <c r="O249" s="2">
        <v>-487854</v>
      </c>
      <c r="P249" s="2">
        <v>-818762</v>
      </c>
      <c r="Q249" s="2">
        <v>-894886.69</v>
      </c>
      <c r="R249" s="2">
        <v>-98634</v>
      </c>
      <c r="S249" s="2">
        <v>-530105</v>
      </c>
      <c r="T249" s="2">
        <v>-1007499</v>
      </c>
      <c r="U249" s="2">
        <v>-1095894.632</v>
      </c>
      <c r="V249" s="2">
        <v>-117482</v>
      </c>
      <c r="W249" s="2">
        <v>-543974</v>
      </c>
      <c r="X249" s="2">
        <v>-1020629</v>
      </c>
      <c r="Y249" s="2">
        <v>-1188159.9280000001</v>
      </c>
      <c r="Z249" s="2">
        <v>-121876</v>
      </c>
      <c r="AA249" s="2">
        <v>-831837</v>
      </c>
      <c r="AB249" s="2">
        <v>-1479360</v>
      </c>
      <c r="AC249" s="2">
        <v>-1674612.61</v>
      </c>
      <c r="AD249" s="2">
        <v>-172888</v>
      </c>
      <c r="AE249" s="2">
        <v>-538990</v>
      </c>
      <c r="AF249" s="2">
        <v>-1209809</v>
      </c>
      <c r="AG249" s="2">
        <v>-1420660.0730000001</v>
      </c>
      <c r="AH249" s="2">
        <v>-205173</v>
      </c>
      <c r="AI249" s="2">
        <v>-794877</v>
      </c>
      <c r="AJ249" s="2">
        <v>-1606424</v>
      </c>
      <c r="AK249" s="2">
        <v>-1801000.689</v>
      </c>
      <c r="AL249" s="2">
        <v>-217883</v>
      </c>
      <c r="AM249" s="2">
        <v>-1118043</v>
      </c>
      <c r="AN249" s="2">
        <v>-2026303</v>
      </c>
      <c r="AO249" s="2">
        <v>-2306828.15</v>
      </c>
      <c r="AP249" s="2">
        <v>-204675</v>
      </c>
      <c r="AQ249" s="2">
        <v>-925556</v>
      </c>
      <c r="AR249" s="2">
        <v>-1962170</v>
      </c>
      <c r="AS249" s="2">
        <v>-2164122.59</v>
      </c>
      <c r="AT249" s="2">
        <v>-289301</v>
      </c>
      <c r="AU249" s="2">
        <v>-1230611</v>
      </c>
      <c r="AV249" s="2">
        <v>-2193256</v>
      </c>
      <c r="AW249" s="2">
        <v>-2584463.889</v>
      </c>
      <c r="AX249" s="2">
        <v>-273038</v>
      </c>
      <c r="AY249" s="2">
        <v>-376671</v>
      </c>
      <c r="AZ249" s="5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</row>
    <row r="250" spans="1:71" ht="16.5" customHeight="1" x14ac:dyDescent="0.3">
      <c r="A250" s="2" t="s">
        <v>908</v>
      </c>
      <c r="B250" s="2">
        <v>500375</v>
      </c>
      <c r="C250" s="2">
        <v>1206249</v>
      </c>
      <c r="D250" s="2">
        <v>2177223</v>
      </c>
      <c r="E250" s="2">
        <v>3219269</v>
      </c>
      <c r="F250" s="2">
        <v>1242233</v>
      </c>
      <c r="G250" s="2">
        <v>3122026</v>
      </c>
      <c r="H250" s="2">
        <v>3529895</v>
      </c>
      <c r="I250" s="2">
        <v>5577036</v>
      </c>
      <c r="J250" s="2">
        <v>994242</v>
      </c>
      <c r="K250" s="2">
        <v>1938143</v>
      </c>
      <c r="L250" s="2">
        <v>2305261</v>
      </c>
      <c r="M250" s="2">
        <v>3930456</v>
      </c>
      <c r="N250" s="2">
        <v>1088505</v>
      </c>
      <c r="O250" s="2">
        <v>2732427</v>
      </c>
      <c r="P250" s="2">
        <v>1066214</v>
      </c>
      <c r="Q250" s="2">
        <v>7756213.4900000002</v>
      </c>
      <c r="R250" s="2">
        <v>1990097</v>
      </c>
      <c r="S250" s="2">
        <v>4701306</v>
      </c>
      <c r="T250" s="2">
        <v>6808640</v>
      </c>
      <c r="U250" s="2">
        <v>9861101.9519999996</v>
      </c>
      <c r="V250" s="2">
        <v>2547740</v>
      </c>
      <c r="W250" s="2">
        <v>4837241</v>
      </c>
      <c r="X250" s="2">
        <v>7650972</v>
      </c>
      <c r="Y250" s="2">
        <v>11024987.957</v>
      </c>
      <c r="Z250" s="2">
        <v>3148643</v>
      </c>
      <c r="AA250" s="2">
        <v>14216023</v>
      </c>
      <c r="AB250" s="2">
        <v>17237754</v>
      </c>
      <c r="AC250" s="2">
        <v>21766223.140000001</v>
      </c>
      <c r="AD250" s="2">
        <v>3214450</v>
      </c>
      <c r="AE250" s="2">
        <v>6023313</v>
      </c>
      <c r="AF250" s="2">
        <v>9182578</v>
      </c>
      <c r="AG250" s="2">
        <v>13698318.855</v>
      </c>
      <c r="AH250" s="2">
        <v>3766779</v>
      </c>
      <c r="AI250" s="2">
        <v>6038753</v>
      </c>
      <c r="AJ250" s="2">
        <v>9865254</v>
      </c>
      <c r="AK250" s="2">
        <v>14373185.395</v>
      </c>
      <c r="AL250" s="2">
        <v>4496506</v>
      </c>
      <c r="AM250" s="2">
        <v>5913312</v>
      </c>
      <c r="AN250" s="2">
        <v>11208430</v>
      </c>
      <c r="AO250" s="2">
        <v>26598910.719999999</v>
      </c>
      <c r="AP250" s="2">
        <v>3255150</v>
      </c>
      <c r="AQ250" s="2">
        <v>8263893</v>
      </c>
      <c r="AR250" s="2">
        <v>12377273</v>
      </c>
      <c r="AS250" s="2">
        <v>17139330.100000001</v>
      </c>
      <c r="AT250" s="2">
        <v>3884328</v>
      </c>
      <c r="AU250" s="2">
        <v>8137766</v>
      </c>
      <c r="AV250" s="2">
        <v>10612845</v>
      </c>
      <c r="AW250" s="2">
        <v>17771250.140999999</v>
      </c>
      <c r="AX250" s="2">
        <v>3509813</v>
      </c>
      <c r="AY250" s="2">
        <v>2285026</v>
      </c>
      <c r="AZ250" s="5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</row>
    <row r="251" spans="1:71" ht="16.5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5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</row>
    <row r="252" spans="1:71" ht="16.5" customHeight="1" x14ac:dyDescent="0.3">
      <c r="A252" s="2" t="s">
        <v>909</v>
      </c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5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</row>
    <row r="253" spans="1:71" ht="16.5" customHeight="1" x14ac:dyDescent="0.3">
      <c r="A253" s="2" t="s">
        <v>910</v>
      </c>
      <c r="B253" s="2">
        <v>0</v>
      </c>
      <c r="C253" s="2">
        <v>0</v>
      </c>
      <c r="D253" s="2">
        <v>0</v>
      </c>
      <c r="E253" s="2">
        <v>0</v>
      </c>
      <c r="F253" s="2">
        <v>0</v>
      </c>
      <c r="G253" s="2">
        <v>429045</v>
      </c>
      <c r="H253" s="2">
        <v>753490</v>
      </c>
      <c r="I253" s="2">
        <v>459126</v>
      </c>
      <c r="J253" s="2">
        <v>-696873</v>
      </c>
      <c r="K253" s="2">
        <v>-1022368</v>
      </c>
      <c r="L253" s="2">
        <v>8672</v>
      </c>
      <c r="M253" s="2">
        <v>-51650</v>
      </c>
      <c r="N253" s="2">
        <v>749040</v>
      </c>
      <c r="O253" s="2">
        <v>751008</v>
      </c>
      <c r="P253" s="2">
        <v>751638</v>
      </c>
      <c r="Q253" s="2">
        <v>751936.85</v>
      </c>
      <c r="R253" s="2">
        <v>-699544</v>
      </c>
      <c r="S253" s="2">
        <v>-149906</v>
      </c>
      <c r="T253" s="2">
        <v>-1547563</v>
      </c>
      <c r="U253" s="2">
        <v>-1198214.172</v>
      </c>
      <c r="V253" s="2">
        <v>-848371</v>
      </c>
      <c r="W253" s="2">
        <v>-912834</v>
      </c>
      <c r="X253" s="2">
        <v>898829</v>
      </c>
      <c r="Y253" s="2">
        <v>1198410.9680000001</v>
      </c>
      <c r="Z253" s="2">
        <v>0</v>
      </c>
      <c r="AA253" s="2">
        <v>-409999</v>
      </c>
      <c r="AB253" s="2">
        <v>-10000</v>
      </c>
      <c r="AC253" s="2">
        <v>-1165957.58</v>
      </c>
      <c r="AD253" s="2">
        <v>-266525</v>
      </c>
      <c r="AE253" s="2">
        <v>1126868</v>
      </c>
      <c r="AF253" s="2">
        <v>627932</v>
      </c>
      <c r="AG253" s="2">
        <v>-461344.68599999999</v>
      </c>
      <c r="AH253" s="2">
        <v>-1330081</v>
      </c>
      <c r="AI253" s="2">
        <v>1105286</v>
      </c>
      <c r="AJ253" s="2">
        <v>470100</v>
      </c>
      <c r="AK253" s="2">
        <v>1034021.474</v>
      </c>
      <c r="AL253" s="2">
        <v>-63467</v>
      </c>
      <c r="AM253" s="2">
        <v>552746</v>
      </c>
      <c r="AN253" s="2">
        <v>552745</v>
      </c>
      <c r="AO253" s="2">
        <v>-2349227.59</v>
      </c>
      <c r="AP253" s="2">
        <v>636135</v>
      </c>
      <c r="AQ253" s="2">
        <v>2950661</v>
      </c>
      <c r="AR253" s="2">
        <v>2905681</v>
      </c>
      <c r="AS253" s="2">
        <v>2910997.71</v>
      </c>
      <c r="AT253" s="2">
        <v>-267651</v>
      </c>
      <c r="AU253" s="2">
        <v>42608</v>
      </c>
      <c r="AV253" s="2">
        <v>-673696</v>
      </c>
      <c r="AW253" s="2">
        <v>-947371.60800000001</v>
      </c>
      <c r="AX253" s="2">
        <v>0</v>
      </c>
      <c r="AY253" s="2">
        <v>0</v>
      </c>
      <c r="AZ253" s="5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</row>
    <row r="254" spans="1:71" ht="16.5" customHeight="1" x14ac:dyDescent="0.3">
      <c r="A254" s="2" t="s">
        <v>911</v>
      </c>
      <c r="B254" s="2">
        <v>0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>
        <v>0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>
        <v>0</v>
      </c>
      <c r="Y254" s="2">
        <v>0</v>
      </c>
      <c r="Z254" s="2">
        <v>0</v>
      </c>
      <c r="AA254" s="2">
        <v>0</v>
      </c>
      <c r="AB254" s="2">
        <v>0</v>
      </c>
      <c r="AC254" s="2">
        <v>0</v>
      </c>
      <c r="AD254" s="2">
        <v>0</v>
      </c>
      <c r="AE254" s="2">
        <v>0</v>
      </c>
      <c r="AF254" s="2">
        <v>0</v>
      </c>
      <c r="AG254" s="2">
        <v>0</v>
      </c>
      <c r="AH254" s="2">
        <v>0</v>
      </c>
      <c r="AI254" s="2">
        <v>-2103</v>
      </c>
      <c r="AJ254" s="2">
        <v>-1026</v>
      </c>
      <c r="AK254" s="2">
        <v>0</v>
      </c>
      <c r="AL254" s="2">
        <v>0</v>
      </c>
      <c r="AM254" s="2">
        <v>0</v>
      </c>
      <c r="AN254" s="2">
        <v>0</v>
      </c>
      <c r="AO254" s="2">
        <v>0</v>
      </c>
      <c r="AP254" s="2">
        <v>0</v>
      </c>
      <c r="AQ254" s="2">
        <v>-2115504</v>
      </c>
      <c r="AR254" s="2">
        <v>-2119555</v>
      </c>
      <c r="AS254" s="2">
        <v>-44818.29</v>
      </c>
      <c r="AT254" s="2">
        <v>436826</v>
      </c>
      <c r="AU254" s="2">
        <v>436826</v>
      </c>
      <c r="AV254" s="2">
        <v>462051</v>
      </c>
      <c r="AW254" s="2">
        <v>-98298.426000000007</v>
      </c>
      <c r="AX254" s="2">
        <v>0</v>
      </c>
      <c r="AY254" s="2">
        <v>0</v>
      </c>
      <c r="AZ254" s="5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</row>
    <row r="255" spans="1:71" ht="16.5" customHeight="1" x14ac:dyDescent="0.3">
      <c r="A255" s="2" t="s">
        <v>912</v>
      </c>
      <c r="B255" s="2">
        <v>0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2">
        <v>0</v>
      </c>
      <c r="M255" s="2">
        <v>0</v>
      </c>
      <c r="N255" s="2">
        <v>0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0</v>
      </c>
      <c r="Y255" s="2">
        <v>0</v>
      </c>
      <c r="Z255" s="2">
        <v>0</v>
      </c>
      <c r="AA255" s="2">
        <v>0</v>
      </c>
      <c r="AB255" s="2">
        <v>0</v>
      </c>
      <c r="AC255" s="2">
        <v>0</v>
      </c>
      <c r="AD255" s="2">
        <v>0</v>
      </c>
      <c r="AE255" s="2">
        <v>0</v>
      </c>
      <c r="AF255" s="2">
        <v>0</v>
      </c>
      <c r="AG255" s="2">
        <v>0</v>
      </c>
      <c r="AH255" s="2">
        <v>0</v>
      </c>
      <c r="AI255" s="2">
        <v>-2253</v>
      </c>
      <c r="AJ255" s="2">
        <v>-2226</v>
      </c>
      <c r="AK255" s="2">
        <v>0</v>
      </c>
      <c r="AL255" s="2">
        <v>0</v>
      </c>
      <c r="AM255" s="2">
        <v>0</v>
      </c>
      <c r="AN255" s="2">
        <v>0</v>
      </c>
      <c r="AO255" s="2">
        <v>0</v>
      </c>
      <c r="AP255" s="2">
        <v>0</v>
      </c>
      <c r="AQ255" s="2">
        <v>-2147314</v>
      </c>
      <c r="AR255" s="2">
        <v>-2161814</v>
      </c>
      <c r="AS255" s="2">
        <v>-44818.29</v>
      </c>
      <c r="AT255" s="2">
        <v>-73125</v>
      </c>
      <c r="AU255" s="2">
        <v>-73125</v>
      </c>
      <c r="AV255" s="2">
        <v>-98298</v>
      </c>
      <c r="AW255" s="2">
        <v>-98298.426000000007</v>
      </c>
      <c r="AX255" s="2">
        <v>0</v>
      </c>
      <c r="AY255" s="2">
        <v>0</v>
      </c>
      <c r="AZ255" s="5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</row>
    <row r="256" spans="1:71" ht="16.5" customHeight="1" x14ac:dyDescent="0.3">
      <c r="A256" s="2" t="s">
        <v>1167</v>
      </c>
      <c r="B256" s="2">
        <v>0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0</v>
      </c>
      <c r="N256" s="2">
        <v>0</v>
      </c>
      <c r="O256" s="2">
        <v>0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0</v>
      </c>
      <c r="Y256" s="2">
        <v>0</v>
      </c>
      <c r="Z256" s="2">
        <v>0</v>
      </c>
      <c r="AA256" s="2">
        <v>0</v>
      </c>
      <c r="AB256" s="2">
        <v>0</v>
      </c>
      <c r="AC256" s="2">
        <v>0</v>
      </c>
      <c r="AD256" s="2">
        <v>0</v>
      </c>
      <c r="AE256" s="2">
        <v>0</v>
      </c>
      <c r="AF256" s="2">
        <v>0</v>
      </c>
      <c r="AG256" s="2">
        <v>0</v>
      </c>
      <c r="AH256" s="2">
        <v>0</v>
      </c>
      <c r="AI256" s="2">
        <v>150</v>
      </c>
      <c r="AJ256" s="2">
        <v>1200</v>
      </c>
      <c r="AK256" s="2">
        <v>0</v>
      </c>
      <c r="AL256" s="2">
        <v>0</v>
      </c>
      <c r="AM256" s="2">
        <v>0</v>
      </c>
      <c r="AN256" s="2">
        <v>0</v>
      </c>
      <c r="AO256" s="2">
        <v>0</v>
      </c>
      <c r="AP256" s="2">
        <v>0</v>
      </c>
      <c r="AQ256" s="2">
        <v>31810</v>
      </c>
      <c r="AR256" s="2">
        <v>42259</v>
      </c>
      <c r="AS256" s="2">
        <v>0</v>
      </c>
      <c r="AT256" s="2">
        <v>509951</v>
      </c>
      <c r="AU256" s="2">
        <v>509951</v>
      </c>
      <c r="AV256" s="2">
        <v>560349</v>
      </c>
      <c r="AW256" s="2">
        <v>0</v>
      </c>
      <c r="AX256" s="2">
        <v>0</v>
      </c>
      <c r="AY256" s="2">
        <v>0</v>
      </c>
      <c r="AZ256" s="5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</row>
    <row r="257" spans="1:71" ht="16.5" customHeight="1" x14ac:dyDescent="0.3">
      <c r="A257" s="2" t="s">
        <v>1168</v>
      </c>
      <c r="B257" s="2">
        <v>0</v>
      </c>
      <c r="C257" s="2">
        <v>0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0</v>
      </c>
      <c r="L257" s="2">
        <v>0</v>
      </c>
      <c r="M257" s="2">
        <v>0</v>
      </c>
      <c r="N257" s="2">
        <v>0</v>
      </c>
      <c r="O257" s="2">
        <v>0</v>
      </c>
      <c r="P257" s="2">
        <v>-1241</v>
      </c>
      <c r="Q257" s="2">
        <v>-1242.05</v>
      </c>
      <c r="R257" s="2">
        <v>0</v>
      </c>
      <c r="S257" s="2">
        <v>0</v>
      </c>
      <c r="T257" s="2">
        <v>-564744</v>
      </c>
      <c r="U257" s="2">
        <v>-564744.08400000003</v>
      </c>
      <c r="V257" s="2">
        <v>0</v>
      </c>
      <c r="W257" s="2">
        <v>0</v>
      </c>
      <c r="X257" s="2">
        <v>0</v>
      </c>
      <c r="Y257" s="2">
        <v>0</v>
      </c>
      <c r="Z257" s="2">
        <v>0</v>
      </c>
      <c r="AA257" s="2">
        <v>-2033905</v>
      </c>
      <c r="AB257" s="2">
        <v>-2033905</v>
      </c>
      <c r="AC257" s="2">
        <v>-2033904.96</v>
      </c>
      <c r="AD257" s="2">
        <v>0</v>
      </c>
      <c r="AE257" s="2">
        <v>0</v>
      </c>
      <c r="AF257" s="2">
        <v>0</v>
      </c>
      <c r="AG257" s="2">
        <v>-60943.381999999998</v>
      </c>
      <c r="AH257" s="2">
        <v>-32300</v>
      </c>
      <c r="AI257" s="2">
        <v>-89417</v>
      </c>
      <c r="AJ257" s="2">
        <v>-395596</v>
      </c>
      <c r="AK257" s="2">
        <v>-528248.77899999998</v>
      </c>
      <c r="AL257" s="2">
        <v>-182176</v>
      </c>
      <c r="AM257" s="2">
        <v>-551267</v>
      </c>
      <c r="AN257" s="2">
        <v>-1188665</v>
      </c>
      <c r="AO257" s="2">
        <v>-669158.64</v>
      </c>
      <c r="AP257" s="2">
        <v>-19248</v>
      </c>
      <c r="AQ257" s="2">
        <v>-49848</v>
      </c>
      <c r="AR257" s="2">
        <v>-65452</v>
      </c>
      <c r="AS257" s="2">
        <v>-2157137.29</v>
      </c>
      <c r="AT257" s="2">
        <v>0</v>
      </c>
      <c r="AU257" s="2">
        <v>-2090837</v>
      </c>
      <c r="AV257" s="2">
        <v>-4400453</v>
      </c>
      <c r="AW257" s="2">
        <v>-1565678.1470000001</v>
      </c>
      <c r="AX257" s="2">
        <v>666176</v>
      </c>
      <c r="AY257" s="2">
        <v>589183</v>
      </c>
      <c r="AZ257" s="5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</row>
    <row r="258" spans="1:71" ht="16.5" customHeight="1" x14ac:dyDescent="0.3">
      <c r="A258" s="2" t="s">
        <v>1169</v>
      </c>
      <c r="B258" s="2">
        <v>0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0</v>
      </c>
      <c r="K258" s="2">
        <v>0</v>
      </c>
      <c r="L258" s="2">
        <v>0</v>
      </c>
      <c r="M258" s="2">
        <v>0</v>
      </c>
      <c r="N258" s="2">
        <v>0</v>
      </c>
      <c r="O258" s="2">
        <v>0</v>
      </c>
      <c r="P258" s="2">
        <v>-1241</v>
      </c>
      <c r="Q258" s="2">
        <v>-1242.05</v>
      </c>
      <c r="R258" s="2">
        <v>0</v>
      </c>
      <c r="S258" s="2">
        <v>0</v>
      </c>
      <c r="T258" s="2">
        <v>-564744</v>
      </c>
      <c r="U258" s="2">
        <v>-564744.08400000003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  <c r="AA258" s="2">
        <v>-2033905</v>
      </c>
      <c r="AB258" s="2">
        <v>-2033905</v>
      </c>
      <c r="AC258" s="2">
        <v>-2033904.96</v>
      </c>
      <c r="AD258" s="2">
        <v>0</v>
      </c>
      <c r="AE258" s="2">
        <v>0</v>
      </c>
      <c r="AF258" s="2">
        <v>0</v>
      </c>
      <c r="AG258" s="2">
        <v>-60943.381999999998</v>
      </c>
      <c r="AH258" s="2">
        <v>-32300</v>
      </c>
      <c r="AI258" s="2">
        <v>-89417</v>
      </c>
      <c r="AJ258" s="2">
        <v>-395596</v>
      </c>
      <c r="AK258" s="2">
        <v>-528248.77899999998</v>
      </c>
      <c r="AL258" s="2">
        <v>-182176</v>
      </c>
      <c r="AM258" s="2">
        <v>-551267</v>
      </c>
      <c r="AN258" s="2">
        <v>-1188665</v>
      </c>
      <c r="AO258" s="2">
        <v>-669158.64</v>
      </c>
      <c r="AP258" s="2">
        <v>-19248</v>
      </c>
      <c r="AQ258" s="2">
        <v>-49848</v>
      </c>
      <c r="AR258" s="2">
        <v>-75348</v>
      </c>
      <c r="AS258" s="2">
        <v>-2222662.56</v>
      </c>
      <c r="AT258" s="2">
        <v>0</v>
      </c>
      <c r="AU258" s="2">
        <v>-2090837</v>
      </c>
      <c r="AV258" s="2">
        <v>-4400453</v>
      </c>
      <c r="AW258" s="2">
        <v>-2126027.3969999999</v>
      </c>
      <c r="AX258" s="2">
        <v>-17508</v>
      </c>
      <c r="AY258" s="2">
        <v>-94501</v>
      </c>
      <c r="AZ258" s="5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</row>
    <row r="259" spans="1:71" ht="16.5" customHeight="1" x14ac:dyDescent="0.3">
      <c r="A259" s="2" t="s">
        <v>1170</v>
      </c>
      <c r="B259" s="2">
        <v>0</v>
      </c>
      <c r="C259" s="2">
        <v>0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0</v>
      </c>
      <c r="L259" s="2">
        <v>0</v>
      </c>
      <c r="M259" s="2">
        <v>0</v>
      </c>
      <c r="N259" s="2">
        <v>0</v>
      </c>
      <c r="O259" s="2">
        <v>0</v>
      </c>
      <c r="P259" s="2">
        <v>0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2">
        <v>0</v>
      </c>
      <c r="Y259" s="2">
        <v>0</v>
      </c>
      <c r="Z259" s="2">
        <v>0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v>0</v>
      </c>
      <c r="AG259" s="2">
        <v>0</v>
      </c>
      <c r="AH259" s="2">
        <v>0</v>
      </c>
      <c r="AI259" s="2">
        <v>0</v>
      </c>
      <c r="AJ259" s="2">
        <v>0</v>
      </c>
      <c r="AK259" s="2">
        <v>0</v>
      </c>
      <c r="AL259" s="2">
        <v>0</v>
      </c>
      <c r="AM259" s="2">
        <v>0</v>
      </c>
      <c r="AN259" s="2">
        <v>0</v>
      </c>
      <c r="AO259" s="2">
        <v>0</v>
      </c>
      <c r="AP259" s="2">
        <v>0</v>
      </c>
      <c r="AQ259" s="2">
        <v>0</v>
      </c>
      <c r="AR259" s="2">
        <v>9896</v>
      </c>
      <c r="AS259" s="2">
        <v>65525.27</v>
      </c>
      <c r="AT259" s="2">
        <v>0</v>
      </c>
      <c r="AU259" s="2">
        <v>0</v>
      </c>
      <c r="AV259" s="2">
        <v>0</v>
      </c>
      <c r="AW259" s="2">
        <v>560349.25</v>
      </c>
      <c r="AX259" s="2">
        <v>683684</v>
      </c>
      <c r="AY259" s="2">
        <v>683684</v>
      </c>
      <c r="AZ259" s="5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</row>
    <row r="260" spans="1:71" ht="16.5" customHeight="1" x14ac:dyDescent="0.3">
      <c r="A260" s="2" t="s">
        <v>1171</v>
      </c>
      <c r="B260" s="2">
        <v>1222499</v>
      </c>
      <c r="C260" s="2">
        <v>2313981</v>
      </c>
      <c r="D260" s="2">
        <v>1168480</v>
      </c>
      <c r="E260" s="2">
        <v>1690875</v>
      </c>
      <c r="F260" s="2">
        <v>434299</v>
      </c>
      <c r="G260" s="2">
        <v>0</v>
      </c>
      <c r="H260" s="2">
        <v>0</v>
      </c>
      <c r="I260" s="2">
        <v>-811067</v>
      </c>
      <c r="J260" s="2">
        <v>0</v>
      </c>
      <c r="K260" s="2">
        <v>0</v>
      </c>
      <c r="L260" s="2">
        <v>0</v>
      </c>
      <c r="M260" s="2">
        <v>0</v>
      </c>
      <c r="N260" s="2">
        <v>0</v>
      </c>
      <c r="O260" s="2">
        <v>0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0</v>
      </c>
      <c r="Y260" s="2">
        <v>0</v>
      </c>
      <c r="Z260" s="2">
        <v>0</v>
      </c>
      <c r="AA260" s="2">
        <v>0</v>
      </c>
      <c r="AB260" s="2">
        <v>0</v>
      </c>
      <c r="AC260" s="2">
        <v>0</v>
      </c>
      <c r="AD260" s="2">
        <v>0</v>
      </c>
      <c r="AE260" s="2">
        <v>0</v>
      </c>
      <c r="AF260" s="2">
        <v>0</v>
      </c>
      <c r="AG260" s="2">
        <v>0</v>
      </c>
      <c r="AH260" s="2">
        <v>0</v>
      </c>
      <c r="AI260" s="2">
        <v>0</v>
      </c>
      <c r="AJ260" s="2">
        <v>0</v>
      </c>
      <c r="AK260" s="2">
        <v>-1053.77</v>
      </c>
      <c r="AL260" s="2">
        <v>0</v>
      </c>
      <c r="AM260" s="2">
        <v>0</v>
      </c>
      <c r="AN260" s="2">
        <v>0</v>
      </c>
      <c r="AO260" s="2">
        <v>0</v>
      </c>
      <c r="AP260" s="2">
        <v>0</v>
      </c>
      <c r="AQ260" s="2">
        <v>0</v>
      </c>
      <c r="AR260" s="2">
        <v>0</v>
      </c>
      <c r="AS260" s="2">
        <v>-9710732.9399999995</v>
      </c>
      <c r="AT260" s="2">
        <v>0</v>
      </c>
      <c r="AU260" s="2">
        <v>0</v>
      </c>
      <c r="AV260" s="2">
        <v>0</v>
      </c>
      <c r="AW260" s="2">
        <v>0</v>
      </c>
      <c r="AX260" s="2">
        <v>-3874001</v>
      </c>
      <c r="AY260" s="2">
        <v>0</v>
      </c>
      <c r="AZ260" s="5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</row>
    <row r="261" spans="1:71" ht="16.5" customHeight="1" x14ac:dyDescent="0.3">
      <c r="A261" s="2" t="s">
        <v>1172</v>
      </c>
      <c r="B261" s="2">
        <v>0</v>
      </c>
      <c r="C261" s="2">
        <v>0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  <c r="I261" s="2">
        <v>-811067</v>
      </c>
      <c r="J261" s="2">
        <v>0</v>
      </c>
      <c r="K261" s="2">
        <v>0</v>
      </c>
      <c r="L261" s="2">
        <v>0</v>
      </c>
      <c r="M261" s="2">
        <v>0</v>
      </c>
      <c r="N261" s="2">
        <v>0</v>
      </c>
      <c r="O261" s="2">
        <v>0</v>
      </c>
      <c r="P261" s="2">
        <v>0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2">
        <v>0</v>
      </c>
      <c r="W261" s="2">
        <v>0</v>
      </c>
      <c r="X261" s="2">
        <v>0</v>
      </c>
      <c r="Y261" s="2">
        <v>0</v>
      </c>
      <c r="Z261" s="2">
        <v>0</v>
      </c>
      <c r="AA261" s="2">
        <v>0</v>
      </c>
      <c r="AB261" s="2">
        <v>0</v>
      </c>
      <c r="AC261" s="2">
        <v>0</v>
      </c>
      <c r="AD261" s="2">
        <v>0</v>
      </c>
      <c r="AE261" s="2">
        <v>0</v>
      </c>
      <c r="AF261" s="2">
        <v>0</v>
      </c>
      <c r="AG261" s="2">
        <v>0</v>
      </c>
      <c r="AH261" s="2">
        <v>0</v>
      </c>
      <c r="AI261" s="2">
        <v>0</v>
      </c>
      <c r="AJ261" s="2">
        <v>0</v>
      </c>
      <c r="AK261" s="2">
        <v>-2253.77</v>
      </c>
      <c r="AL261" s="2">
        <v>0</v>
      </c>
      <c r="AM261" s="2">
        <v>0</v>
      </c>
      <c r="AN261" s="2">
        <v>0</v>
      </c>
      <c r="AO261" s="2">
        <v>0</v>
      </c>
      <c r="AP261" s="2">
        <v>0</v>
      </c>
      <c r="AQ261" s="2">
        <v>0</v>
      </c>
      <c r="AR261" s="2">
        <v>0</v>
      </c>
      <c r="AS261" s="2">
        <v>-9710732.9399999995</v>
      </c>
      <c r="AT261" s="2">
        <v>0</v>
      </c>
      <c r="AU261" s="2">
        <v>0</v>
      </c>
      <c r="AV261" s="2">
        <v>0</v>
      </c>
      <c r="AW261" s="2">
        <v>0</v>
      </c>
      <c r="AX261" s="2">
        <v>-3874001</v>
      </c>
      <c r="AY261" s="2">
        <v>0</v>
      </c>
      <c r="AZ261" s="5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</row>
    <row r="262" spans="1:71" ht="16.5" customHeight="1" x14ac:dyDescent="0.3">
      <c r="A262" s="2" t="s">
        <v>1173</v>
      </c>
      <c r="B262" s="2">
        <v>0</v>
      </c>
      <c r="C262" s="2">
        <v>0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2">
        <v>0</v>
      </c>
      <c r="M262" s="2">
        <v>0</v>
      </c>
      <c r="N262" s="2">
        <v>0</v>
      </c>
      <c r="O262" s="2">
        <v>0</v>
      </c>
      <c r="P262" s="2">
        <v>0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0</v>
      </c>
      <c r="Y262" s="2">
        <v>0</v>
      </c>
      <c r="Z262" s="2">
        <v>0</v>
      </c>
      <c r="AA262" s="2">
        <v>0</v>
      </c>
      <c r="AB262" s="2">
        <v>0</v>
      </c>
      <c r="AC262" s="2">
        <v>0</v>
      </c>
      <c r="AD262" s="2">
        <v>0</v>
      </c>
      <c r="AE262" s="2">
        <v>0</v>
      </c>
      <c r="AF262" s="2">
        <v>0</v>
      </c>
      <c r="AG262" s="2">
        <v>0</v>
      </c>
      <c r="AH262" s="2">
        <v>0</v>
      </c>
      <c r="AI262" s="2">
        <v>0</v>
      </c>
      <c r="AJ262" s="2">
        <v>0</v>
      </c>
      <c r="AK262" s="2">
        <v>1200</v>
      </c>
      <c r="AL262" s="2">
        <v>0</v>
      </c>
      <c r="AM262" s="2">
        <v>0</v>
      </c>
      <c r="AN262" s="2">
        <v>0</v>
      </c>
      <c r="AO262" s="2">
        <v>0</v>
      </c>
      <c r="AP262" s="2">
        <v>0</v>
      </c>
      <c r="AQ262" s="2">
        <v>0</v>
      </c>
      <c r="AR262" s="2">
        <v>0</v>
      </c>
      <c r="AS262" s="2">
        <v>0</v>
      </c>
      <c r="AT262" s="2">
        <v>0</v>
      </c>
      <c r="AU262" s="2">
        <v>0</v>
      </c>
      <c r="AV262" s="2">
        <v>0</v>
      </c>
      <c r="AW262" s="2">
        <v>0</v>
      </c>
      <c r="AX262" s="2">
        <v>0</v>
      </c>
      <c r="AY262" s="2">
        <v>0</v>
      </c>
      <c r="AZ262" s="5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</row>
    <row r="263" spans="1:71" ht="16.5" customHeight="1" x14ac:dyDescent="0.3">
      <c r="A263" s="2" t="s">
        <v>1174</v>
      </c>
      <c r="B263" s="2">
        <v>0</v>
      </c>
      <c r="C263" s="2">
        <v>0</v>
      </c>
      <c r="D263" s="2">
        <v>0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0</v>
      </c>
      <c r="K263" s="2">
        <v>0</v>
      </c>
      <c r="L263" s="2">
        <v>0</v>
      </c>
      <c r="M263" s="2">
        <v>0</v>
      </c>
      <c r="N263" s="2">
        <v>0</v>
      </c>
      <c r="O263" s="2">
        <v>0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0</v>
      </c>
      <c r="Y263" s="2">
        <v>0</v>
      </c>
      <c r="Z263" s="2">
        <v>0</v>
      </c>
      <c r="AA263" s="2">
        <v>0</v>
      </c>
      <c r="AB263" s="2">
        <v>0</v>
      </c>
      <c r="AC263" s="2">
        <v>0</v>
      </c>
      <c r="AD263" s="2">
        <v>0</v>
      </c>
      <c r="AE263" s="2">
        <v>0</v>
      </c>
      <c r="AF263" s="2">
        <v>0</v>
      </c>
      <c r="AG263" s="2">
        <v>0</v>
      </c>
      <c r="AH263" s="2">
        <v>0</v>
      </c>
      <c r="AI263" s="2">
        <v>0</v>
      </c>
      <c r="AJ263" s="2">
        <v>0</v>
      </c>
      <c r="AK263" s="2">
        <v>0</v>
      </c>
      <c r="AL263" s="2">
        <v>0</v>
      </c>
      <c r="AM263" s="2">
        <v>0</v>
      </c>
      <c r="AN263" s="2">
        <v>0</v>
      </c>
      <c r="AO263" s="2">
        <v>0</v>
      </c>
      <c r="AP263" s="2">
        <v>0</v>
      </c>
      <c r="AQ263" s="2">
        <v>0</v>
      </c>
      <c r="AR263" s="2">
        <v>0</v>
      </c>
      <c r="AS263" s="2">
        <v>0</v>
      </c>
      <c r="AT263" s="2">
        <v>0</v>
      </c>
      <c r="AU263" s="2">
        <v>0</v>
      </c>
      <c r="AV263" s="2">
        <v>0</v>
      </c>
      <c r="AW263" s="2">
        <v>0</v>
      </c>
      <c r="AX263" s="2">
        <v>0</v>
      </c>
      <c r="AY263" s="2">
        <v>-583564</v>
      </c>
      <c r="AZ263" s="5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</row>
    <row r="264" spans="1:71" ht="16.5" customHeight="1" x14ac:dyDescent="0.3">
      <c r="A264" s="2" t="s">
        <v>1175</v>
      </c>
      <c r="B264" s="2">
        <v>0</v>
      </c>
      <c r="C264" s="2">
        <v>0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0</v>
      </c>
      <c r="K264" s="2">
        <v>0</v>
      </c>
      <c r="L264" s="2">
        <v>0</v>
      </c>
      <c r="M264" s="2">
        <v>0</v>
      </c>
      <c r="N264" s="2">
        <v>0</v>
      </c>
      <c r="O264" s="2">
        <v>0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0</v>
      </c>
      <c r="Y264" s="2">
        <v>0</v>
      </c>
      <c r="Z264" s="2">
        <v>0</v>
      </c>
      <c r="AA264" s="2">
        <v>0</v>
      </c>
      <c r="AB264" s="2">
        <v>0</v>
      </c>
      <c r="AC264" s="2">
        <v>0</v>
      </c>
      <c r="AD264" s="2">
        <v>0</v>
      </c>
      <c r="AE264" s="2">
        <v>0</v>
      </c>
      <c r="AF264" s="2">
        <v>0</v>
      </c>
      <c r="AG264" s="2">
        <v>0</v>
      </c>
      <c r="AH264" s="2">
        <v>0</v>
      </c>
      <c r="AI264" s="2">
        <v>0</v>
      </c>
      <c r="AJ264" s="2">
        <v>0</v>
      </c>
      <c r="AK264" s="2">
        <v>0</v>
      </c>
      <c r="AL264" s="2">
        <v>0</v>
      </c>
      <c r="AM264" s="2">
        <v>0</v>
      </c>
      <c r="AN264" s="2">
        <v>0</v>
      </c>
      <c r="AO264" s="2">
        <v>0</v>
      </c>
      <c r="AP264" s="2">
        <v>0</v>
      </c>
      <c r="AQ264" s="2">
        <v>0</v>
      </c>
      <c r="AR264" s="2">
        <v>0</v>
      </c>
      <c r="AS264" s="2">
        <v>0</v>
      </c>
      <c r="AT264" s="2">
        <v>0</v>
      </c>
      <c r="AU264" s="2">
        <v>0</v>
      </c>
      <c r="AV264" s="2">
        <v>0</v>
      </c>
      <c r="AW264" s="2">
        <v>0</v>
      </c>
      <c r="AX264" s="2">
        <v>0</v>
      </c>
      <c r="AY264" s="2">
        <v>-583564</v>
      </c>
      <c r="AZ264" s="5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</row>
    <row r="265" spans="1:71" ht="16.5" customHeight="1" x14ac:dyDescent="0.3">
      <c r="A265" s="2" t="s">
        <v>1176</v>
      </c>
      <c r="B265" s="2">
        <v>12167</v>
      </c>
      <c r="C265" s="2">
        <v>12167</v>
      </c>
      <c r="D265" s="2">
        <v>12167</v>
      </c>
      <c r="E265" s="2">
        <v>12167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0</v>
      </c>
      <c r="L265" s="2">
        <v>0</v>
      </c>
      <c r="M265" s="2">
        <v>0</v>
      </c>
      <c r="N265" s="2">
        <v>0</v>
      </c>
      <c r="O265" s="2">
        <v>0</v>
      </c>
      <c r="P265" s="2">
        <v>0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0</v>
      </c>
      <c r="Y265" s="2">
        <v>0</v>
      </c>
      <c r="Z265" s="2">
        <v>0</v>
      </c>
      <c r="AA265" s="2">
        <v>0</v>
      </c>
      <c r="AB265" s="2">
        <v>0</v>
      </c>
      <c r="AC265" s="2">
        <v>0</v>
      </c>
      <c r="AD265" s="2">
        <v>0</v>
      </c>
      <c r="AE265" s="2">
        <v>0</v>
      </c>
      <c r="AF265" s="2">
        <v>0</v>
      </c>
      <c r="AG265" s="2">
        <v>0</v>
      </c>
      <c r="AH265" s="2">
        <v>0</v>
      </c>
      <c r="AI265" s="2">
        <v>0</v>
      </c>
      <c r="AJ265" s="2">
        <v>0</v>
      </c>
      <c r="AK265" s="2">
        <v>0</v>
      </c>
      <c r="AL265" s="2">
        <v>0</v>
      </c>
      <c r="AM265" s="2">
        <v>0</v>
      </c>
      <c r="AN265" s="2">
        <v>0</v>
      </c>
      <c r="AO265" s="2">
        <v>0</v>
      </c>
      <c r="AP265" s="2">
        <v>0</v>
      </c>
      <c r="AQ265" s="2">
        <v>0</v>
      </c>
      <c r="AR265" s="2">
        <v>0</v>
      </c>
      <c r="AS265" s="2">
        <v>0</v>
      </c>
      <c r="AT265" s="2">
        <v>0</v>
      </c>
      <c r="AU265" s="2">
        <v>0</v>
      </c>
      <c r="AV265" s="2">
        <v>0</v>
      </c>
      <c r="AW265" s="2">
        <v>0</v>
      </c>
      <c r="AX265" s="2">
        <v>0</v>
      </c>
      <c r="AY265" s="2">
        <v>0</v>
      </c>
      <c r="AZ265" s="5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</row>
    <row r="266" spans="1:71" ht="16.5" customHeight="1" x14ac:dyDescent="0.3">
      <c r="A266" s="2" t="s">
        <v>1177</v>
      </c>
      <c r="B266" s="2">
        <v>0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162739</v>
      </c>
      <c r="K266" s="2">
        <v>162739</v>
      </c>
      <c r="L266" s="2">
        <v>162739</v>
      </c>
      <c r="M266" s="2">
        <v>162739</v>
      </c>
      <c r="N266" s="2">
        <v>0</v>
      </c>
      <c r="O266" s="2">
        <v>0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0</v>
      </c>
      <c r="Y266" s="2">
        <v>0</v>
      </c>
      <c r="Z266" s="2">
        <v>0</v>
      </c>
      <c r="AA266" s="2">
        <v>0</v>
      </c>
      <c r="AB266" s="2">
        <v>0</v>
      </c>
      <c r="AC266" s="2">
        <v>0</v>
      </c>
      <c r="AD266" s="2">
        <v>0</v>
      </c>
      <c r="AE266" s="2">
        <v>0</v>
      </c>
      <c r="AF266" s="2">
        <v>0</v>
      </c>
      <c r="AG266" s="2">
        <v>0</v>
      </c>
      <c r="AH266" s="2">
        <v>0</v>
      </c>
      <c r="AI266" s="2">
        <v>0</v>
      </c>
      <c r="AJ266" s="2">
        <v>0</v>
      </c>
      <c r="AK266" s="2">
        <v>0</v>
      </c>
      <c r="AL266" s="2">
        <v>0</v>
      </c>
      <c r="AM266" s="2">
        <v>-130834</v>
      </c>
      <c r="AN266" s="2">
        <v>-130834</v>
      </c>
      <c r="AO266" s="2">
        <v>-130833.65</v>
      </c>
      <c r="AP266" s="2">
        <v>-5152</v>
      </c>
      <c r="AQ266" s="2">
        <v>-5152</v>
      </c>
      <c r="AR266" s="2">
        <v>45768</v>
      </c>
      <c r="AS266" s="2">
        <v>6447.65</v>
      </c>
      <c r="AT266" s="2">
        <v>-6375</v>
      </c>
      <c r="AU266" s="2">
        <v>-15529</v>
      </c>
      <c r="AV266" s="2">
        <v>-194500</v>
      </c>
      <c r="AW266" s="2">
        <v>-551299.49300000002</v>
      </c>
      <c r="AX266" s="2">
        <v>69935</v>
      </c>
      <c r="AY266" s="2">
        <v>-368907</v>
      </c>
      <c r="AZ266" s="5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</row>
    <row r="267" spans="1:71" ht="16.5" customHeight="1" x14ac:dyDescent="0.3">
      <c r="A267" s="2" t="s">
        <v>1178</v>
      </c>
      <c r="B267" s="2">
        <v>0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  <c r="K267" s="2">
        <v>0</v>
      </c>
      <c r="L267" s="2">
        <v>162739</v>
      </c>
      <c r="M267" s="2">
        <v>162739</v>
      </c>
      <c r="N267" s="2">
        <v>0</v>
      </c>
      <c r="O267" s="2">
        <v>0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  <c r="Z267" s="2">
        <v>0</v>
      </c>
      <c r="AA267" s="2">
        <v>0</v>
      </c>
      <c r="AB267" s="2">
        <v>0</v>
      </c>
      <c r="AC267" s="2">
        <v>0</v>
      </c>
      <c r="AD267" s="2">
        <v>0</v>
      </c>
      <c r="AE267" s="2">
        <v>0</v>
      </c>
      <c r="AF267" s="2">
        <v>0</v>
      </c>
      <c r="AG267" s="2">
        <v>0</v>
      </c>
      <c r="AH267" s="2">
        <v>0</v>
      </c>
      <c r="AI267" s="2">
        <v>0</v>
      </c>
      <c r="AJ267" s="2">
        <v>0</v>
      </c>
      <c r="AK267" s="2">
        <v>0</v>
      </c>
      <c r="AL267" s="2">
        <v>0</v>
      </c>
      <c r="AM267" s="2">
        <v>-130834</v>
      </c>
      <c r="AN267" s="2">
        <v>-130834</v>
      </c>
      <c r="AO267" s="2">
        <v>-130833.65</v>
      </c>
      <c r="AP267" s="2">
        <v>-5152</v>
      </c>
      <c r="AQ267" s="2">
        <v>-5152</v>
      </c>
      <c r="AR267" s="2">
        <v>-16882</v>
      </c>
      <c r="AS267" s="2">
        <v>-56202.75</v>
      </c>
      <c r="AT267" s="2">
        <v>-6375</v>
      </c>
      <c r="AU267" s="2">
        <v>-15529</v>
      </c>
      <c r="AV267" s="2">
        <v>-194500</v>
      </c>
      <c r="AW267" s="2">
        <v>-551299.49300000002</v>
      </c>
      <c r="AX267" s="2">
        <v>-328875</v>
      </c>
      <c r="AY267" s="2">
        <v>-943717</v>
      </c>
      <c r="AZ267" s="5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</row>
    <row r="268" spans="1:71" ht="16.5" customHeight="1" x14ac:dyDescent="0.3">
      <c r="A268" s="2" t="s">
        <v>1179</v>
      </c>
      <c r="B268" s="2">
        <v>0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162739</v>
      </c>
      <c r="K268" s="2">
        <v>162739</v>
      </c>
      <c r="L268" s="2">
        <v>0</v>
      </c>
      <c r="M268" s="2">
        <v>0</v>
      </c>
      <c r="N268" s="2">
        <v>0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Z268" s="2">
        <v>0</v>
      </c>
      <c r="AA268" s="2">
        <v>0</v>
      </c>
      <c r="AB268" s="2">
        <v>0</v>
      </c>
      <c r="AC268" s="2">
        <v>0</v>
      </c>
      <c r="AD268" s="2">
        <v>0</v>
      </c>
      <c r="AE268" s="2">
        <v>0</v>
      </c>
      <c r="AF268" s="2">
        <v>0</v>
      </c>
      <c r="AG268" s="2">
        <v>0</v>
      </c>
      <c r="AH268" s="2">
        <v>0</v>
      </c>
      <c r="AI268" s="2">
        <v>0</v>
      </c>
      <c r="AJ268" s="2">
        <v>0</v>
      </c>
      <c r="AK268" s="2">
        <v>0</v>
      </c>
      <c r="AL268" s="2">
        <v>0</v>
      </c>
      <c r="AM268" s="2">
        <v>0</v>
      </c>
      <c r="AN268" s="2">
        <v>0</v>
      </c>
      <c r="AO268" s="2">
        <v>0</v>
      </c>
      <c r="AP268" s="2">
        <v>0</v>
      </c>
      <c r="AQ268" s="2">
        <v>0</v>
      </c>
      <c r="AR268" s="2">
        <v>62650</v>
      </c>
      <c r="AS268" s="2">
        <v>62650.400000000001</v>
      </c>
      <c r="AT268" s="2">
        <v>0</v>
      </c>
      <c r="AU268" s="2">
        <v>0</v>
      </c>
      <c r="AV268" s="2">
        <v>0</v>
      </c>
      <c r="AW268" s="2">
        <v>0</v>
      </c>
      <c r="AX268" s="2">
        <v>398810</v>
      </c>
      <c r="AY268" s="2">
        <v>574810</v>
      </c>
      <c r="AZ268" s="5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</row>
    <row r="269" spans="1:71" ht="16.5" customHeight="1" x14ac:dyDescent="0.3">
      <c r="A269" s="2" t="s">
        <v>913</v>
      </c>
      <c r="B269" s="2">
        <v>-853949</v>
      </c>
      <c r="C269" s="2">
        <v>-934825</v>
      </c>
      <c r="D269" s="2">
        <v>-4318827</v>
      </c>
      <c r="E269" s="2">
        <v>-6540724</v>
      </c>
      <c r="F269" s="2">
        <v>-1452749</v>
      </c>
      <c r="G269" s="2">
        <v>-4270150</v>
      </c>
      <c r="H269" s="2">
        <v>-5552652</v>
      </c>
      <c r="I269" s="2">
        <v>-6846358</v>
      </c>
      <c r="J269" s="2">
        <v>-272170</v>
      </c>
      <c r="K269" s="2">
        <v>-1505846</v>
      </c>
      <c r="L269" s="2">
        <v>-2827525</v>
      </c>
      <c r="M269" s="2">
        <v>-4806460</v>
      </c>
      <c r="N269" s="2">
        <v>-1887076</v>
      </c>
      <c r="O269" s="2">
        <v>-3160065</v>
      </c>
      <c r="P269" s="2">
        <v>-4208922</v>
      </c>
      <c r="Q269" s="2">
        <v>-9960946.0999999996</v>
      </c>
      <c r="R269" s="2">
        <v>-104800</v>
      </c>
      <c r="S269" s="2">
        <v>-147439</v>
      </c>
      <c r="T269" s="2">
        <v>3867803</v>
      </c>
      <c r="U269" s="2">
        <v>4044533.62</v>
      </c>
      <c r="V269" s="2">
        <v>-37712</v>
      </c>
      <c r="W269" s="2">
        <v>-70808</v>
      </c>
      <c r="X269" s="2">
        <v>-127215</v>
      </c>
      <c r="Y269" s="2">
        <v>-184025.24400000001</v>
      </c>
      <c r="Z269" s="2">
        <v>-26436</v>
      </c>
      <c r="AA269" s="2">
        <v>-46484</v>
      </c>
      <c r="AB269" s="2">
        <v>142772</v>
      </c>
      <c r="AC269" s="2">
        <v>84577.74</v>
      </c>
      <c r="AD269" s="2">
        <v>-12208</v>
      </c>
      <c r="AE269" s="2">
        <v>-25399</v>
      </c>
      <c r="AF269" s="2">
        <v>-45557</v>
      </c>
      <c r="AG269" s="2">
        <v>-55908.605000000003</v>
      </c>
      <c r="AH269" s="2">
        <v>-14233</v>
      </c>
      <c r="AI269" s="2">
        <v>-35247</v>
      </c>
      <c r="AJ269" s="2">
        <v>-87441</v>
      </c>
      <c r="AK269" s="2">
        <v>-116073.893</v>
      </c>
      <c r="AL269" s="2">
        <v>-38316</v>
      </c>
      <c r="AM269" s="2">
        <v>-76809</v>
      </c>
      <c r="AN269" s="2">
        <v>-106649</v>
      </c>
      <c r="AO269" s="2">
        <v>-187103.79</v>
      </c>
      <c r="AP269" s="2">
        <v>-20710</v>
      </c>
      <c r="AQ269" s="2">
        <v>-47641</v>
      </c>
      <c r="AR269" s="2">
        <v>-113601</v>
      </c>
      <c r="AS269" s="2">
        <v>-182411.55</v>
      </c>
      <c r="AT269" s="2">
        <v>-31537</v>
      </c>
      <c r="AU269" s="2">
        <v>-87914</v>
      </c>
      <c r="AV269" s="2">
        <v>4146</v>
      </c>
      <c r="AW269" s="2">
        <v>-211075.777</v>
      </c>
      <c r="AX269" s="2">
        <v>-33510</v>
      </c>
      <c r="AY269" s="2">
        <v>-78614</v>
      </c>
      <c r="AZ269" s="5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</row>
    <row r="270" spans="1:71" ht="16.5" customHeight="1" x14ac:dyDescent="0.3">
      <c r="A270" s="2" t="s">
        <v>914</v>
      </c>
      <c r="B270" s="2">
        <v>2805</v>
      </c>
      <c r="C270" s="2">
        <v>4091</v>
      </c>
      <c r="D270" s="2">
        <v>4120</v>
      </c>
      <c r="E270" s="2">
        <v>16130</v>
      </c>
      <c r="F270" s="2">
        <v>6076</v>
      </c>
      <c r="G270" s="2">
        <v>4814</v>
      </c>
      <c r="H270" s="2">
        <v>7583</v>
      </c>
      <c r="I270" s="2">
        <v>707483</v>
      </c>
      <c r="J270" s="2">
        <v>7297</v>
      </c>
      <c r="K270" s="2">
        <v>34437</v>
      </c>
      <c r="L270" s="2">
        <v>9000</v>
      </c>
      <c r="M270" s="2">
        <v>102082</v>
      </c>
      <c r="N270" s="2">
        <v>29761</v>
      </c>
      <c r="O270" s="2">
        <v>70365</v>
      </c>
      <c r="P270" s="2">
        <v>72949</v>
      </c>
      <c r="Q270" s="2">
        <v>583282.9</v>
      </c>
      <c r="R270" s="2">
        <v>47</v>
      </c>
      <c r="S270" s="2">
        <v>15156</v>
      </c>
      <c r="T270" s="2">
        <v>4113387</v>
      </c>
      <c r="U270" s="2">
        <v>4373988.8969999999</v>
      </c>
      <c r="V270" s="2">
        <v>67905</v>
      </c>
      <c r="W270" s="2">
        <v>95049</v>
      </c>
      <c r="X270" s="2">
        <v>91724</v>
      </c>
      <c r="Y270" s="2">
        <v>65667.19</v>
      </c>
      <c r="Z270" s="2">
        <v>0</v>
      </c>
      <c r="AA270" s="2">
        <v>0</v>
      </c>
      <c r="AB270" s="2">
        <v>216207</v>
      </c>
      <c r="AC270" s="2">
        <v>211033.71</v>
      </c>
      <c r="AD270" s="2">
        <v>0</v>
      </c>
      <c r="AE270" s="2">
        <v>0</v>
      </c>
      <c r="AF270" s="2">
        <v>0</v>
      </c>
      <c r="AG270" s="2">
        <v>0</v>
      </c>
      <c r="AH270" s="2">
        <v>0</v>
      </c>
      <c r="AI270" s="2">
        <v>0</v>
      </c>
      <c r="AJ270" s="2">
        <v>0</v>
      </c>
      <c r="AK270" s="2">
        <v>36224.699000000001</v>
      </c>
      <c r="AL270" s="2">
        <v>0</v>
      </c>
      <c r="AM270" s="2">
        <v>0</v>
      </c>
      <c r="AN270" s="2">
        <v>0</v>
      </c>
      <c r="AO270" s="2">
        <v>0</v>
      </c>
      <c r="AP270" s="2">
        <v>0</v>
      </c>
      <c r="AQ270" s="2">
        <v>0</v>
      </c>
      <c r="AR270" s="2">
        <v>0</v>
      </c>
      <c r="AS270" s="2">
        <v>0</v>
      </c>
      <c r="AT270" s="2">
        <v>0</v>
      </c>
      <c r="AU270" s="2">
        <v>0</v>
      </c>
      <c r="AV270" s="2">
        <v>141828</v>
      </c>
      <c r="AW270" s="2">
        <v>0</v>
      </c>
      <c r="AX270" s="2">
        <v>0</v>
      </c>
      <c r="AY270" s="2">
        <v>0</v>
      </c>
      <c r="AZ270" s="5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</row>
    <row r="271" spans="1:71" ht="16.5" customHeight="1" x14ac:dyDescent="0.3">
      <c r="A271" s="2" t="s">
        <v>915</v>
      </c>
      <c r="B271" s="2">
        <v>-856754</v>
      </c>
      <c r="C271" s="2">
        <v>-938916</v>
      </c>
      <c r="D271" s="2">
        <v>-4322947</v>
      </c>
      <c r="E271" s="2">
        <v>-6556854</v>
      </c>
      <c r="F271" s="2">
        <v>-1458825</v>
      </c>
      <c r="G271" s="2">
        <v>-4274964</v>
      </c>
      <c r="H271" s="2">
        <v>-5560235</v>
      </c>
      <c r="I271" s="2">
        <v>-7553841</v>
      </c>
      <c r="J271" s="2">
        <v>-279467</v>
      </c>
      <c r="K271" s="2">
        <v>-1540283</v>
      </c>
      <c r="L271" s="2">
        <v>-2836525</v>
      </c>
      <c r="M271" s="2">
        <v>-4908542</v>
      </c>
      <c r="N271" s="2">
        <v>-1916837</v>
      </c>
      <c r="O271" s="2">
        <v>-3230430</v>
      </c>
      <c r="P271" s="2">
        <v>-4281871</v>
      </c>
      <c r="Q271" s="2">
        <v>-10544229</v>
      </c>
      <c r="R271" s="2">
        <v>-104847</v>
      </c>
      <c r="S271" s="2">
        <v>-162595</v>
      </c>
      <c r="T271" s="2">
        <v>-245584</v>
      </c>
      <c r="U271" s="2">
        <v>-329455.277</v>
      </c>
      <c r="V271" s="2">
        <v>-105617</v>
      </c>
      <c r="W271" s="2">
        <v>-165857</v>
      </c>
      <c r="X271" s="2">
        <v>-218939</v>
      </c>
      <c r="Y271" s="2">
        <v>-249692.43400000001</v>
      </c>
      <c r="Z271" s="2">
        <v>-26436</v>
      </c>
      <c r="AA271" s="2">
        <v>-46484</v>
      </c>
      <c r="AB271" s="2">
        <v>-73435</v>
      </c>
      <c r="AC271" s="2">
        <v>-126455.97</v>
      </c>
      <c r="AD271" s="2">
        <v>-12208</v>
      </c>
      <c r="AE271" s="2">
        <v>-25399</v>
      </c>
      <c r="AF271" s="2">
        <v>-45557</v>
      </c>
      <c r="AG271" s="2">
        <v>-55908.605000000003</v>
      </c>
      <c r="AH271" s="2">
        <v>-14233</v>
      </c>
      <c r="AI271" s="2">
        <v>-35247</v>
      </c>
      <c r="AJ271" s="2">
        <v>-87441</v>
      </c>
      <c r="AK271" s="2">
        <v>-152298.592</v>
      </c>
      <c r="AL271" s="2">
        <v>-38316</v>
      </c>
      <c r="AM271" s="2">
        <v>-76809</v>
      </c>
      <c r="AN271" s="2">
        <v>-106649</v>
      </c>
      <c r="AO271" s="2">
        <v>-187103.79</v>
      </c>
      <c r="AP271" s="2">
        <v>-20710</v>
      </c>
      <c r="AQ271" s="2">
        <v>-47641</v>
      </c>
      <c r="AR271" s="2">
        <v>-113601</v>
      </c>
      <c r="AS271" s="2">
        <v>-182411.55</v>
      </c>
      <c r="AT271" s="2">
        <v>-31537</v>
      </c>
      <c r="AU271" s="2">
        <v>-87914</v>
      </c>
      <c r="AV271" s="2">
        <v>-137682</v>
      </c>
      <c r="AW271" s="2">
        <v>-211075.777</v>
      </c>
      <c r="AX271" s="2">
        <v>-33510</v>
      </c>
      <c r="AY271" s="2">
        <v>-78614</v>
      </c>
      <c r="AZ271" s="5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</row>
    <row r="272" spans="1:71" ht="16.5" customHeight="1" x14ac:dyDescent="0.3">
      <c r="A272" s="2" t="s">
        <v>916</v>
      </c>
      <c r="B272" s="2">
        <v>0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0</v>
      </c>
      <c r="L272" s="2">
        <v>0</v>
      </c>
      <c r="M272" s="2">
        <v>0</v>
      </c>
      <c r="N272" s="2">
        <v>0</v>
      </c>
      <c r="O272" s="2">
        <v>0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0</v>
      </c>
      <c r="Z272" s="2">
        <v>0</v>
      </c>
      <c r="AA272" s="2">
        <v>0</v>
      </c>
      <c r="AB272" s="2">
        <v>0</v>
      </c>
      <c r="AC272" s="2">
        <v>0</v>
      </c>
      <c r="AD272" s="2">
        <v>0</v>
      </c>
      <c r="AE272" s="2">
        <v>0</v>
      </c>
      <c r="AF272" s="2">
        <v>0</v>
      </c>
      <c r="AG272" s="2">
        <v>0</v>
      </c>
      <c r="AH272" s="2">
        <v>0</v>
      </c>
      <c r="AI272" s="2">
        <v>0</v>
      </c>
      <c r="AJ272" s="2">
        <v>0</v>
      </c>
      <c r="AK272" s="2">
        <v>0</v>
      </c>
      <c r="AL272" s="2">
        <v>0</v>
      </c>
      <c r="AM272" s="2">
        <v>0</v>
      </c>
      <c r="AN272" s="2">
        <v>0</v>
      </c>
      <c r="AO272" s="2">
        <v>0</v>
      </c>
      <c r="AP272" s="2">
        <v>-97300</v>
      </c>
      <c r="AQ272" s="2">
        <v>0</v>
      </c>
      <c r="AR272" s="2">
        <v>0</v>
      </c>
      <c r="AS272" s="2">
        <v>0</v>
      </c>
      <c r="AT272" s="2">
        <v>0</v>
      </c>
      <c r="AU272" s="2">
        <v>0</v>
      </c>
      <c r="AV272" s="2">
        <v>-418018</v>
      </c>
      <c r="AW272" s="2">
        <v>-3676.0859999999998</v>
      </c>
      <c r="AX272" s="2">
        <v>0</v>
      </c>
      <c r="AY272" s="2">
        <v>0</v>
      </c>
      <c r="AZ272" s="5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</row>
    <row r="273" spans="1:71" ht="16.5" customHeight="1" x14ac:dyDescent="0.3">
      <c r="A273" s="2" t="s">
        <v>917</v>
      </c>
      <c r="B273" s="2">
        <v>0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2">
        <v>0</v>
      </c>
      <c r="M273" s="2">
        <v>0</v>
      </c>
      <c r="N273" s="2">
        <v>0</v>
      </c>
      <c r="O273" s="2">
        <v>0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v>0</v>
      </c>
      <c r="Z273" s="2">
        <v>0</v>
      </c>
      <c r="AA273" s="2">
        <v>0</v>
      </c>
      <c r="AB273" s="2">
        <v>0</v>
      </c>
      <c r="AC273" s="2">
        <v>0</v>
      </c>
      <c r="AD273" s="2">
        <v>0</v>
      </c>
      <c r="AE273" s="2">
        <v>0</v>
      </c>
      <c r="AF273" s="2">
        <v>0</v>
      </c>
      <c r="AG273" s="2">
        <v>0</v>
      </c>
      <c r="AH273" s="2">
        <v>0</v>
      </c>
      <c r="AI273" s="2">
        <v>0</v>
      </c>
      <c r="AJ273" s="2">
        <v>0</v>
      </c>
      <c r="AK273" s="2">
        <v>0</v>
      </c>
      <c r="AL273" s="2">
        <v>0</v>
      </c>
      <c r="AM273" s="2">
        <v>0</v>
      </c>
      <c r="AN273" s="2">
        <v>0</v>
      </c>
      <c r="AO273" s="2">
        <v>0</v>
      </c>
      <c r="AP273" s="2">
        <v>-97300</v>
      </c>
      <c r="AQ273" s="2">
        <v>0</v>
      </c>
      <c r="AR273" s="2">
        <v>0</v>
      </c>
      <c r="AS273" s="2">
        <v>0</v>
      </c>
      <c r="AT273" s="2">
        <v>0</v>
      </c>
      <c r="AU273" s="2">
        <v>0</v>
      </c>
      <c r="AV273" s="2">
        <v>-418018</v>
      </c>
      <c r="AW273" s="2">
        <v>-3676.0859999999998</v>
      </c>
      <c r="AX273" s="2">
        <v>0</v>
      </c>
      <c r="AY273" s="2">
        <v>0</v>
      </c>
      <c r="AZ273" s="5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</row>
    <row r="274" spans="1:71" ht="16.5" customHeight="1" x14ac:dyDescent="0.3">
      <c r="A274" s="2" t="s">
        <v>1180</v>
      </c>
      <c r="B274" s="2">
        <v>0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0</v>
      </c>
      <c r="L274" s="2">
        <v>0</v>
      </c>
      <c r="M274" s="2">
        <v>0</v>
      </c>
      <c r="N274" s="2">
        <v>0</v>
      </c>
      <c r="O274" s="2">
        <v>0</v>
      </c>
      <c r="P274" s="2">
        <v>0</v>
      </c>
      <c r="Q274" s="2">
        <v>0</v>
      </c>
      <c r="R274" s="2">
        <v>-803999</v>
      </c>
      <c r="S274" s="2">
        <v>-2129062</v>
      </c>
      <c r="T274" s="2">
        <v>-3446268</v>
      </c>
      <c r="U274" s="2">
        <v>-6146678.1710000001</v>
      </c>
      <c r="V274" s="2">
        <v>-1678000</v>
      </c>
      <c r="W274" s="2">
        <v>-3205390</v>
      </c>
      <c r="X274" s="2">
        <v>-5994166</v>
      </c>
      <c r="Y274" s="2">
        <v>-8424820.1909999996</v>
      </c>
      <c r="Z274" s="2">
        <v>-1711528</v>
      </c>
      <c r="AA274" s="2">
        <v>-933315</v>
      </c>
      <c r="AB274" s="2">
        <v>-6129337</v>
      </c>
      <c r="AC274" s="2">
        <v>-8524399.8800000008</v>
      </c>
      <c r="AD274" s="2">
        <v>-2496307</v>
      </c>
      <c r="AE274" s="2">
        <v>-10267293</v>
      </c>
      <c r="AF274" s="2">
        <v>-12110032</v>
      </c>
      <c r="AG274" s="2">
        <v>-14291236.693</v>
      </c>
      <c r="AH274" s="2">
        <v>-345698</v>
      </c>
      <c r="AI274" s="2">
        <v>-1326330</v>
      </c>
      <c r="AJ274" s="2">
        <v>-2511317</v>
      </c>
      <c r="AK274" s="2">
        <v>-4971508.4469999997</v>
      </c>
      <c r="AL274" s="2">
        <v>8907</v>
      </c>
      <c r="AM274" s="2">
        <v>-591054</v>
      </c>
      <c r="AN274" s="2">
        <v>-4150549</v>
      </c>
      <c r="AO274" s="2">
        <v>-8497806.8399999999</v>
      </c>
      <c r="AP274" s="2">
        <v>-810595</v>
      </c>
      <c r="AQ274" s="2">
        <v>-1849723</v>
      </c>
      <c r="AR274" s="2">
        <v>-3121875</v>
      </c>
      <c r="AS274" s="2">
        <v>-4742517.63</v>
      </c>
      <c r="AT274" s="2">
        <v>-950419</v>
      </c>
      <c r="AU274" s="2">
        <v>64620</v>
      </c>
      <c r="AV274" s="2">
        <v>-3818005</v>
      </c>
      <c r="AW274" s="2">
        <v>-6145568.6040000003</v>
      </c>
      <c r="AX274" s="2">
        <v>-248428</v>
      </c>
      <c r="AY274" s="2">
        <v>-6368532</v>
      </c>
      <c r="AZ274" s="5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</row>
    <row r="275" spans="1:71" ht="16.5" customHeight="1" x14ac:dyDescent="0.3">
      <c r="A275" s="2" t="s">
        <v>1181</v>
      </c>
      <c r="B275" s="2">
        <v>0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0</v>
      </c>
      <c r="L275" s="2">
        <v>0</v>
      </c>
      <c r="M275" s="2">
        <v>0</v>
      </c>
      <c r="N275" s="2">
        <v>0</v>
      </c>
      <c r="O275" s="2">
        <v>0</v>
      </c>
      <c r="P275" s="2">
        <v>0</v>
      </c>
      <c r="Q275" s="2">
        <v>0</v>
      </c>
      <c r="R275" s="2">
        <v>-803999</v>
      </c>
      <c r="S275" s="2">
        <v>-2129062</v>
      </c>
      <c r="T275" s="2">
        <v>-3446268</v>
      </c>
      <c r="U275" s="2">
        <v>-6146678.1710000001</v>
      </c>
      <c r="V275" s="2">
        <v>-1678000</v>
      </c>
      <c r="W275" s="2">
        <v>-3205390</v>
      </c>
      <c r="X275" s="2">
        <v>-5994166</v>
      </c>
      <c r="Y275" s="2">
        <v>-8424820.1909999996</v>
      </c>
      <c r="Z275" s="2">
        <v>-1711528</v>
      </c>
      <c r="AA275" s="2">
        <v>-933315</v>
      </c>
      <c r="AB275" s="2">
        <v>-6129337</v>
      </c>
      <c r="AC275" s="2">
        <v>-8524399.8800000008</v>
      </c>
      <c r="AD275" s="2">
        <v>-2497204</v>
      </c>
      <c r="AE275" s="2">
        <v>-10274155</v>
      </c>
      <c r="AF275" s="2">
        <v>-12115675</v>
      </c>
      <c r="AG275" s="2">
        <v>-14393146.158</v>
      </c>
      <c r="AH275" s="2">
        <v>-412731</v>
      </c>
      <c r="AI275" s="2">
        <v>-1448504</v>
      </c>
      <c r="AJ275" s="2">
        <v>-2598255</v>
      </c>
      <c r="AK275" s="2">
        <v>-4971508.4469999997</v>
      </c>
      <c r="AL275" s="2">
        <v>-15004</v>
      </c>
      <c r="AM275" s="2">
        <v>-670165</v>
      </c>
      <c r="AN275" s="2">
        <v>-4257037</v>
      </c>
      <c r="AO275" s="2">
        <v>-8609758.5600000005</v>
      </c>
      <c r="AP275" s="2">
        <v>-810595</v>
      </c>
      <c r="AQ275" s="2">
        <v>-1858128</v>
      </c>
      <c r="AR275" s="2">
        <v>-3167708</v>
      </c>
      <c r="AS275" s="2">
        <v>-4811278.12</v>
      </c>
      <c r="AT275" s="2">
        <v>-992145</v>
      </c>
      <c r="AU275" s="2">
        <v>-10145</v>
      </c>
      <c r="AV275" s="2">
        <v>-3818005</v>
      </c>
      <c r="AW275" s="2">
        <v>-6282122.909</v>
      </c>
      <c r="AX275" s="2">
        <v>-279951</v>
      </c>
      <c r="AY275" s="2">
        <v>-6569661</v>
      </c>
      <c r="AZ275" s="5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</row>
    <row r="276" spans="1:71" ht="16.5" customHeight="1" x14ac:dyDescent="0.3">
      <c r="A276" s="2" t="s">
        <v>1182</v>
      </c>
      <c r="B276" s="2">
        <v>0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  <c r="K276" s="2">
        <v>0</v>
      </c>
      <c r="L276" s="2">
        <v>0</v>
      </c>
      <c r="M276" s="2">
        <v>0</v>
      </c>
      <c r="N276" s="2">
        <v>0</v>
      </c>
      <c r="O276" s="2">
        <v>0</v>
      </c>
      <c r="P276" s="2">
        <v>0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0</v>
      </c>
      <c r="Z276" s="2">
        <v>0</v>
      </c>
      <c r="AA276" s="2">
        <v>0</v>
      </c>
      <c r="AB276" s="2">
        <v>0</v>
      </c>
      <c r="AC276" s="2">
        <v>0</v>
      </c>
      <c r="AD276" s="2">
        <v>897</v>
      </c>
      <c r="AE276" s="2">
        <v>6862</v>
      </c>
      <c r="AF276" s="2">
        <v>5643</v>
      </c>
      <c r="AG276" s="2">
        <v>101909.465</v>
      </c>
      <c r="AH276" s="2">
        <v>67033</v>
      </c>
      <c r="AI276" s="2">
        <v>122174</v>
      </c>
      <c r="AJ276" s="2">
        <v>86938</v>
      </c>
      <c r="AK276" s="2">
        <v>0</v>
      </c>
      <c r="AL276" s="2">
        <v>23911</v>
      </c>
      <c r="AM276" s="2">
        <v>79111</v>
      </c>
      <c r="AN276" s="2">
        <v>106488</v>
      </c>
      <c r="AO276" s="2">
        <v>111951.72</v>
      </c>
      <c r="AP276" s="2">
        <v>0</v>
      </c>
      <c r="AQ276" s="2">
        <v>8405</v>
      </c>
      <c r="AR276" s="2">
        <v>45833</v>
      </c>
      <c r="AS276" s="2">
        <v>68760.490000000005</v>
      </c>
      <c r="AT276" s="2">
        <v>41726</v>
      </c>
      <c r="AU276" s="2">
        <v>74765</v>
      </c>
      <c r="AV276" s="2">
        <v>0</v>
      </c>
      <c r="AW276" s="2">
        <v>136554.30499999999</v>
      </c>
      <c r="AX276" s="2">
        <v>31523</v>
      </c>
      <c r="AY276" s="2">
        <v>201129</v>
      </c>
      <c r="AZ276" s="5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</row>
    <row r="277" spans="1:71" ht="16.5" customHeight="1" x14ac:dyDescent="0.3">
      <c r="A277" s="2" t="s">
        <v>919</v>
      </c>
      <c r="B277" s="2">
        <v>75088</v>
      </c>
      <c r="C277" s="2">
        <v>0</v>
      </c>
      <c r="D277" s="2">
        <v>232212</v>
      </c>
      <c r="E277" s="2">
        <v>313690</v>
      </c>
      <c r="F277" s="2">
        <v>78544</v>
      </c>
      <c r="G277" s="2">
        <v>162039</v>
      </c>
      <c r="H277" s="2">
        <v>243513</v>
      </c>
      <c r="I277" s="2">
        <v>354325</v>
      </c>
      <c r="J277" s="2">
        <v>73789</v>
      </c>
      <c r="K277" s="2">
        <v>185307</v>
      </c>
      <c r="L277" s="2">
        <v>296112</v>
      </c>
      <c r="M277" s="2">
        <v>408843</v>
      </c>
      <c r="N277" s="2">
        <v>115870</v>
      </c>
      <c r="O277" s="2">
        <v>230446</v>
      </c>
      <c r="P277" s="2">
        <v>347357</v>
      </c>
      <c r="Q277" s="2">
        <v>467639.53</v>
      </c>
      <c r="R277" s="2">
        <v>113732</v>
      </c>
      <c r="S277" s="2">
        <v>237689</v>
      </c>
      <c r="T277" s="2">
        <v>366155</v>
      </c>
      <c r="U277" s="2">
        <v>496400.97899999999</v>
      </c>
      <c r="V277" s="2">
        <v>156255</v>
      </c>
      <c r="W277" s="2">
        <v>311206</v>
      </c>
      <c r="X277" s="2">
        <v>475935</v>
      </c>
      <c r="Y277" s="2">
        <v>640802.82700000005</v>
      </c>
      <c r="Z277" s="2">
        <v>157181</v>
      </c>
      <c r="AA277" s="2">
        <v>364697</v>
      </c>
      <c r="AB277" s="2">
        <v>546815</v>
      </c>
      <c r="AC277" s="2">
        <v>758498.61</v>
      </c>
      <c r="AD277" s="2">
        <v>210299</v>
      </c>
      <c r="AE277" s="2">
        <v>411348</v>
      </c>
      <c r="AF277" s="2">
        <v>580950</v>
      </c>
      <c r="AG277" s="2">
        <v>736601.08200000005</v>
      </c>
      <c r="AH277" s="2">
        <v>160647</v>
      </c>
      <c r="AI277" s="2">
        <v>350882</v>
      </c>
      <c r="AJ277" s="2">
        <v>534605</v>
      </c>
      <c r="AK277" s="2">
        <v>742497.63600000006</v>
      </c>
      <c r="AL277" s="2">
        <v>197885</v>
      </c>
      <c r="AM277" s="2">
        <v>396506</v>
      </c>
      <c r="AN277" s="2">
        <v>580672</v>
      </c>
      <c r="AO277" s="2">
        <v>776793.48</v>
      </c>
      <c r="AP277" s="2">
        <v>196377</v>
      </c>
      <c r="AQ277" s="2">
        <v>424185</v>
      </c>
      <c r="AR277" s="2">
        <v>665761</v>
      </c>
      <c r="AS277" s="2">
        <v>913380.13</v>
      </c>
      <c r="AT277" s="2">
        <v>244759</v>
      </c>
      <c r="AU277" s="2">
        <v>540088</v>
      </c>
      <c r="AV277" s="2">
        <v>806932</v>
      </c>
      <c r="AW277" s="2">
        <v>1053942.7339999999</v>
      </c>
      <c r="AX277" s="2">
        <v>543266</v>
      </c>
      <c r="AY277" s="2">
        <v>732016</v>
      </c>
      <c r="AZ277" s="5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</row>
    <row r="278" spans="1:71" ht="16.5" customHeight="1" x14ac:dyDescent="0.3">
      <c r="A278" s="2" t="s">
        <v>905</v>
      </c>
      <c r="B278" s="2">
        <v>0</v>
      </c>
      <c r="C278" s="2">
        <v>0</v>
      </c>
      <c r="D278" s="2">
        <v>0</v>
      </c>
      <c r="E278" s="2">
        <v>0</v>
      </c>
      <c r="F278" s="2">
        <v>0</v>
      </c>
      <c r="G278" s="2">
        <v>72859</v>
      </c>
      <c r="H278" s="2">
        <v>19258</v>
      </c>
      <c r="I278" s="2">
        <v>19700</v>
      </c>
      <c r="J278" s="2">
        <v>188110</v>
      </c>
      <c r="K278" s="2">
        <v>193554</v>
      </c>
      <c r="L278" s="2">
        <v>210279</v>
      </c>
      <c r="M278" s="2">
        <v>131474</v>
      </c>
      <c r="N278" s="2">
        <v>4369</v>
      </c>
      <c r="O278" s="2">
        <v>16776</v>
      </c>
      <c r="P278" s="2">
        <v>21771</v>
      </c>
      <c r="Q278" s="2">
        <v>41170.160000000003</v>
      </c>
      <c r="R278" s="2">
        <v>9436</v>
      </c>
      <c r="S278" s="2">
        <v>29240</v>
      </c>
      <c r="T278" s="2">
        <v>40958</v>
      </c>
      <c r="U278" s="2">
        <v>72428.732999999993</v>
      </c>
      <c r="V278" s="2">
        <v>12490</v>
      </c>
      <c r="W278" s="2">
        <v>56497</v>
      </c>
      <c r="X278" s="2">
        <v>72837</v>
      </c>
      <c r="Y278" s="2">
        <v>92602.721999999994</v>
      </c>
      <c r="Z278" s="2">
        <v>2725</v>
      </c>
      <c r="AA278" s="2">
        <v>30305</v>
      </c>
      <c r="AB278" s="2">
        <v>39857</v>
      </c>
      <c r="AC278" s="2">
        <v>55452.91</v>
      </c>
      <c r="AD278" s="2">
        <v>7694</v>
      </c>
      <c r="AE278" s="2">
        <v>12968</v>
      </c>
      <c r="AF278" s="2">
        <v>18792</v>
      </c>
      <c r="AG278" s="2">
        <v>21274.449000000001</v>
      </c>
      <c r="AH278" s="2">
        <v>12713</v>
      </c>
      <c r="AI278" s="2">
        <v>8286</v>
      </c>
      <c r="AJ278" s="2">
        <v>15385</v>
      </c>
      <c r="AK278" s="2">
        <v>153134.08100000001</v>
      </c>
      <c r="AL278" s="2">
        <v>8088</v>
      </c>
      <c r="AM278" s="2">
        <v>10782</v>
      </c>
      <c r="AN278" s="2">
        <v>19572</v>
      </c>
      <c r="AO278" s="2">
        <v>21053.79</v>
      </c>
      <c r="AP278" s="2">
        <v>11893</v>
      </c>
      <c r="AQ278" s="2">
        <v>22253</v>
      </c>
      <c r="AR278" s="2">
        <v>7306</v>
      </c>
      <c r="AS278" s="2">
        <v>20982.1</v>
      </c>
      <c r="AT278" s="2">
        <v>18383</v>
      </c>
      <c r="AU278" s="2">
        <v>59898</v>
      </c>
      <c r="AV278" s="2">
        <v>365088</v>
      </c>
      <c r="AW278" s="2">
        <v>41234.235999999997</v>
      </c>
      <c r="AX278" s="2">
        <v>24002</v>
      </c>
      <c r="AY278" s="2">
        <v>387994</v>
      </c>
      <c r="AZ278" s="5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</row>
    <row r="279" spans="1:71" ht="16.5" customHeight="1" x14ac:dyDescent="0.3">
      <c r="A279" s="2" t="s">
        <v>920</v>
      </c>
      <c r="B279" s="2">
        <v>-122127</v>
      </c>
      <c r="C279" s="2">
        <v>-2039619</v>
      </c>
      <c r="D279" s="2">
        <v>-235515</v>
      </c>
      <c r="E279" s="2">
        <v>-340841</v>
      </c>
      <c r="F279" s="2">
        <v>-323057</v>
      </c>
      <c r="G279" s="2">
        <v>-1403202</v>
      </c>
      <c r="H279" s="2">
        <v>-1418502</v>
      </c>
      <c r="I279" s="2">
        <v>-1664791</v>
      </c>
      <c r="J279" s="2">
        <v>-538198</v>
      </c>
      <c r="K279" s="2">
        <v>-638873</v>
      </c>
      <c r="L279" s="2">
        <v>-1129940</v>
      </c>
      <c r="M279" s="2">
        <v>-1258112</v>
      </c>
      <c r="N279" s="2">
        <v>-723041</v>
      </c>
      <c r="O279" s="2">
        <v>-1641906</v>
      </c>
      <c r="P279" s="2">
        <v>-3164171</v>
      </c>
      <c r="Q279" s="2">
        <v>-3735522.17</v>
      </c>
      <c r="R279" s="2">
        <v>-910614</v>
      </c>
      <c r="S279" s="2">
        <v>-2032364</v>
      </c>
      <c r="T279" s="2">
        <v>-2940366</v>
      </c>
      <c r="U279" s="2">
        <v>-2781259.1239999998</v>
      </c>
      <c r="V279" s="2">
        <v>-974670</v>
      </c>
      <c r="W279" s="2">
        <v>-1848847</v>
      </c>
      <c r="X279" s="2">
        <v>-2130998</v>
      </c>
      <c r="Y279" s="2">
        <v>-3132309.412</v>
      </c>
      <c r="Z279" s="2">
        <v>-847519</v>
      </c>
      <c r="AA279" s="2">
        <v>-4724495</v>
      </c>
      <c r="AB279" s="2">
        <v>-2692013</v>
      </c>
      <c r="AC279" s="2">
        <v>-3028011.86</v>
      </c>
      <c r="AD279" s="2">
        <v>-905313</v>
      </c>
      <c r="AE279" s="2">
        <v>-1998365</v>
      </c>
      <c r="AF279" s="2">
        <v>-2450138</v>
      </c>
      <c r="AG279" s="2">
        <v>-2563069.5699999998</v>
      </c>
      <c r="AH279" s="2">
        <v>-1297467</v>
      </c>
      <c r="AI279" s="2">
        <v>-1639500</v>
      </c>
      <c r="AJ279" s="2">
        <v>-2006081</v>
      </c>
      <c r="AK279" s="2">
        <v>-2254634.398</v>
      </c>
      <c r="AL279" s="2">
        <v>-1290963</v>
      </c>
      <c r="AM279" s="2">
        <v>-3479789</v>
      </c>
      <c r="AN279" s="2">
        <v>-3330665</v>
      </c>
      <c r="AO279" s="2">
        <v>-3539764.51</v>
      </c>
      <c r="AP279" s="2">
        <v>-502224</v>
      </c>
      <c r="AQ279" s="2">
        <v>-4458913</v>
      </c>
      <c r="AR279" s="2">
        <v>-14661485</v>
      </c>
      <c r="AS279" s="2">
        <v>-5463894.75</v>
      </c>
      <c r="AT279" s="2">
        <v>-2358386</v>
      </c>
      <c r="AU279" s="2">
        <v>-8531861</v>
      </c>
      <c r="AV279" s="2">
        <v>-4362667</v>
      </c>
      <c r="AW279" s="2">
        <v>-7468429.5939999996</v>
      </c>
      <c r="AX279" s="2">
        <v>-568597</v>
      </c>
      <c r="AY279" s="2">
        <v>-482051</v>
      </c>
      <c r="AZ279" s="5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</row>
    <row r="280" spans="1:71" ht="16.5" customHeight="1" x14ac:dyDescent="0.3">
      <c r="A280" s="2" t="s">
        <v>921</v>
      </c>
      <c r="B280" s="2">
        <v>333678</v>
      </c>
      <c r="C280" s="2">
        <v>-648296</v>
      </c>
      <c r="D280" s="2">
        <v>-3141483</v>
      </c>
      <c r="E280" s="2">
        <v>-4864833</v>
      </c>
      <c r="F280" s="2">
        <v>-1262963</v>
      </c>
      <c r="G280" s="2">
        <v>-5009409</v>
      </c>
      <c r="H280" s="2">
        <v>-5954893</v>
      </c>
      <c r="I280" s="2">
        <v>-8489065</v>
      </c>
      <c r="J280" s="2">
        <v>-1082603</v>
      </c>
      <c r="K280" s="2">
        <v>-2625487</v>
      </c>
      <c r="L280" s="2">
        <v>-3279663</v>
      </c>
      <c r="M280" s="2">
        <v>-5413165</v>
      </c>
      <c r="N280" s="2">
        <v>-1740838</v>
      </c>
      <c r="O280" s="2">
        <v>-3803741</v>
      </c>
      <c r="P280" s="2">
        <v>-6253568</v>
      </c>
      <c r="Q280" s="2">
        <v>-12436963.779999999</v>
      </c>
      <c r="R280" s="2">
        <v>-2395789</v>
      </c>
      <c r="S280" s="2">
        <v>-4191842</v>
      </c>
      <c r="T280" s="2">
        <v>-4224025</v>
      </c>
      <c r="U280" s="2">
        <v>-6077532.2189999996</v>
      </c>
      <c r="V280" s="2">
        <v>-3370008</v>
      </c>
      <c r="W280" s="2">
        <v>-5670176</v>
      </c>
      <c r="X280" s="2">
        <v>-6804778</v>
      </c>
      <c r="Y280" s="2">
        <v>-9809338.3300000001</v>
      </c>
      <c r="Z280" s="2">
        <v>-2425577</v>
      </c>
      <c r="AA280" s="2">
        <v>-7753196</v>
      </c>
      <c r="AB280" s="2">
        <v>-10135811</v>
      </c>
      <c r="AC280" s="2">
        <v>-13853745.02</v>
      </c>
      <c r="AD280" s="2">
        <v>-3462360</v>
      </c>
      <c r="AE280" s="2">
        <v>-10739873</v>
      </c>
      <c r="AF280" s="2">
        <v>-13378053</v>
      </c>
      <c r="AG280" s="2">
        <v>-16674627.404999999</v>
      </c>
      <c r="AH280" s="2">
        <v>-2846419</v>
      </c>
      <c r="AI280" s="2">
        <v>-1628143</v>
      </c>
      <c r="AJ280" s="2">
        <v>-3981371</v>
      </c>
      <c r="AK280" s="2">
        <v>-5941866.0959999999</v>
      </c>
      <c r="AL280" s="2">
        <v>-1360042</v>
      </c>
      <c r="AM280" s="2">
        <v>-3869719</v>
      </c>
      <c r="AN280" s="2">
        <v>-7754373</v>
      </c>
      <c r="AO280" s="2">
        <v>-14576047.74</v>
      </c>
      <c r="AP280" s="2">
        <v>-610824</v>
      </c>
      <c r="AQ280" s="2">
        <v>-5129682</v>
      </c>
      <c r="AR280" s="2">
        <v>-16457452</v>
      </c>
      <c r="AS280" s="2">
        <v>-18449704.859999999</v>
      </c>
      <c r="AT280" s="2">
        <v>-2914400</v>
      </c>
      <c r="AU280" s="2">
        <v>-9582101</v>
      </c>
      <c r="AV280" s="2">
        <v>-12229122</v>
      </c>
      <c r="AW280" s="2">
        <v>-15896220.765000001</v>
      </c>
      <c r="AX280" s="2">
        <v>-3421157</v>
      </c>
      <c r="AY280" s="2">
        <v>-6172475</v>
      </c>
      <c r="AZ280" s="5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</row>
    <row r="281" spans="1:71" ht="16.5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5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</row>
    <row r="282" spans="1:71" ht="16.5" customHeight="1" x14ac:dyDescent="0.3">
      <c r="A282" s="2" t="s">
        <v>922</v>
      </c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5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</row>
    <row r="283" spans="1:71" ht="16.5" customHeight="1" x14ac:dyDescent="0.3">
      <c r="A283" s="2" t="s">
        <v>924</v>
      </c>
      <c r="B283" s="2">
        <v>0</v>
      </c>
      <c r="C283" s="2">
        <v>0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  <c r="K283" s="2">
        <v>0</v>
      </c>
      <c r="L283" s="2">
        <v>0</v>
      </c>
      <c r="M283" s="2">
        <v>0</v>
      </c>
      <c r="N283" s="2">
        <v>0</v>
      </c>
      <c r="O283" s="2">
        <v>0</v>
      </c>
      <c r="P283" s="2">
        <v>0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2">
        <v>0</v>
      </c>
      <c r="W283" s="2">
        <v>0</v>
      </c>
      <c r="X283" s="2">
        <v>0</v>
      </c>
      <c r="Y283" s="2">
        <v>0</v>
      </c>
      <c r="Z283" s="2">
        <v>0</v>
      </c>
      <c r="AA283" s="2">
        <v>0</v>
      </c>
      <c r="AB283" s="2">
        <v>0</v>
      </c>
      <c r="AC283" s="2">
        <v>0</v>
      </c>
      <c r="AD283" s="2">
        <v>0</v>
      </c>
      <c r="AE283" s="2">
        <v>0</v>
      </c>
      <c r="AF283" s="2">
        <v>0</v>
      </c>
      <c r="AG283" s="2">
        <v>0</v>
      </c>
      <c r="AH283" s="2">
        <v>0</v>
      </c>
      <c r="AI283" s="2">
        <v>0</v>
      </c>
      <c r="AJ283" s="2">
        <v>0</v>
      </c>
      <c r="AK283" s="2">
        <v>-4718982</v>
      </c>
      <c r="AL283" s="2">
        <v>0</v>
      </c>
      <c r="AM283" s="2">
        <v>0</v>
      </c>
      <c r="AN283" s="2">
        <v>0</v>
      </c>
      <c r="AO283" s="2">
        <v>0</v>
      </c>
      <c r="AP283" s="2">
        <v>0</v>
      </c>
      <c r="AQ283" s="2">
        <v>0</v>
      </c>
      <c r="AR283" s="2">
        <v>0</v>
      </c>
      <c r="AS283" s="2">
        <v>0</v>
      </c>
      <c r="AT283" s="2">
        <v>0</v>
      </c>
      <c r="AU283" s="2">
        <v>0</v>
      </c>
      <c r="AV283" s="2">
        <v>6413871</v>
      </c>
      <c r="AW283" s="2">
        <v>0</v>
      </c>
      <c r="AX283" s="2">
        <v>0</v>
      </c>
      <c r="AY283" s="2">
        <v>0</v>
      </c>
      <c r="AZ283" s="5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</row>
    <row r="284" spans="1:71" ht="16.5" customHeight="1" x14ac:dyDescent="0.3">
      <c r="A284" s="2" t="s">
        <v>925</v>
      </c>
      <c r="B284" s="2">
        <v>0</v>
      </c>
      <c r="C284" s="2">
        <v>0</v>
      </c>
      <c r="D284" s="2">
        <v>0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0</v>
      </c>
      <c r="K284" s="2">
        <v>0</v>
      </c>
      <c r="L284" s="2">
        <v>0</v>
      </c>
      <c r="M284" s="2">
        <v>0</v>
      </c>
      <c r="N284" s="2">
        <v>0</v>
      </c>
      <c r="O284" s="2">
        <v>0</v>
      </c>
      <c r="P284" s="2">
        <v>0</v>
      </c>
      <c r="Q284" s="2">
        <v>0</v>
      </c>
      <c r="R284" s="2">
        <v>0</v>
      </c>
      <c r="S284" s="2">
        <v>0</v>
      </c>
      <c r="T284" s="2">
        <v>0</v>
      </c>
      <c r="U284" s="2">
        <v>0</v>
      </c>
      <c r="V284" s="2">
        <v>0</v>
      </c>
      <c r="W284" s="2">
        <v>0</v>
      </c>
      <c r="X284" s="2">
        <v>0</v>
      </c>
      <c r="Y284" s="2">
        <v>0</v>
      </c>
      <c r="Z284" s="2">
        <v>0</v>
      </c>
      <c r="AA284" s="2">
        <v>0</v>
      </c>
      <c r="AB284" s="2">
        <v>0</v>
      </c>
      <c r="AC284" s="2">
        <v>0</v>
      </c>
      <c r="AD284" s="2">
        <v>0</v>
      </c>
      <c r="AE284" s="2">
        <v>0</v>
      </c>
      <c r="AF284" s="2">
        <v>0</v>
      </c>
      <c r="AG284" s="2">
        <v>0</v>
      </c>
      <c r="AH284" s="2">
        <v>0</v>
      </c>
      <c r="AI284" s="2">
        <v>0</v>
      </c>
      <c r="AJ284" s="2">
        <v>0</v>
      </c>
      <c r="AK284" s="2">
        <v>800000</v>
      </c>
      <c r="AL284" s="2">
        <v>0</v>
      </c>
      <c r="AM284" s="2">
        <v>0</v>
      </c>
      <c r="AN284" s="2">
        <v>0</v>
      </c>
      <c r="AO284" s="2">
        <v>0</v>
      </c>
      <c r="AP284" s="2">
        <v>0</v>
      </c>
      <c r="AQ284" s="2">
        <v>0</v>
      </c>
      <c r="AR284" s="2">
        <v>0</v>
      </c>
      <c r="AS284" s="2">
        <v>0</v>
      </c>
      <c r="AT284" s="2">
        <v>0</v>
      </c>
      <c r="AU284" s="2">
        <v>0</v>
      </c>
      <c r="AV284" s="2">
        <v>29058777</v>
      </c>
      <c r="AW284" s="2">
        <v>0</v>
      </c>
      <c r="AX284" s="2">
        <v>0</v>
      </c>
      <c r="AY284" s="2">
        <v>0</v>
      </c>
      <c r="AZ284" s="5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</row>
    <row r="285" spans="1:71" ht="16.5" customHeight="1" x14ac:dyDescent="0.3">
      <c r="A285" s="2" t="s">
        <v>926</v>
      </c>
      <c r="B285" s="2">
        <v>0</v>
      </c>
      <c r="C285" s="2">
        <v>0</v>
      </c>
      <c r="D285" s="2">
        <v>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  <c r="K285" s="2">
        <v>0</v>
      </c>
      <c r="L285" s="2">
        <v>0</v>
      </c>
      <c r="M285" s="2">
        <v>0</v>
      </c>
      <c r="N285" s="2">
        <v>0</v>
      </c>
      <c r="O285" s="2">
        <v>0</v>
      </c>
      <c r="P285" s="2">
        <v>0</v>
      </c>
      <c r="Q285" s="2">
        <v>0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0</v>
      </c>
      <c r="X285" s="2">
        <v>0</v>
      </c>
      <c r="Y285" s="2">
        <v>0</v>
      </c>
      <c r="Z285" s="2">
        <v>0</v>
      </c>
      <c r="AA285" s="2">
        <v>0</v>
      </c>
      <c r="AB285" s="2">
        <v>0</v>
      </c>
      <c r="AC285" s="2">
        <v>0</v>
      </c>
      <c r="AD285" s="2">
        <v>0</v>
      </c>
      <c r="AE285" s="2">
        <v>0</v>
      </c>
      <c r="AF285" s="2">
        <v>0</v>
      </c>
      <c r="AG285" s="2">
        <v>0</v>
      </c>
      <c r="AH285" s="2">
        <v>0</v>
      </c>
      <c r="AI285" s="2">
        <v>0</v>
      </c>
      <c r="AJ285" s="2">
        <v>0</v>
      </c>
      <c r="AK285" s="2">
        <v>-5518982</v>
      </c>
      <c r="AL285" s="2">
        <v>0</v>
      </c>
      <c r="AM285" s="2">
        <v>0</v>
      </c>
      <c r="AN285" s="2">
        <v>0</v>
      </c>
      <c r="AO285" s="2">
        <v>0</v>
      </c>
      <c r="AP285" s="2">
        <v>0</v>
      </c>
      <c r="AQ285" s="2">
        <v>0</v>
      </c>
      <c r="AR285" s="2">
        <v>0</v>
      </c>
      <c r="AS285" s="2">
        <v>0</v>
      </c>
      <c r="AT285" s="2">
        <v>0</v>
      </c>
      <c r="AU285" s="2">
        <v>0</v>
      </c>
      <c r="AV285" s="2">
        <v>-22644906</v>
      </c>
      <c r="AW285" s="2">
        <v>0</v>
      </c>
      <c r="AX285" s="2">
        <v>0</v>
      </c>
      <c r="AY285" s="2">
        <v>0</v>
      </c>
      <c r="AZ285" s="5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</row>
    <row r="286" spans="1:71" ht="16.5" customHeight="1" x14ac:dyDescent="0.3">
      <c r="A286" s="2" t="s">
        <v>927</v>
      </c>
      <c r="B286" s="2">
        <v>0</v>
      </c>
      <c r="C286" s="2">
        <v>0</v>
      </c>
      <c r="D286" s="2">
        <v>0</v>
      </c>
      <c r="E286" s="2">
        <v>0</v>
      </c>
      <c r="F286" s="2">
        <v>0</v>
      </c>
      <c r="G286" s="2">
        <v>0</v>
      </c>
      <c r="H286" s="2">
        <v>3000935</v>
      </c>
      <c r="I286" s="2">
        <v>224340</v>
      </c>
      <c r="J286" s="2">
        <v>0</v>
      </c>
      <c r="K286" s="2">
        <v>0</v>
      </c>
      <c r="L286" s="2">
        <v>1417622</v>
      </c>
      <c r="M286" s="2">
        <v>2415163</v>
      </c>
      <c r="N286" s="2">
        <v>764511</v>
      </c>
      <c r="O286" s="2">
        <v>2138031</v>
      </c>
      <c r="P286" s="2">
        <v>6276552</v>
      </c>
      <c r="Q286" s="2">
        <v>6160072.7999999998</v>
      </c>
      <c r="R286" s="2">
        <v>602521</v>
      </c>
      <c r="S286" s="2">
        <v>1625041</v>
      </c>
      <c r="T286" s="2">
        <v>1247562</v>
      </c>
      <c r="U286" s="2">
        <v>320082.8</v>
      </c>
      <c r="V286" s="2">
        <v>-95444</v>
      </c>
      <c r="W286" s="2">
        <v>0</v>
      </c>
      <c r="X286" s="2">
        <v>-5107805</v>
      </c>
      <c r="Y286" s="2">
        <v>0</v>
      </c>
      <c r="Z286" s="2">
        <v>0</v>
      </c>
      <c r="AA286" s="2">
        <v>0</v>
      </c>
      <c r="AB286" s="2">
        <v>-4307587</v>
      </c>
      <c r="AC286" s="2">
        <v>0</v>
      </c>
      <c r="AD286" s="2">
        <v>0</v>
      </c>
      <c r="AE286" s="2">
        <v>0</v>
      </c>
      <c r="AF286" s="2">
        <v>0</v>
      </c>
      <c r="AG286" s="2">
        <v>6604608</v>
      </c>
      <c r="AH286" s="2">
        <v>-1056196</v>
      </c>
      <c r="AI286" s="2">
        <v>-1962391</v>
      </c>
      <c r="AJ286" s="2">
        <v>-2976797</v>
      </c>
      <c r="AK286" s="2">
        <v>0</v>
      </c>
      <c r="AL286" s="2">
        <v>-2945220</v>
      </c>
      <c r="AM286" s="2">
        <v>1406280</v>
      </c>
      <c r="AN286" s="2">
        <v>63200</v>
      </c>
      <c r="AO286" s="2">
        <v>-8375010.46</v>
      </c>
      <c r="AP286" s="2">
        <v>-123877</v>
      </c>
      <c r="AQ286" s="2">
        <v>3192723</v>
      </c>
      <c r="AR286" s="2">
        <v>10703202</v>
      </c>
      <c r="AS286" s="2">
        <v>12259130.84</v>
      </c>
      <c r="AT286" s="2">
        <v>-613090</v>
      </c>
      <c r="AU286" s="2">
        <v>7146929</v>
      </c>
      <c r="AV286" s="2">
        <v>0</v>
      </c>
      <c r="AW286" s="2">
        <v>2811899.727</v>
      </c>
      <c r="AX286" s="2">
        <v>8732314</v>
      </c>
      <c r="AY286" s="2">
        <v>10580843</v>
      </c>
      <c r="AZ286" s="5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</row>
    <row r="287" spans="1:71" ht="16.5" customHeight="1" x14ac:dyDescent="0.3">
      <c r="A287" s="2" t="s">
        <v>928</v>
      </c>
      <c r="B287" s="2">
        <v>0</v>
      </c>
      <c r="C287" s="2">
        <v>0</v>
      </c>
      <c r="D287" s="2">
        <v>0</v>
      </c>
      <c r="E287" s="2">
        <v>0</v>
      </c>
      <c r="F287" s="2">
        <v>0</v>
      </c>
      <c r="G287" s="2">
        <v>0</v>
      </c>
      <c r="H287" s="2">
        <v>9070000</v>
      </c>
      <c r="I287" s="2">
        <v>9570000</v>
      </c>
      <c r="J287" s="2">
        <v>0</v>
      </c>
      <c r="K287" s="2">
        <v>0</v>
      </c>
      <c r="L287" s="2">
        <v>2100000</v>
      </c>
      <c r="M287" s="2">
        <v>5700000</v>
      </c>
      <c r="N287" s="2">
        <v>1950000</v>
      </c>
      <c r="O287" s="2">
        <v>4150000</v>
      </c>
      <c r="P287" s="2">
        <v>20815000</v>
      </c>
      <c r="Q287" s="2">
        <v>27850000</v>
      </c>
      <c r="R287" s="2">
        <v>1800000</v>
      </c>
      <c r="S287" s="2">
        <v>6750000</v>
      </c>
      <c r="T287" s="2">
        <v>8250000</v>
      </c>
      <c r="U287" s="2">
        <v>8750000</v>
      </c>
      <c r="V287" s="2">
        <v>500000</v>
      </c>
      <c r="W287" s="2">
        <v>0</v>
      </c>
      <c r="X287" s="2">
        <v>500000</v>
      </c>
      <c r="Y287" s="2">
        <v>0</v>
      </c>
      <c r="Z287" s="2">
        <v>0</v>
      </c>
      <c r="AA287" s="2">
        <v>0</v>
      </c>
      <c r="AB287" s="2">
        <v>5800000</v>
      </c>
      <c r="AC287" s="2">
        <v>0</v>
      </c>
      <c r="AD287" s="2">
        <v>0</v>
      </c>
      <c r="AE287" s="2">
        <v>0</v>
      </c>
      <c r="AF287" s="2">
        <v>0</v>
      </c>
      <c r="AG287" s="2">
        <v>21885000</v>
      </c>
      <c r="AH287" s="2">
        <v>0</v>
      </c>
      <c r="AI287" s="2">
        <v>800000</v>
      </c>
      <c r="AJ287" s="2">
        <v>800000</v>
      </c>
      <c r="AK287" s="2">
        <v>0</v>
      </c>
      <c r="AL287" s="2">
        <v>400000</v>
      </c>
      <c r="AM287" s="2">
        <v>6000000</v>
      </c>
      <c r="AN287" s="2">
        <v>12100000</v>
      </c>
      <c r="AO287" s="2">
        <v>16500000</v>
      </c>
      <c r="AP287" s="2">
        <v>0</v>
      </c>
      <c r="AQ287" s="2">
        <v>3400000</v>
      </c>
      <c r="AR287" s="2">
        <v>17383878</v>
      </c>
      <c r="AS287" s="2">
        <v>24828865.41</v>
      </c>
      <c r="AT287" s="2">
        <v>7600838</v>
      </c>
      <c r="AU287" s="2">
        <v>20270838</v>
      </c>
      <c r="AV287" s="2">
        <v>0</v>
      </c>
      <c r="AW287" s="2">
        <v>32638778</v>
      </c>
      <c r="AX287" s="2">
        <v>19360000</v>
      </c>
      <c r="AY287" s="2">
        <v>27142000</v>
      </c>
      <c r="AZ287" s="5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</row>
    <row r="288" spans="1:71" ht="16.5" customHeight="1" x14ac:dyDescent="0.3">
      <c r="A288" s="2" t="s">
        <v>929</v>
      </c>
      <c r="B288" s="2">
        <v>0</v>
      </c>
      <c r="C288" s="2">
        <v>0</v>
      </c>
      <c r="D288" s="2">
        <v>0</v>
      </c>
      <c r="E288" s="2">
        <v>0</v>
      </c>
      <c r="F288" s="2">
        <v>0</v>
      </c>
      <c r="G288" s="2">
        <v>0</v>
      </c>
      <c r="H288" s="2">
        <v>-6069065</v>
      </c>
      <c r="I288" s="2">
        <v>-9345660</v>
      </c>
      <c r="J288" s="2">
        <v>0</v>
      </c>
      <c r="K288" s="2">
        <v>0</v>
      </c>
      <c r="L288" s="2">
        <v>-682378</v>
      </c>
      <c r="M288" s="2">
        <v>-3284837</v>
      </c>
      <c r="N288" s="2">
        <v>-1185489</v>
      </c>
      <c r="O288" s="2">
        <v>-2011969</v>
      </c>
      <c r="P288" s="2">
        <v>-14538448</v>
      </c>
      <c r="Q288" s="2">
        <v>-21689927.199999999</v>
      </c>
      <c r="R288" s="2">
        <v>-1197479</v>
      </c>
      <c r="S288" s="2">
        <v>-5124959</v>
      </c>
      <c r="T288" s="2">
        <v>-7002438</v>
      </c>
      <c r="U288" s="2">
        <v>-8429917.1999999993</v>
      </c>
      <c r="V288" s="2">
        <v>-595444</v>
      </c>
      <c r="W288" s="2">
        <v>0</v>
      </c>
      <c r="X288" s="2">
        <v>-5607805</v>
      </c>
      <c r="Y288" s="2">
        <v>0</v>
      </c>
      <c r="Z288" s="2">
        <v>0</v>
      </c>
      <c r="AA288" s="2">
        <v>0</v>
      </c>
      <c r="AB288" s="2">
        <v>-10107587</v>
      </c>
      <c r="AC288" s="2">
        <v>0</v>
      </c>
      <c r="AD288" s="2">
        <v>0</v>
      </c>
      <c r="AE288" s="2">
        <v>0</v>
      </c>
      <c r="AF288" s="2">
        <v>0</v>
      </c>
      <c r="AG288" s="2">
        <v>-15280392</v>
      </c>
      <c r="AH288" s="2">
        <v>-1056196</v>
      </c>
      <c r="AI288" s="2">
        <v>-2762391</v>
      </c>
      <c r="AJ288" s="2">
        <v>-3776797</v>
      </c>
      <c r="AK288" s="2">
        <v>0</v>
      </c>
      <c r="AL288" s="2">
        <v>-3345220</v>
      </c>
      <c r="AM288" s="2">
        <v>-4593720</v>
      </c>
      <c r="AN288" s="2">
        <v>-12036800</v>
      </c>
      <c r="AO288" s="2">
        <v>-24875010.460000001</v>
      </c>
      <c r="AP288" s="2">
        <v>-123877</v>
      </c>
      <c r="AQ288" s="2">
        <v>-207277</v>
      </c>
      <c r="AR288" s="2">
        <v>-6680676</v>
      </c>
      <c r="AS288" s="2">
        <v>-12569734.57</v>
      </c>
      <c r="AT288" s="2">
        <v>-8213928</v>
      </c>
      <c r="AU288" s="2">
        <v>-13123909</v>
      </c>
      <c r="AV288" s="2">
        <v>0</v>
      </c>
      <c r="AW288" s="2">
        <v>-29826878.272999998</v>
      </c>
      <c r="AX288" s="2">
        <v>-10627686</v>
      </c>
      <c r="AY288" s="2">
        <v>-16561157</v>
      </c>
      <c r="AZ288" s="5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</row>
    <row r="289" spans="1:71" ht="16.5" customHeight="1" x14ac:dyDescent="0.3">
      <c r="A289" s="2" t="s">
        <v>931</v>
      </c>
      <c r="B289" s="2">
        <v>32</v>
      </c>
      <c r="C289" s="2">
        <v>64</v>
      </c>
      <c r="D289" s="2">
        <v>97</v>
      </c>
      <c r="E289" s="2">
        <v>115000</v>
      </c>
      <c r="F289" s="2">
        <v>15000</v>
      </c>
      <c r="G289" s="2">
        <v>0</v>
      </c>
      <c r="H289" s="2">
        <v>0</v>
      </c>
      <c r="I289" s="2">
        <v>0</v>
      </c>
      <c r="J289" s="2">
        <v>0</v>
      </c>
      <c r="K289" s="2">
        <v>0</v>
      </c>
      <c r="L289" s="2">
        <v>0</v>
      </c>
      <c r="M289" s="2">
        <v>0</v>
      </c>
      <c r="N289" s="2">
        <v>0</v>
      </c>
      <c r="O289" s="2">
        <v>0</v>
      </c>
      <c r="P289" s="2">
        <v>0</v>
      </c>
      <c r="Q289" s="2">
        <v>0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0</v>
      </c>
      <c r="X289" s="2">
        <v>0</v>
      </c>
      <c r="Y289" s="2">
        <v>0</v>
      </c>
      <c r="Z289" s="2">
        <v>0</v>
      </c>
      <c r="AA289" s="2">
        <v>0</v>
      </c>
      <c r="AB289" s="2">
        <v>0</v>
      </c>
      <c r="AC289" s="2">
        <v>0</v>
      </c>
      <c r="AD289" s="2">
        <v>0</v>
      </c>
      <c r="AE289" s="2">
        <v>0</v>
      </c>
      <c r="AF289" s="2">
        <v>0</v>
      </c>
      <c r="AG289" s="2">
        <v>0</v>
      </c>
      <c r="AH289" s="2">
        <v>0</v>
      </c>
      <c r="AI289" s="2">
        <v>0</v>
      </c>
      <c r="AJ289" s="2">
        <v>0</v>
      </c>
      <c r="AK289" s="2">
        <v>0</v>
      </c>
      <c r="AL289" s="2">
        <v>0</v>
      </c>
      <c r="AM289" s="2">
        <v>0</v>
      </c>
      <c r="AN289" s="2">
        <v>0</v>
      </c>
      <c r="AO289" s="2">
        <v>0</v>
      </c>
      <c r="AP289" s="2">
        <v>0</v>
      </c>
      <c r="AQ289" s="2">
        <v>0</v>
      </c>
      <c r="AR289" s="2">
        <v>0</v>
      </c>
      <c r="AS289" s="2">
        <v>0</v>
      </c>
      <c r="AT289" s="2">
        <v>0</v>
      </c>
      <c r="AU289" s="2">
        <v>0</v>
      </c>
      <c r="AV289" s="2">
        <v>0</v>
      </c>
      <c r="AW289" s="2">
        <v>0</v>
      </c>
      <c r="AX289" s="2">
        <v>0</v>
      </c>
      <c r="AY289" s="2">
        <v>0</v>
      </c>
      <c r="AZ289" s="5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</row>
    <row r="290" spans="1:71" ht="16.5" customHeight="1" x14ac:dyDescent="0.3">
      <c r="A290" s="2" t="s">
        <v>1183</v>
      </c>
      <c r="B290" s="2">
        <v>0</v>
      </c>
      <c r="C290" s="2">
        <v>0</v>
      </c>
      <c r="D290" s="2">
        <v>0</v>
      </c>
      <c r="E290" s="2">
        <v>0</v>
      </c>
      <c r="F290" s="2">
        <v>0</v>
      </c>
      <c r="G290" s="2">
        <v>35000</v>
      </c>
      <c r="H290" s="2">
        <v>60000</v>
      </c>
      <c r="I290" s="2">
        <v>-140730</v>
      </c>
      <c r="J290" s="2">
        <v>60000</v>
      </c>
      <c r="K290" s="2">
        <v>63560</v>
      </c>
      <c r="L290" s="2">
        <v>63571</v>
      </c>
      <c r="M290" s="2">
        <v>63571</v>
      </c>
      <c r="N290" s="2">
        <v>0</v>
      </c>
      <c r="O290" s="2">
        <v>0</v>
      </c>
      <c r="P290" s="2">
        <v>0</v>
      </c>
      <c r="Q290" s="2">
        <v>0</v>
      </c>
      <c r="R290" s="2">
        <v>0</v>
      </c>
      <c r="S290" s="2">
        <v>0</v>
      </c>
      <c r="T290" s="2">
        <v>0</v>
      </c>
      <c r="U290" s="2">
        <v>0</v>
      </c>
      <c r="V290" s="2">
        <v>0</v>
      </c>
      <c r="W290" s="2">
        <v>0</v>
      </c>
      <c r="X290" s="2">
        <v>0</v>
      </c>
      <c r="Y290" s="2">
        <v>0</v>
      </c>
      <c r="Z290" s="2">
        <v>0</v>
      </c>
      <c r="AA290" s="2">
        <v>0</v>
      </c>
      <c r="AB290" s="2">
        <v>0</v>
      </c>
      <c r="AC290" s="2">
        <v>0</v>
      </c>
      <c r="AD290" s="2">
        <v>0</v>
      </c>
      <c r="AE290" s="2">
        <v>0</v>
      </c>
      <c r="AF290" s="2">
        <v>0</v>
      </c>
      <c r="AG290" s="2">
        <v>0</v>
      </c>
      <c r="AH290" s="2">
        <v>0</v>
      </c>
      <c r="AI290" s="2">
        <v>0</v>
      </c>
      <c r="AJ290" s="2">
        <v>0</v>
      </c>
      <c r="AK290" s="2">
        <v>0</v>
      </c>
      <c r="AL290" s="2">
        <v>0</v>
      </c>
      <c r="AM290" s="2">
        <v>0</v>
      </c>
      <c r="AN290" s="2">
        <v>0</v>
      </c>
      <c r="AO290" s="2">
        <v>0</v>
      </c>
      <c r="AP290" s="2">
        <v>0</v>
      </c>
      <c r="AQ290" s="2">
        <v>0</v>
      </c>
      <c r="AR290" s="2">
        <v>73857</v>
      </c>
      <c r="AS290" s="2">
        <v>75807</v>
      </c>
      <c r="AT290" s="2">
        <v>30353</v>
      </c>
      <c r="AU290" s="2">
        <v>30353</v>
      </c>
      <c r="AV290" s="2">
        <v>30353</v>
      </c>
      <c r="AW290" s="2">
        <v>898327.39199999999</v>
      </c>
      <c r="AX290" s="2">
        <v>-170000</v>
      </c>
      <c r="AY290" s="2">
        <v>100000</v>
      </c>
      <c r="AZ290" s="5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</row>
    <row r="291" spans="1:71" ht="16.5" customHeight="1" x14ac:dyDescent="0.3">
      <c r="A291" s="2" t="s">
        <v>1184</v>
      </c>
      <c r="B291" s="2">
        <v>0</v>
      </c>
      <c r="C291" s="2">
        <v>0</v>
      </c>
      <c r="D291" s="2">
        <v>0</v>
      </c>
      <c r="E291" s="2">
        <v>0</v>
      </c>
      <c r="F291" s="2">
        <v>0</v>
      </c>
      <c r="G291" s="2">
        <v>35000</v>
      </c>
      <c r="H291" s="2">
        <v>60000</v>
      </c>
      <c r="I291" s="2">
        <v>95000</v>
      </c>
      <c r="J291" s="2">
        <v>60000</v>
      </c>
      <c r="K291" s="2">
        <v>63752</v>
      </c>
      <c r="L291" s="2">
        <v>63763</v>
      </c>
      <c r="M291" s="2">
        <v>63763</v>
      </c>
      <c r="N291" s="2">
        <v>0</v>
      </c>
      <c r="O291" s="2">
        <v>0</v>
      </c>
      <c r="P291" s="2">
        <v>0</v>
      </c>
      <c r="Q291" s="2">
        <v>0</v>
      </c>
      <c r="R291" s="2">
        <v>0</v>
      </c>
      <c r="S291" s="2">
        <v>0</v>
      </c>
      <c r="T291" s="2">
        <v>0</v>
      </c>
      <c r="U291" s="2">
        <v>0</v>
      </c>
      <c r="V291" s="2">
        <v>0</v>
      </c>
      <c r="W291" s="2">
        <v>0</v>
      </c>
      <c r="X291" s="2">
        <v>0</v>
      </c>
      <c r="Y291" s="2">
        <v>0</v>
      </c>
      <c r="Z291" s="2">
        <v>0</v>
      </c>
      <c r="AA291" s="2">
        <v>0</v>
      </c>
      <c r="AB291" s="2">
        <v>0</v>
      </c>
      <c r="AC291" s="2">
        <v>0</v>
      </c>
      <c r="AD291" s="2">
        <v>0</v>
      </c>
      <c r="AE291" s="2">
        <v>0</v>
      </c>
      <c r="AF291" s="2">
        <v>0</v>
      </c>
      <c r="AG291" s="2">
        <v>0</v>
      </c>
      <c r="AH291" s="2">
        <v>0</v>
      </c>
      <c r="AI291" s="2">
        <v>0</v>
      </c>
      <c r="AJ291" s="2">
        <v>0</v>
      </c>
      <c r="AK291" s="2">
        <v>0</v>
      </c>
      <c r="AL291" s="2">
        <v>0</v>
      </c>
      <c r="AM291" s="2">
        <v>0</v>
      </c>
      <c r="AN291" s="2">
        <v>0</v>
      </c>
      <c r="AO291" s="2">
        <v>0</v>
      </c>
      <c r="AP291" s="2">
        <v>0</v>
      </c>
      <c r="AQ291" s="2">
        <v>0</v>
      </c>
      <c r="AR291" s="2">
        <v>73857</v>
      </c>
      <c r="AS291" s="2">
        <v>75807</v>
      </c>
      <c r="AT291" s="2">
        <v>30353</v>
      </c>
      <c r="AU291" s="2">
        <v>30353</v>
      </c>
      <c r="AV291" s="2">
        <v>30353</v>
      </c>
      <c r="AW291" s="2">
        <v>1228327.392</v>
      </c>
      <c r="AX291" s="2">
        <v>40000</v>
      </c>
      <c r="AY291" s="2">
        <v>485000</v>
      </c>
      <c r="AZ291" s="5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</row>
    <row r="292" spans="1:71" ht="16.5" customHeight="1" x14ac:dyDescent="0.3">
      <c r="A292" s="2" t="s">
        <v>1185</v>
      </c>
      <c r="B292" s="2">
        <v>0</v>
      </c>
      <c r="C292" s="2">
        <v>0</v>
      </c>
      <c r="D292" s="2">
        <v>0</v>
      </c>
      <c r="E292" s="2">
        <v>0</v>
      </c>
      <c r="F292" s="2">
        <v>0</v>
      </c>
      <c r="G292" s="2">
        <v>0</v>
      </c>
      <c r="H292" s="2">
        <v>0</v>
      </c>
      <c r="I292" s="2">
        <v>-235730</v>
      </c>
      <c r="J292" s="2">
        <v>0</v>
      </c>
      <c r="K292" s="2">
        <v>-192</v>
      </c>
      <c r="L292" s="2">
        <v>-192</v>
      </c>
      <c r="M292" s="2">
        <v>-192</v>
      </c>
      <c r="N292" s="2">
        <v>0</v>
      </c>
      <c r="O292" s="2">
        <v>0</v>
      </c>
      <c r="P292" s="2">
        <v>0</v>
      </c>
      <c r="Q292" s="2">
        <v>0</v>
      </c>
      <c r="R292" s="2">
        <v>0</v>
      </c>
      <c r="S292" s="2">
        <v>0</v>
      </c>
      <c r="T292" s="2">
        <v>0</v>
      </c>
      <c r="U292" s="2">
        <v>0</v>
      </c>
      <c r="V292" s="2">
        <v>0</v>
      </c>
      <c r="W292" s="2">
        <v>0</v>
      </c>
      <c r="X292" s="2">
        <v>0</v>
      </c>
      <c r="Y292" s="2">
        <v>0</v>
      </c>
      <c r="Z292" s="2">
        <v>0</v>
      </c>
      <c r="AA292" s="2">
        <v>0</v>
      </c>
      <c r="AB292" s="2">
        <v>0</v>
      </c>
      <c r="AC292" s="2">
        <v>0</v>
      </c>
      <c r="AD292" s="2">
        <v>0</v>
      </c>
      <c r="AE292" s="2">
        <v>0</v>
      </c>
      <c r="AF292" s="2">
        <v>0</v>
      </c>
      <c r="AG292" s="2">
        <v>0</v>
      </c>
      <c r="AH292" s="2">
        <v>0</v>
      </c>
      <c r="AI292" s="2">
        <v>0</v>
      </c>
      <c r="AJ292" s="2">
        <v>0</v>
      </c>
      <c r="AK292" s="2">
        <v>0</v>
      </c>
      <c r="AL292" s="2">
        <v>0</v>
      </c>
      <c r="AM292" s="2">
        <v>0</v>
      </c>
      <c r="AN292" s="2">
        <v>0</v>
      </c>
      <c r="AO292" s="2">
        <v>0</v>
      </c>
      <c r="AP292" s="2">
        <v>0</v>
      </c>
      <c r="AQ292" s="2">
        <v>0</v>
      </c>
      <c r="AR292" s="2">
        <v>0</v>
      </c>
      <c r="AS292" s="2">
        <v>0</v>
      </c>
      <c r="AT292" s="2">
        <v>0</v>
      </c>
      <c r="AU292" s="2">
        <v>0</v>
      </c>
      <c r="AV292" s="2">
        <v>0</v>
      </c>
      <c r="AW292" s="2">
        <v>-330000</v>
      </c>
      <c r="AX292" s="2">
        <v>-210000</v>
      </c>
      <c r="AY292" s="2">
        <v>-385000</v>
      </c>
      <c r="AZ292" s="5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</row>
    <row r="293" spans="1:71" ht="16.5" customHeight="1" x14ac:dyDescent="0.3">
      <c r="A293" s="2" t="s">
        <v>1186</v>
      </c>
      <c r="B293" s="2">
        <v>0</v>
      </c>
      <c r="C293" s="2">
        <v>0</v>
      </c>
      <c r="D293" s="2">
        <v>0</v>
      </c>
      <c r="E293" s="2">
        <v>0</v>
      </c>
      <c r="F293" s="2">
        <v>0</v>
      </c>
      <c r="G293" s="2">
        <v>2866040</v>
      </c>
      <c r="H293" s="2">
        <v>0</v>
      </c>
      <c r="I293" s="2">
        <v>0</v>
      </c>
      <c r="J293" s="2">
        <v>-27459</v>
      </c>
      <c r="K293" s="2">
        <v>1595081</v>
      </c>
      <c r="L293" s="2">
        <v>0</v>
      </c>
      <c r="M293" s="2">
        <v>0</v>
      </c>
      <c r="N293" s="2">
        <v>0</v>
      </c>
      <c r="O293" s="2">
        <v>0</v>
      </c>
      <c r="P293" s="2">
        <v>0</v>
      </c>
      <c r="Q293" s="2">
        <v>0</v>
      </c>
      <c r="R293" s="2">
        <v>0</v>
      </c>
      <c r="S293" s="2">
        <v>0</v>
      </c>
      <c r="T293" s="2">
        <v>0</v>
      </c>
      <c r="U293" s="2">
        <v>0</v>
      </c>
      <c r="V293" s="2">
        <v>0</v>
      </c>
      <c r="W293" s="2">
        <v>-3935789</v>
      </c>
      <c r="X293" s="2">
        <v>0</v>
      </c>
      <c r="Y293" s="2">
        <v>-5723160.5199999996</v>
      </c>
      <c r="Z293" s="2">
        <v>-54356</v>
      </c>
      <c r="AA293" s="2">
        <v>-3527231</v>
      </c>
      <c r="AB293" s="2">
        <v>0</v>
      </c>
      <c r="AC293" s="2">
        <v>-3822942</v>
      </c>
      <c r="AD293" s="2">
        <v>-810356</v>
      </c>
      <c r="AE293" s="2">
        <v>7326789</v>
      </c>
      <c r="AF293" s="2">
        <v>6929123</v>
      </c>
      <c r="AG293" s="2">
        <v>0</v>
      </c>
      <c r="AH293" s="2">
        <v>0</v>
      </c>
      <c r="AI293" s="2">
        <v>0</v>
      </c>
      <c r="AJ293" s="2">
        <v>0</v>
      </c>
      <c r="AK293" s="2">
        <v>0</v>
      </c>
      <c r="AL293" s="2">
        <v>0</v>
      </c>
      <c r="AM293" s="2">
        <v>14038</v>
      </c>
      <c r="AN293" s="2">
        <v>14038</v>
      </c>
      <c r="AO293" s="2">
        <v>14037.77</v>
      </c>
      <c r="AP293" s="2">
        <v>0</v>
      </c>
      <c r="AQ293" s="2">
        <v>0</v>
      </c>
      <c r="AR293" s="2">
        <v>0</v>
      </c>
      <c r="AS293" s="2">
        <v>0</v>
      </c>
      <c r="AT293" s="2">
        <v>0</v>
      </c>
      <c r="AU293" s="2">
        <v>0</v>
      </c>
      <c r="AV293" s="2">
        <v>0</v>
      </c>
      <c r="AW293" s="2">
        <v>0</v>
      </c>
      <c r="AX293" s="2">
        <v>0</v>
      </c>
      <c r="AY293" s="2">
        <v>0</v>
      </c>
      <c r="AZ293" s="5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</row>
    <row r="294" spans="1:71" ht="16.5" customHeight="1" x14ac:dyDescent="0.3">
      <c r="A294" s="2" t="s">
        <v>1187</v>
      </c>
      <c r="B294" s="2">
        <v>0</v>
      </c>
      <c r="C294" s="2">
        <v>0</v>
      </c>
      <c r="D294" s="2">
        <v>0</v>
      </c>
      <c r="E294" s="2">
        <v>0</v>
      </c>
      <c r="F294" s="2">
        <v>0</v>
      </c>
      <c r="G294" s="2">
        <v>7570000</v>
      </c>
      <c r="H294" s="2">
        <v>0</v>
      </c>
      <c r="I294" s="2">
        <v>0</v>
      </c>
      <c r="J294" s="2">
        <v>0</v>
      </c>
      <c r="K294" s="2">
        <v>1850000</v>
      </c>
      <c r="L294" s="2">
        <v>0</v>
      </c>
      <c r="M294" s="2">
        <v>0</v>
      </c>
      <c r="N294" s="2">
        <v>0</v>
      </c>
      <c r="O294" s="2">
        <v>0</v>
      </c>
      <c r="P294" s="2">
        <v>0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2">
        <v>0</v>
      </c>
      <c r="W294" s="2">
        <v>500000</v>
      </c>
      <c r="X294" s="2">
        <v>0</v>
      </c>
      <c r="Y294" s="2">
        <v>1400000</v>
      </c>
      <c r="Z294" s="2">
        <v>2600000</v>
      </c>
      <c r="AA294" s="2">
        <v>4800000</v>
      </c>
      <c r="AB294" s="2">
        <v>0</v>
      </c>
      <c r="AC294" s="2">
        <v>7500000</v>
      </c>
      <c r="AD294" s="2">
        <v>0</v>
      </c>
      <c r="AE294" s="2">
        <v>11135000</v>
      </c>
      <c r="AF294" s="2">
        <v>15885000</v>
      </c>
      <c r="AG294" s="2">
        <v>0</v>
      </c>
      <c r="AH294" s="2">
        <v>0</v>
      </c>
      <c r="AI294" s="2">
        <v>0</v>
      </c>
      <c r="AJ294" s="2">
        <v>0</v>
      </c>
      <c r="AK294" s="2">
        <v>0</v>
      </c>
      <c r="AL294" s="2">
        <v>0</v>
      </c>
      <c r="AM294" s="2">
        <v>14038</v>
      </c>
      <c r="AN294" s="2">
        <v>14038</v>
      </c>
      <c r="AO294" s="2">
        <v>14037.77</v>
      </c>
      <c r="AP294" s="2">
        <v>0</v>
      </c>
      <c r="AQ294" s="2">
        <v>0</v>
      </c>
      <c r="AR294" s="2">
        <v>0</v>
      </c>
      <c r="AS294" s="2">
        <v>0</v>
      </c>
      <c r="AT294" s="2">
        <v>0</v>
      </c>
      <c r="AU294" s="2">
        <v>0</v>
      </c>
      <c r="AV294" s="2">
        <v>0</v>
      </c>
      <c r="AW294" s="2">
        <v>0</v>
      </c>
      <c r="AX294" s="2">
        <v>0</v>
      </c>
      <c r="AY294" s="2">
        <v>0</v>
      </c>
      <c r="AZ294" s="5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</row>
    <row r="295" spans="1:71" ht="16.5" customHeight="1" x14ac:dyDescent="0.3">
      <c r="A295" s="2" t="s">
        <v>1188</v>
      </c>
      <c r="B295" s="2">
        <v>0</v>
      </c>
      <c r="C295" s="2">
        <v>0</v>
      </c>
      <c r="D295" s="2">
        <v>0</v>
      </c>
      <c r="E295" s="2">
        <v>0</v>
      </c>
      <c r="F295" s="2">
        <v>0</v>
      </c>
      <c r="G295" s="2">
        <v>-4703960</v>
      </c>
      <c r="H295" s="2">
        <v>0</v>
      </c>
      <c r="I295" s="2">
        <v>0</v>
      </c>
      <c r="J295" s="2">
        <v>-27459</v>
      </c>
      <c r="K295" s="2">
        <v>-254919</v>
      </c>
      <c r="L295" s="2">
        <v>0</v>
      </c>
      <c r="M295" s="2">
        <v>0</v>
      </c>
      <c r="N295" s="2">
        <v>0</v>
      </c>
      <c r="O295" s="2">
        <v>0</v>
      </c>
      <c r="P295" s="2">
        <v>0</v>
      </c>
      <c r="Q295" s="2">
        <v>0</v>
      </c>
      <c r="R295" s="2">
        <v>0</v>
      </c>
      <c r="S295" s="2">
        <v>0</v>
      </c>
      <c r="T295" s="2">
        <v>0</v>
      </c>
      <c r="U295" s="2">
        <v>0</v>
      </c>
      <c r="V295" s="2">
        <v>0</v>
      </c>
      <c r="W295" s="2">
        <v>-4435789</v>
      </c>
      <c r="X295" s="2">
        <v>0</v>
      </c>
      <c r="Y295" s="2">
        <v>-7123160.5199999996</v>
      </c>
      <c r="Z295" s="2">
        <v>-2654356</v>
      </c>
      <c r="AA295" s="2">
        <v>-8327231</v>
      </c>
      <c r="AB295" s="2">
        <v>0</v>
      </c>
      <c r="AC295" s="2">
        <v>-11322942</v>
      </c>
      <c r="AD295" s="2">
        <v>-810356</v>
      </c>
      <c r="AE295" s="2">
        <v>-3808211</v>
      </c>
      <c r="AF295" s="2">
        <v>-8955877</v>
      </c>
      <c r="AG295" s="2">
        <v>0</v>
      </c>
      <c r="AH295" s="2">
        <v>0</v>
      </c>
      <c r="AI295" s="2">
        <v>0</v>
      </c>
      <c r="AJ295" s="2">
        <v>0</v>
      </c>
      <c r="AK295" s="2">
        <v>0</v>
      </c>
      <c r="AL295" s="2">
        <v>0</v>
      </c>
      <c r="AM295" s="2">
        <v>0</v>
      </c>
      <c r="AN295" s="2">
        <v>0</v>
      </c>
      <c r="AO295" s="2">
        <v>0</v>
      </c>
      <c r="AP295" s="2">
        <v>0</v>
      </c>
      <c r="AQ295" s="2">
        <v>0</v>
      </c>
      <c r="AR295" s="2">
        <v>0</v>
      </c>
      <c r="AS295" s="2">
        <v>0</v>
      </c>
      <c r="AT295" s="2">
        <v>0</v>
      </c>
      <c r="AU295" s="2">
        <v>0</v>
      </c>
      <c r="AV295" s="2">
        <v>0</v>
      </c>
      <c r="AW295" s="2">
        <v>0</v>
      </c>
      <c r="AX295" s="2">
        <v>0</v>
      </c>
      <c r="AY295" s="2">
        <v>0</v>
      </c>
      <c r="AZ295" s="5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</row>
    <row r="296" spans="1:71" ht="16.5" customHeight="1" x14ac:dyDescent="0.3">
      <c r="A296" s="2" t="s">
        <v>935</v>
      </c>
      <c r="B296" s="2">
        <v>0</v>
      </c>
      <c r="C296" s="2">
        <v>0</v>
      </c>
      <c r="D296" s="2">
        <v>0</v>
      </c>
      <c r="E296" s="2">
        <v>0</v>
      </c>
      <c r="F296" s="2">
        <v>0</v>
      </c>
      <c r="G296" s="2">
        <v>-272</v>
      </c>
      <c r="H296" s="2">
        <v>-409</v>
      </c>
      <c r="I296" s="2">
        <v>-545</v>
      </c>
      <c r="J296" s="2">
        <v>-194</v>
      </c>
      <c r="K296" s="2">
        <v>-503</v>
      </c>
      <c r="L296" s="2">
        <v>-813</v>
      </c>
      <c r="M296" s="2">
        <v>-1180</v>
      </c>
      <c r="N296" s="2">
        <v>-270</v>
      </c>
      <c r="O296" s="2">
        <v>-270</v>
      </c>
      <c r="P296" s="2">
        <v>-270</v>
      </c>
      <c r="Q296" s="2">
        <v>-269.75</v>
      </c>
      <c r="R296" s="2">
        <v>-398</v>
      </c>
      <c r="S296" s="2">
        <v>-777</v>
      </c>
      <c r="T296" s="2">
        <v>-1938</v>
      </c>
      <c r="U296" s="2">
        <v>-2358.0859999999998</v>
      </c>
      <c r="V296" s="2">
        <v>-290</v>
      </c>
      <c r="W296" s="2">
        <v>-4059</v>
      </c>
      <c r="X296" s="2">
        <v>-4448</v>
      </c>
      <c r="Y296" s="2">
        <v>-4612.3230000000003</v>
      </c>
      <c r="Z296" s="2">
        <v>-341</v>
      </c>
      <c r="AA296" s="2">
        <v>-688</v>
      </c>
      <c r="AB296" s="2">
        <v>-924</v>
      </c>
      <c r="AC296" s="2">
        <v>-1281.8900000000001</v>
      </c>
      <c r="AD296" s="2">
        <v>-249</v>
      </c>
      <c r="AE296" s="2">
        <v>-444</v>
      </c>
      <c r="AF296" s="2">
        <v>-642</v>
      </c>
      <c r="AG296" s="2">
        <v>-770.98900000000003</v>
      </c>
      <c r="AH296" s="2">
        <v>0</v>
      </c>
      <c r="AI296" s="2">
        <v>-190</v>
      </c>
      <c r="AJ296" s="2">
        <v>-287</v>
      </c>
      <c r="AK296" s="2">
        <v>-385.96699999999998</v>
      </c>
      <c r="AL296" s="2">
        <v>-100</v>
      </c>
      <c r="AM296" s="2">
        <v>-258</v>
      </c>
      <c r="AN296" s="2">
        <v>-447</v>
      </c>
      <c r="AO296" s="2">
        <v>-1590.66</v>
      </c>
      <c r="AP296" s="2">
        <v>-294</v>
      </c>
      <c r="AQ296" s="2">
        <v>-592</v>
      </c>
      <c r="AR296" s="2">
        <v>-821</v>
      </c>
      <c r="AS296" s="2">
        <v>-820.86</v>
      </c>
      <c r="AT296" s="2">
        <v>0</v>
      </c>
      <c r="AU296" s="2">
        <v>0</v>
      </c>
      <c r="AV296" s="2">
        <v>0</v>
      </c>
      <c r="AW296" s="2">
        <v>-2709.6080000000002</v>
      </c>
      <c r="AX296" s="2">
        <v>-607128</v>
      </c>
      <c r="AY296" s="2">
        <v>-1565264</v>
      </c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</row>
    <row r="297" spans="1:71" ht="16.5" customHeight="1" x14ac:dyDescent="0.3">
      <c r="A297" s="2" t="s">
        <v>936</v>
      </c>
      <c r="B297" s="2">
        <v>0</v>
      </c>
      <c r="C297" s="2">
        <v>0</v>
      </c>
      <c r="D297" s="2">
        <v>0</v>
      </c>
      <c r="E297" s="2">
        <v>0</v>
      </c>
      <c r="F297" s="2">
        <v>0</v>
      </c>
      <c r="G297" s="2">
        <v>-272</v>
      </c>
      <c r="H297" s="2">
        <v>-409</v>
      </c>
      <c r="I297" s="2">
        <v>-545</v>
      </c>
      <c r="J297" s="2">
        <v>-194</v>
      </c>
      <c r="K297" s="2">
        <v>-503</v>
      </c>
      <c r="L297" s="2">
        <v>-813</v>
      </c>
      <c r="M297" s="2">
        <v>-1180</v>
      </c>
      <c r="N297" s="2">
        <v>-270</v>
      </c>
      <c r="O297" s="2">
        <v>-270</v>
      </c>
      <c r="P297" s="2">
        <v>-270</v>
      </c>
      <c r="Q297" s="2">
        <v>-269.75</v>
      </c>
      <c r="R297" s="2">
        <v>-398</v>
      </c>
      <c r="S297" s="2">
        <v>-777</v>
      </c>
      <c r="T297" s="2">
        <v>-1938</v>
      </c>
      <c r="U297" s="2">
        <v>-2358.0859999999998</v>
      </c>
      <c r="V297" s="2">
        <v>-290</v>
      </c>
      <c r="W297" s="2">
        <v>-4059</v>
      </c>
      <c r="X297" s="2">
        <v>-4448</v>
      </c>
      <c r="Y297" s="2">
        <v>-4612.3230000000003</v>
      </c>
      <c r="Z297" s="2">
        <v>-341</v>
      </c>
      <c r="AA297" s="2">
        <v>-688</v>
      </c>
      <c r="AB297" s="2">
        <v>-924</v>
      </c>
      <c r="AC297" s="2">
        <v>-1281.8900000000001</v>
      </c>
      <c r="AD297" s="2">
        <v>-249</v>
      </c>
      <c r="AE297" s="2">
        <v>-444</v>
      </c>
      <c r="AF297" s="2">
        <v>-642</v>
      </c>
      <c r="AG297" s="2">
        <v>-770.98900000000003</v>
      </c>
      <c r="AH297" s="2">
        <v>0</v>
      </c>
      <c r="AI297" s="2">
        <v>-190</v>
      </c>
      <c r="AJ297" s="2">
        <v>-287</v>
      </c>
      <c r="AK297" s="2">
        <v>-385.96699999999998</v>
      </c>
      <c r="AL297" s="2">
        <v>-100</v>
      </c>
      <c r="AM297" s="2">
        <v>-258</v>
      </c>
      <c r="AN297" s="2">
        <v>-447</v>
      </c>
      <c r="AO297" s="2">
        <v>-1590.66</v>
      </c>
      <c r="AP297" s="2">
        <v>-294</v>
      </c>
      <c r="AQ297" s="2">
        <v>-592</v>
      </c>
      <c r="AR297" s="2">
        <v>-821</v>
      </c>
      <c r="AS297" s="2">
        <v>-820.86</v>
      </c>
      <c r="AT297" s="2">
        <v>0</v>
      </c>
      <c r="AU297" s="2">
        <v>0</v>
      </c>
      <c r="AV297" s="2">
        <v>0</v>
      </c>
      <c r="AW297" s="2">
        <v>-2709.6080000000002</v>
      </c>
      <c r="AX297" s="2">
        <v>-607128</v>
      </c>
      <c r="AY297" s="2">
        <v>-1565264</v>
      </c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</row>
    <row r="298" spans="1:71" ht="16.5" customHeight="1" x14ac:dyDescent="0.3">
      <c r="A298" s="2" t="s">
        <v>940</v>
      </c>
      <c r="B298" s="2">
        <v>0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  <c r="K298" s="2">
        <v>0</v>
      </c>
      <c r="L298" s="2">
        <v>0</v>
      </c>
      <c r="M298" s="2">
        <v>0</v>
      </c>
      <c r="N298" s="2">
        <v>0</v>
      </c>
      <c r="O298" s="2">
        <v>0</v>
      </c>
      <c r="P298" s="2">
        <v>0</v>
      </c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6616176</v>
      </c>
      <c r="X298" s="2">
        <v>6616176</v>
      </c>
      <c r="Y298" s="2">
        <v>6616176</v>
      </c>
      <c r="Z298" s="2">
        <v>0</v>
      </c>
      <c r="AA298" s="2">
        <v>0</v>
      </c>
      <c r="AB298" s="2">
        <v>0</v>
      </c>
      <c r="AC298" s="2">
        <v>0</v>
      </c>
      <c r="AD298" s="2">
        <v>0</v>
      </c>
      <c r="AE298" s="2">
        <v>0</v>
      </c>
      <c r="AF298" s="2">
        <v>0</v>
      </c>
      <c r="AG298" s="2">
        <v>0</v>
      </c>
      <c r="AH298" s="2">
        <v>0</v>
      </c>
      <c r="AI298" s="2">
        <v>0</v>
      </c>
      <c r="AJ298" s="2">
        <v>0</v>
      </c>
      <c r="AK298" s="2">
        <v>0</v>
      </c>
      <c r="AL298" s="2">
        <v>0</v>
      </c>
      <c r="AM298" s="2">
        <v>63603</v>
      </c>
      <c r="AN298" s="2">
        <v>63603</v>
      </c>
      <c r="AO298" s="2">
        <v>554204.11</v>
      </c>
      <c r="AP298" s="2">
        <v>170815</v>
      </c>
      <c r="AQ298" s="2">
        <v>431513</v>
      </c>
      <c r="AR298" s="2">
        <v>496852</v>
      </c>
      <c r="AS298" s="2">
        <v>497153.49</v>
      </c>
      <c r="AT298" s="2">
        <v>0</v>
      </c>
      <c r="AU298" s="2">
        <v>0</v>
      </c>
      <c r="AV298" s="2">
        <v>0</v>
      </c>
      <c r="AW298" s="2">
        <v>0</v>
      </c>
      <c r="AX298" s="2">
        <v>0</v>
      </c>
      <c r="AY298" s="2">
        <v>0</v>
      </c>
      <c r="AZ298" s="5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</row>
    <row r="299" spans="1:71" ht="16.5" customHeight="1" x14ac:dyDescent="0.3">
      <c r="A299" s="2" t="s">
        <v>941</v>
      </c>
      <c r="B299" s="2">
        <v>0</v>
      </c>
      <c r="C299" s="2">
        <v>-742339</v>
      </c>
      <c r="D299" s="2">
        <v>-755825</v>
      </c>
      <c r="E299" s="2">
        <v>-767250</v>
      </c>
      <c r="F299" s="2">
        <v>-14498</v>
      </c>
      <c r="G299" s="2">
        <v>-733358</v>
      </c>
      <c r="H299" s="2">
        <v>-733471</v>
      </c>
      <c r="I299" s="2">
        <v>-733472</v>
      </c>
      <c r="J299" s="2">
        <v>-3</v>
      </c>
      <c r="K299" s="2">
        <v>-1263414</v>
      </c>
      <c r="L299" s="2">
        <v>-1263816</v>
      </c>
      <c r="M299" s="2">
        <v>-1266988</v>
      </c>
      <c r="N299" s="2">
        <v>-19</v>
      </c>
      <c r="O299" s="2">
        <v>-544569</v>
      </c>
      <c r="P299" s="2">
        <v>-544608</v>
      </c>
      <c r="Q299" s="2">
        <v>-544610.68999999994</v>
      </c>
      <c r="R299" s="2">
        <v>0</v>
      </c>
      <c r="S299" s="2">
        <v>-806043</v>
      </c>
      <c r="T299" s="2">
        <v>-806081</v>
      </c>
      <c r="U299" s="2">
        <v>-806100.54</v>
      </c>
      <c r="V299" s="2">
        <v>-10</v>
      </c>
      <c r="W299" s="2">
        <v>-2069426</v>
      </c>
      <c r="X299" s="2">
        <v>-2069540</v>
      </c>
      <c r="Y299" s="2">
        <v>-2069545.077</v>
      </c>
      <c r="Z299" s="2">
        <v>-1</v>
      </c>
      <c r="AA299" s="2">
        <v>-2507331</v>
      </c>
      <c r="AB299" s="2">
        <v>-2507448</v>
      </c>
      <c r="AC299" s="2">
        <v>-2507590.04</v>
      </c>
      <c r="AD299" s="2">
        <v>0</v>
      </c>
      <c r="AE299" s="2">
        <v>-2916495</v>
      </c>
      <c r="AF299" s="2">
        <v>-2916813</v>
      </c>
      <c r="AG299" s="2">
        <v>-2916824.6519999998</v>
      </c>
      <c r="AH299" s="2">
        <v>0</v>
      </c>
      <c r="AI299" s="2">
        <v>-3141154</v>
      </c>
      <c r="AJ299" s="2">
        <v>-3140998</v>
      </c>
      <c r="AK299" s="2">
        <v>-3141005.8679999998</v>
      </c>
      <c r="AL299" s="2">
        <v>0</v>
      </c>
      <c r="AM299" s="2">
        <v>-3715005</v>
      </c>
      <c r="AN299" s="2">
        <v>-3724685</v>
      </c>
      <c r="AO299" s="2">
        <v>-3724688.81</v>
      </c>
      <c r="AP299" s="2">
        <v>0</v>
      </c>
      <c r="AQ299" s="2">
        <v>-6266141</v>
      </c>
      <c r="AR299" s="2">
        <v>-6282426</v>
      </c>
      <c r="AS299" s="2">
        <v>-6282449.8399999999</v>
      </c>
      <c r="AT299" s="2">
        <v>0</v>
      </c>
      <c r="AU299" s="2">
        <v>-4936095</v>
      </c>
      <c r="AV299" s="2">
        <v>-5014930</v>
      </c>
      <c r="AW299" s="2">
        <v>-5014931.0190000003</v>
      </c>
      <c r="AX299" s="2">
        <v>-62</v>
      </c>
      <c r="AY299" s="2">
        <v>-3558914</v>
      </c>
      <c r="AZ299" s="5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</row>
    <row r="300" spans="1:71" ht="16.5" customHeight="1" x14ac:dyDescent="0.3">
      <c r="A300" s="2" t="s">
        <v>906</v>
      </c>
      <c r="B300" s="2">
        <v>0</v>
      </c>
      <c r="C300" s="2">
        <v>0</v>
      </c>
      <c r="D300" s="2">
        <v>0</v>
      </c>
      <c r="E300" s="2">
        <v>0</v>
      </c>
      <c r="F300" s="2">
        <v>0</v>
      </c>
      <c r="G300" s="2">
        <v>-408039</v>
      </c>
      <c r="H300" s="2">
        <v>-460642</v>
      </c>
      <c r="I300" s="2">
        <v>-790424</v>
      </c>
      <c r="J300" s="2">
        <v>-97474</v>
      </c>
      <c r="K300" s="2">
        <v>-341779</v>
      </c>
      <c r="L300" s="2">
        <v>-445933</v>
      </c>
      <c r="M300" s="2">
        <v>-690848</v>
      </c>
      <c r="N300" s="2">
        <v>-122242</v>
      </c>
      <c r="O300" s="2">
        <v>-372420</v>
      </c>
      <c r="P300" s="2">
        <v>-545114</v>
      </c>
      <c r="Q300" s="2">
        <v>-869495.19</v>
      </c>
      <c r="R300" s="2">
        <v>-153705</v>
      </c>
      <c r="S300" s="2">
        <v>-534907</v>
      </c>
      <c r="T300" s="2">
        <v>-811701</v>
      </c>
      <c r="U300" s="2">
        <v>-1236986.615</v>
      </c>
      <c r="V300" s="2">
        <v>-230215</v>
      </c>
      <c r="W300" s="2">
        <v>-620517</v>
      </c>
      <c r="X300" s="2">
        <v>-909629</v>
      </c>
      <c r="Y300" s="2">
        <v>-1175965.9480000001</v>
      </c>
      <c r="Z300" s="2">
        <v>-258994</v>
      </c>
      <c r="AA300" s="2">
        <v>-525962</v>
      </c>
      <c r="AB300" s="2">
        <v>-685337</v>
      </c>
      <c r="AC300" s="2">
        <v>-845059.69</v>
      </c>
      <c r="AD300" s="2">
        <v>-154501</v>
      </c>
      <c r="AE300" s="2">
        <v>-422600</v>
      </c>
      <c r="AF300" s="2">
        <v>-439642</v>
      </c>
      <c r="AG300" s="2">
        <v>-620751.21</v>
      </c>
      <c r="AH300" s="2">
        <v>-165947</v>
      </c>
      <c r="AI300" s="2">
        <v>-355606</v>
      </c>
      <c r="AJ300" s="2">
        <v>-505661</v>
      </c>
      <c r="AK300" s="2">
        <v>-659734.20600000001</v>
      </c>
      <c r="AL300" s="2">
        <v>-130428</v>
      </c>
      <c r="AM300" s="2">
        <v>-258702</v>
      </c>
      <c r="AN300" s="2">
        <v>-383971</v>
      </c>
      <c r="AO300" s="2">
        <v>-482966.16</v>
      </c>
      <c r="AP300" s="2">
        <v>-149088</v>
      </c>
      <c r="AQ300" s="2">
        <v>-223705</v>
      </c>
      <c r="AR300" s="2">
        <v>-370882</v>
      </c>
      <c r="AS300" s="2">
        <v>-610576.88</v>
      </c>
      <c r="AT300" s="2">
        <v>-405929</v>
      </c>
      <c r="AU300" s="2">
        <v>-491078</v>
      </c>
      <c r="AV300" s="2">
        <v>-711990</v>
      </c>
      <c r="AW300" s="2">
        <v>-966667.80700000003</v>
      </c>
      <c r="AX300" s="2">
        <v>-219352</v>
      </c>
      <c r="AY300" s="2">
        <v>-214364</v>
      </c>
      <c r="AZ300" s="5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</row>
    <row r="301" spans="1:71" ht="16.5" customHeight="1" x14ac:dyDescent="0.3">
      <c r="A301" s="2" t="s">
        <v>920</v>
      </c>
      <c r="B301" s="2">
        <v>-329476</v>
      </c>
      <c r="C301" s="2">
        <v>12587</v>
      </c>
      <c r="D301" s="2">
        <v>1888101</v>
      </c>
      <c r="E301" s="2">
        <v>3679159</v>
      </c>
      <c r="F301" s="2">
        <v>-436408</v>
      </c>
      <c r="G301" s="2">
        <v>-327746</v>
      </c>
      <c r="H301" s="2">
        <v>-327746</v>
      </c>
      <c r="I301" s="2">
        <v>3680068</v>
      </c>
      <c r="J301" s="2">
        <v>0</v>
      </c>
      <c r="K301" s="2">
        <v>0</v>
      </c>
      <c r="L301" s="2">
        <v>0</v>
      </c>
      <c r="M301" s="2">
        <v>0</v>
      </c>
      <c r="N301" s="2">
        <v>0</v>
      </c>
      <c r="O301" s="2">
        <v>0</v>
      </c>
      <c r="P301" s="2">
        <v>0</v>
      </c>
      <c r="Q301" s="2">
        <v>0</v>
      </c>
      <c r="R301" s="2">
        <v>0</v>
      </c>
      <c r="S301" s="2">
        <v>0</v>
      </c>
      <c r="T301" s="2">
        <v>0</v>
      </c>
      <c r="U301" s="2">
        <v>0</v>
      </c>
      <c r="V301" s="2">
        <v>0</v>
      </c>
      <c r="W301" s="2">
        <v>0</v>
      </c>
      <c r="X301" s="2">
        <v>0</v>
      </c>
      <c r="Y301" s="2">
        <v>1.6</v>
      </c>
      <c r="Z301" s="2">
        <v>0</v>
      </c>
      <c r="AA301" s="2">
        <v>0</v>
      </c>
      <c r="AB301" s="2">
        <v>0</v>
      </c>
      <c r="AC301" s="2">
        <v>-1.32</v>
      </c>
      <c r="AD301" s="2">
        <v>0</v>
      </c>
      <c r="AE301" s="2">
        <v>0</v>
      </c>
      <c r="AF301" s="2">
        <v>0</v>
      </c>
      <c r="AG301" s="2">
        <v>-0.505</v>
      </c>
      <c r="AH301" s="2">
        <v>0</v>
      </c>
      <c r="AI301" s="2">
        <v>0</v>
      </c>
      <c r="AJ301" s="2">
        <v>0</v>
      </c>
      <c r="AK301" s="2">
        <v>0.30099999999999999</v>
      </c>
      <c r="AL301" s="2">
        <v>0</v>
      </c>
      <c r="AM301" s="2">
        <v>0</v>
      </c>
      <c r="AN301" s="2">
        <v>0</v>
      </c>
      <c r="AO301" s="2">
        <v>0</v>
      </c>
      <c r="AP301" s="2">
        <v>-168634</v>
      </c>
      <c r="AQ301" s="2">
        <v>-168634</v>
      </c>
      <c r="AR301" s="2">
        <v>-168634</v>
      </c>
      <c r="AS301" s="2">
        <v>-4053923.1</v>
      </c>
      <c r="AT301" s="2">
        <v>-185693</v>
      </c>
      <c r="AU301" s="2">
        <v>-402483</v>
      </c>
      <c r="AV301" s="2">
        <v>-395637</v>
      </c>
      <c r="AW301" s="2">
        <v>-391875.3</v>
      </c>
      <c r="AX301" s="2">
        <v>-761216</v>
      </c>
      <c r="AY301" s="2">
        <v>-761216</v>
      </c>
      <c r="AZ301" s="5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</row>
    <row r="302" spans="1:71" ht="16.5" customHeight="1" x14ac:dyDescent="0.3">
      <c r="A302" s="2" t="s">
        <v>942</v>
      </c>
      <c r="B302" s="2">
        <v>-329444</v>
      </c>
      <c r="C302" s="2">
        <v>-729688</v>
      </c>
      <c r="D302" s="2">
        <v>1132373</v>
      </c>
      <c r="E302" s="2">
        <v>3026909</v>
      </c>
      <c r="F302" s="2">
        <v>-435906</v>
      </c>
      <c r="G302" s="2">
        <v>1431625</v>
      </c>
      <c r="H302" s="2">
        <v>1538667</v>
      </c>
      <c r="I302" s="2">
        <v>2239237</v>
      </c>
      <c r="J302" s="2">
        <v>-65130</v>
      </c>
      <c r="K302" s="2">
        <v>52945</v>
      </c>
      <c r="L302" s="2">
        <v>-229369</v>
      </c>
      <c r="M302" s="2">
        <v>519718</v>
      </c>
      <c r="N302" s="2">
        <v>641980</v>
      </c>
      <c r="O302" s="2">
        <v>1220772</v>
      </c>
      <c r="P302" s="2">
        <v>5186560</v>
      </c>
      <c r="Q302" s="2">
        <v>4745697.17</v>
      </c>
      <c r="R302" s="2">
        <v>448418</v>
      </c>
      <c r="S302" s="2">
        <v>283314</v>
      </c>
      <c r="T302" s="2">
        <v>-372158</v>
      </c>
      <c r="U302" s="2">
        <v>-1725362.4410000001</v>
      </c>
      <c r="V302" s="2">
        <v>-325959</v>
      </c>
      <c r="W302" s="2">
        <v>-13615</v>
      </c>
      <c r="X302" s="2">
        <v>-1475246</v>
      </c>
      <c r="Y302" s="2">
        <v>-2357106.2680000002</v>
      </c>
      <c r="Z302" s="2">
        <v>-313692</v>
      </c>
      <c r="AA302" s="2">
        <v>-6561212</v>
      </c>
      <c r="AB302" s="2">
        <v>-7501296</v>
      </c>
      <c r="AC302" s="2">
        <v>-7176874.9500000002</v>
      </c>
      <c r="AD302" s="2">
        <v>-965106</v>
      </c>
      <c r="AE302" s="2">
        <v>3987250</v>
      </c>
      <c r="AF302" s="2">
        <v>3572026</v>
      </c>
      <c r="AG302" s="2">
        <v>3066260.6439999999</v>
      </c>
      <c r="AH302" s="2">
        <v>-1222143</v>
      </c>
      <c r="AI302" s="2">
        <v>-5459341</v>
      </c>
      <c r="AJ302" s="2">
        <v>-6623743</v>
      </c>
      <c r="AK302" s="2">
        <v>-8520107.7400000002</v>
      </c>
      <c r="AL302" s="2">
        <v>-3075748</v>
      </c>
      <c r="AM302" s="2">
        <v>-2490044</v>
      </c>
      <c r="AN302" s="2">
        <v>-3968262</v>
      </c>
      <c r="AO302" s="2">
        <v>-12016014.220000001</v>
      </c>
      <c r="AP302" s="2">
        <v>-271078</v>
      </c>
      <c r="AQ302" s="2">
        <v>-3034836</v>
      </c>
      <c r="AR302" s="2">
        <v>4451148</v>
      </c>
      <c r="AS302" s="2">
        <v>1884320.65</v>
      </c>
      <c r="AT302" s="2">
        <v>-1174359</v>
      </c>
      <c r="AU302" s="2">
        <v>1347626</v>
      </c>
      <c r="AV302" s="2">
        <v>321667</v>
      </c>
      <c r="AW302" s="2">
        <v>-2665956.6150000002</v>
      </c>
      <c r="AX302" s="2">
        <v>6974556</v>
      </c>
      <c r="AY302" s="2">
        <v>4581085</v>
      </c>
      <c r="AZ302" s="5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</row>
    <row r="303" spans="1:71" ht="16.5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5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</row>
    <row r="304" spans="1:71" ht="16.5" customHeight="1" x14ac:dyDescent="0.3">
      <c r="A304" s="2" t="s">
        <v>943</v>
      </c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5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</row>
    <row r="305" spans="1:71" ht="16.5" customHeight="1" x14ac:dyDescent="0.3">
      <c r="A305" s="2" t="s">
        <v>944</v>
      </c>
      <c r="B305" s="2">
        <v>504609</v>
      </c>
      <c r="C305" s="2">
        <v>-171735</v>
      </c>
      <c r="D305" s="2">
        <v>168113</v>
      </c>
      <c r="E305" s="2">
        <v>1381345</v>
      </c>
      <c r="F305" s="2">
        <v>-456636</v>
      </c>
      <c r="G305" s="2">
        <v>-455758</v>
      </c>
      <c r="H305" s="2">
        <v>-886331</v>
      </c>
      <c r="I305" s="2">
        <v>-672791</v>
      </c>
      <c r="J305" s="2">
        <v>-153491</v>
      </c>
      <c r="K305" s="2">
        <v>-634399</v>
      </c>
      <c r="L305" s="2">
        <v>-1203771</v>
      </c>
      <c r="M305" s="2">
        <v>-962990</v>
      </c>
      <c r="N305" s="2">
        <v>-10353</v>
      </c>
      <c r="O305" s="2">
        <v>149458</v>
      </c>
      <c r="P305" s="2">
        <v>-794</v>
      </c>
      <c r="Q305" s="2">
        <v>64946.879999999997</v>
      </c>
      <c r="R305" s="2">
        <v>42726</v>
      </c>
      <c r="S305" s="2">
        <v>792778</v>
      </c>
      <c r="T305" s="2">
        <v>2212457</v>
      </c>
      <c r="U305" s="2">
        <v>2058207.2919999999</v>
      </c>
      <c r="V305" s="2">
        <v>-1148227</v>
      </c>
      <c r="W305" s="2">
        <v>-846550</v>
      </c>
      <c r="X305" s="2">
        <v>-629052</v>
      </c>
      <c r="Y305" s="2">
        <v>-1141456.6410000001</v>
      </c>
      <c r="Z305" s="2">
        <v>409374</v>
      </c>
      <c r="AA305" s="2">
        <v>-98385</v>
      </c>
      <c r="AB305" s="2">
        <v>-399353</v>
      </c>
      <c r="AC305" s="2">
        <v>735603.17</v>
      </c>
      <c r="AD305" s="2">
        <v>-1213016</v>
      </c>
      <c r="AE305" s="2">
        <v>-729310</v>
      </c>
      <c r="AF305" s="2">
        <v>-623449</v>
      </c>
      <c r="AG305" s="2">
        <v>89952.093999999997</v>
      </c>
      <c r="AH305" s="2">
        <v>-301783</v>
      </c>
      <c r="AI305" s="2">
        <v>-1048731</v>
      </c>
      <c r="AJ305" s="2">
        <v>-739860</v>
      </c>
      <c r="AK305" s="2">
        <v>-88788.441000000006</v>
      </c>
      <c r="AL305" s="2">
        <v>60716</v>
      </c>
      <c r="AM305" s="2">
        <v>-446451</v>
      </c>
      <c r="AN305" s="2">
        <v>-514205</v>
      </c>
      <c r="AO305" s="2">
        <v>6848.77</v>
      </c>
      <c r="AP305" s="2">
        <v>2373248</v>
      </c>
      <c r="AQ305" s="2">
        <v>99375</v>
      </c>
      <c r="AR305" s="2">
        <v>370969</v>
      </c>
      <c r="AS305" s="2">
        <v>573945.88</v>
      </c>
      <c r="AT305" s="2">
        <v>-204431</v>
      </c>
      <c r="AU305" s="2">
        <v>-96709</v>
      </c>
      <c r="AV305" s="2">
        <v>-1294610</v>
      </c>
      <c r="AW305" s="2">
        <v>-790927.23899999994</v>
      </c>
      <c r="AX305" s="2">
        <v>7063212</v>
      </c>
      <c r="AY305" s="2">
        <v>693636</v>
      </c>
      <c r="AZ305" s="5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</row>
    <row r="306" spans="1:71" ht="16.5" customHeight="1" x14ac:dyDescent="0.3">
      <c r="A306" s="2" t="s">
        <v>1189</v>
      </c>
      <c r="B306" s="2">
        <v>0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  <c r="I306" s="2">
        <v>0</v>
      </c>
      <c r="J306" s="2">
        <v>0</v>
      </c>
      <c r="K306" s="2">
        <v>0</v>
      </c>
      <c r="L306" s="2">
        <v>0</v>
      </c>
      <c r="M306" s="2">
        <v>0</v>
      </c>
      <c r="N306" s="2">
        <v>0</v>
      </c>
      <c r="O306" s="2">
        <v>0</v>
      </c>
      <c r="P306" s="2">
        <v>-2883</v>
      </c>
      <c r="Q306" s="2">
        <v>-3453.12</v>
      </c>
      <c r="R306" s="2">
        <v>-3478</v>
      </c>
      <c r="S306" s="2">
        <v>-5132</v>
      </c>
      <c r="T306" s="2">
        <v>-3339</v>
      </c>
      <c r="U306" s="2">
        <v>2369.6889999999999</v>
      </c>
      <c r="V306" s="2">
        <v>-71</v>
      </c>
      <c r="W306" s="2">
        <v>1035</v>
      </c>
      <c r="X306" s="2">
        <v>1208</v>
      </c>
      <c r="Y306" s="2">
        <v>0</v>
      </c>
      <c r="Z306" s="2">
        <v>0</v>
      </c>
      <c r="AA306" s="2">
        <v>0</v>
      </c>
      <c r="AB306" s="2">
        <v>0</v>
      </c>
      <c r="AC306" s="2">
        <v>0</v>
      </c>
      <c r="AD306" s="2">
        <v>0</v>
      </c>
      <c r="AE306" s="2">
        <v>0</v>
      </c>
      <c r="AF306" s="2">
        <v>0</v>
      </c>
      <c r="AG306" s="2">
        <v>0</v>
      </c>
      <c r="AH306" s="2">
        <v>0</v>
      </c>
      <c r="AI306" s="2">
        <v>0</v>
      </c>
      <c r="AJ306" s="2">
        <v>0</v>
      </c>
      <c r="AK306" s="2">
        <v>0</v>
      </c>
      <c r="AL306" s="2">
        <v>0</v>
      </c>
      <c r="AM306" s="2">
        <v>0</v>
      </c>
      <c r="AN306" s="2">
        <v>0</v>
      </c>
      <c r="AO306" s="2">
        <v>-77655.19</v>
      </c>
      <c r="AP306" s="2">
        <v>59306</v>
      </c>
      <c r="AQ306" s="2">
        <v>71165</v>
      </c>
      <c r="AR306" s="2">
        <v>-156992</v>
      </c>
      <c r="AS306" s="2">
        <v>28946.03</v>
      </c>
      <c r="AT306" s="2">
        <v>11391</v>
      </c>
      <c r="AU306" s="2">
        <v>-188466</v>
      </c>
      <c r="AV306" s="2">
        <v>-188681</v>
      </c>
      <c r="AW306" s="2">
        <v>-176866.11300000001</v>
      </c>
      <c r="AX306" s="2">
        <v>371</v>
      </c>
      <c r="AY306" s="2">
        <v>7395</v>
      </c>
      <c r="AZ306" s="5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</row>
    <row r="307" spans="1:71" ht="16.5" customHeight="1" x14ac:dyDescent="0.3">
      <c r="A307" s="2" t="s">
        <v>945</v>
      </c>
      <c r="B307" s="2">
        <v>1026000</v>
      </c>
      <c r="C307" s="2">
        <v>1026001</v>
      </c>
      <c r="D307" s="2">
        <v>1026000</v>
      </c>
      <c r="E307" s="2">
        <v>1026001</v>
      </c>
      <c r="F307" s="2">
        <v>2407346</v>
      </c>
      <c r="G307" s="2">
        <v>2407346</v>
      </c>
      <c r="H307" s="2">
        <v>2407346</v>
      </c>
      <c r="I307" s="2">
        <v>2407346</v>
      </c>
      <c r="J307" s="2">
        <v>1734555</v>
      </c>
      <c r="K307" s="2">
        <v>1734555</v>
      </c>
      <c r="L307" s="2">
        <v>1734555</v>
      </c>
      <c r="M307" s="2">
        <v>1734555</v>
      </c>
      <c r="N307" s="2">
        <v>771564</v>
      </c>
      <c r="O307" s="2">
        <v>771564</v>
      </c>
      <c r="P307" s="2">
        <v>771564</v>
      </c>
      <c r="Q307" s="2">
        <v>771564.29</v>
      </c>
      <c r="R307" s="2">
        <v>833058</v>
      </c>
      <c r="S307" s="2">
        <v>833058</v>
      </c>
      <c r="T307" s="2">
        <v>833058</v>
      </c>
      <c r="U307" s="2">
        <v>833058.05900000001</v>
      </c>
      <c r="V307" s="2">
        <v>2893635</v>
      </c>
      <c r="W307" s="2">
        <v>2893635</v>
      </c>
      <c r="X307" s="2">
        <v>2893635</v>
      </c>
      <c r="Y307" s="2">
        <v>2893635.04</v>
      </c>
      <c r="Z307" s="2">
        <v>1752178</v>
      </c>
      <c r="AA307" s="2">
        <v>1752178</v>
      </c>
      <c r="AB307" s="2">
        <v>1752178</v>
      </c>
      <c r="AC307" s="2">
        <v>1752178.4</v>
      </c>
      <c r="AD307" s="2">
        <v>2487782</v>
      </c>
      <c r="AE307" s="2">
        <v>2487782</v>
      </c>
      <c r="AF307" s="2">
        <v>2487782</v>
      </c>
      <c r="AG307" s="2">
        <v>2487781.5669999998</v>
      </c>
      <c r="AH307" s="2">
        <v>2577734</v>
      </c>
      <c r="AI307" s="2">
        <v>2577734</v>
      </c>
      <c r="AJ307" s="2">
        <v>2577734</v>
      </c>
      <c r="AK307" s="2">
        <v>2577733.6609999998</v>
      </c>
      <c r="AL307" s="2">
        <v>2488945</v>
      </c>
      <c r="AM307" s="2">
        <v>2488945</v>
      </c>
      <c r="AN307" s="2">
        <v>2488945</v>
      </c>
      <c r="AO307" s="2">
        <v>2488945.2200000002</v>
      </c>
      <c r="AP307" s="2">
        <v>2418139</v>
      </c>
      <c r="AQ307" s="2">
        <v>2418139</v>
      </c>
      <c r="AR307" s="2">
        <v>2418139</v>
      </c>
      <c r="AS307" s="2">
        <v>2418138.7999999998</v>
      </c>
      <c r="AT307" s="2">
        <v>3021031</v>
      </c>
      <c r="AU307" s="2">
        <v>3021031</v>
      </c>
      <c r="AV307" s="2">
        <v>3021031</v>
      </c>
      <c r="AW307" s="2">
        <v>3021030.7009999999</v>
      </c>
      <c r="AX307" s="2">
        <v>2053237</v>
      </c>
      <c r="AY307" s="2">
        <v>2053237</v>
      </c>
      <c r="AZ307" s="5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</row>
    <row r="308" spans="1:71" ht="16.5" customHeight="1" x14ac:dyDescent="0.3">
      <c r="A308" s="2" t="s">
        <v>946</v>
      </c>
      <c r="B308" s="2">
        <v>1530609</v>
      </c>
      <c r="C308" s="2">
        <v>854266</v>
      </c>
      <c r="D308" s="2">
        <v>1194113</v>
      </c>
      <c r="E308" s="2">
        <v>2407346</v>
      </c>
      <c r="F308" s="2">
        <v>1950710</v>
      </c>
      <c r="G308" s="2">
        <v>1951588</v>
      </c>
      <c r="H308" s="2">
        <v>1521015</v>
      </c>
      <c r="I308" s="2">
        <v>1734555</v>
      </c>
      <c r="J308" s="2">
        <v>1581064</v>
      </c>
      <c r="K308" s="2">
        <v>1100156</v>
      </c>
      <c r="L308" s="2">
        <v>530784</v>
      </c>
      <c r="M308" s="2">
        <v>771564</v>
      </c>
      <c r="N308" s="2">
        <v>761211</v>
      </c>
      <c r="O308" s="2">
        <v>921022</v>
      </c>
      <c r="P308" s="2">
        <v>767887</v>
      </c>
      <c r="Q308" s="2">
        <v>833058.06</v>
      </c>
      <c r="R308" s="2">
        <v>872306</v>
      </c>
      <c r="S308" s="2">
        <v>1620704</v>
      </c>
      <c r="T308" s="2">
        <v>3042176</v>
      </c>
      <c r="U308" s="2">
        <v>2893635.04</v>
      </c>
      <c r="V308" s="2">
        <v>1745337</v>
      </c>
      <c r="W308" s="2">
        <v>2048120</v>
      </c>
      <c r="X308" s="2">
        <v>2265791</v>
      </c>
      <c r="Y308" s="2">
        <v>1752178.399</v>
      </c>
      <c r="Z308" s="2">
        <v>2161552</v>
      </c>
      <c r="AA308" s="2">
        <v>1653793</v>
      </c>
      <c r="AB308" s="2">
        <v>1352825</v>
      </c>
      <c r="AC308" s="2">
        <v>2487781.5699999998</v>
      </c>
      <c r="AD308" s="2">
        <v>1274766</v>
      </c>
      <c r="AE308" s="2">
        <v>1758472</v>
      </c>
      <c r="AF308" s="2">
        <v>1864333</v>
      </c>
      <c r="AG308" s="2">
        <v>2577733.6609999998</v>
      </c>
      <c r="AH308" s="2">
        <v>2275951</v>
      </c>
      <c r="AI308" s="2">
        <v>1529003</v>
      </c>
      <c r="AJ308" s="2">
        <v>1837874</v>
      </c>
      <c r="AK308" s="2">
        <v>2488945.2200000002</v>
      </c>
      <c r="AL308" s="2">
        <v>2549661</v>
      </c>
      <c r="AM308" s="2">
        <v>2042494</v>
      </c>
      <c r="AN308" s="2">
        <v>1974740</v>
      </c>
      <c r="AO308" s="2">
        <v>2418138.7999999998</v>
      </c>
      <c r="AP308" s="2">
        <v>4850693</v>
      </c>
      <c r="AQ308" s="2">
        <v>2588679</v>
      </c>
      <c r="AR308" s="2">
        <v>2632116</v>
      </c>
      <c r="AS308" s="2">
        <v>3021030.7</v>
      </c>
      <c r="AT308" s="2">
        <v>2827991</v>
      </c>
      <c r="AU308" s="2">
        <v>2735856</v>
      </c>
      <c r="AV308" s="2">
        <v>1537740</v>
      </c>
      <c r="AW308" s="2">
        <v>2053237.3489999999</v>
      </c>
      <c r="AX308" s="2">
        <v>9116820</v>
      </c>
      <c r="AY308" s="2">
        <v>2754268</v>
      </c>
      <c r="AZ308" s="5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</row>
    <row r="309" spans="1:71" ht="16.5" customHeight="1" x14ac:dyDescent="0.3">
      <c r="A309" s="2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</row>
    <row r="310" spans="1:71" ht="16.5" customHeight="1" x14ac:dyDescent="0.3">
      <c r="A310" s="2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</row>
    <row r="311" spans="1:71" ht="16.5" customHeight="1" x14ac:dyDescent="0.3">
      <c r="A311" s="2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</row>
    <row r="312" spans="1:71" ht="16.5" customHeight="1" x14ac:dyDescent="0.3">
      <c r="A312" s="2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</row>
    <row r="313" spans="1:71" ht="16.5" customHeight="1" x14ac:dyDescent="0.3">
      <c r="A313" s="2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</row>
    <row r="314" spans="1:71" ht="16.5" customHeight="1" x14ac:dyDescent="0.3">
      <c r="A314" s="2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</row>
    <row r="315" spans="1:71" ht="16.5" customHeight="1" x14ac:dyDescent="0.3">
      <c r="A315" s="2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</row>
    <row r="316" spans="1:71" ht="16.5" customHeight="1" x14ac:dyDescent="0.3">
      <c r="A316" s="2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</row>
    <row r="317" spans="1:71" ht="16.5" customHeight="1" x14ac:dyDescent="0.3">
      <c r="A317" s="2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</row>
    <row r="318" spans="1:71" ht="16.5" customHeight="1" x14ac:dyDescent="0.3">
      <c r="A318" s="2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</row>
    <row r="319" spans="1:71" ht="16.5" customHeight="1" x14ac:dyDescent="0.3">
      <c r="A319" s="2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</row>
    <row r="320" spans="1:71" ht="16.5" customHeight="1" x14ac:dyDescent="0.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</row>
    <row r="321" spans="1:71" ht="16.5" customHeight="1" x14ac:dyDescent="0.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</row>
    <row r="322" spans="1:71" ht="16.5" customHeight="1" x14ac:dyDescent="0.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</row>
    <row r="323" spans="1:71" ht="16.5" customHeight="1" x14ac:dyDescent="0.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</row>
    <row r="324" spans="1:71" ht="16.5" customHeight="1" x14ac:dyDescent="0.3">
      <c r="A324" s="7"/>
      <c r="B324" s="8">
        <v>2008</v>
      </c>
      <c r="C324" s="8">
        <v>2009</v>
      </c>
      <c r="D324" s="8">
        <v>2010</v>
      </c>
      <c r="E324" s="8">
        <v>2011</v>
      </c>
      <c r="F324" s="8">
        <v>2012</v>
      </c>
      <c r="G324" s="8">
        <v>2013</v>
      </c>
      <c r="H324" s="8">
        <v>2014</v>
      </c>
      <c r="I324" s="8">
        <v>2015</v>
      </c>
      <c r="J324" s="8">
        <v>2016</v>
      </c>
      <c r="K324" s="8">
        <v>2017</v>
      </c>
      <c r="L324" s="8">
        <v>2018</v>
      </c>
      <c r="M324" s="8">
        <v>2019</v>
      </c>
      <c r="N324" s="8">
        <v>2020</v>
      </c>
      <c r="O324" s="9"/>
      <c r="P324" s="8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</row>
    <row r="325" spans="1:71" ht="16.5" customHeight="1" x14ac:dyDescent="0.3">
      <c r="A325" s="10"/>
      <c r="B325" s="264" t="s">
        <v>947</v>
      </c>
      <c r="C325" s="255"/>
      <c r="D325" s="255"/>
      <c r="E325" s="255"/>
      <c r="F325" s="255"/>
      <c r="G325" s="255"/>
      <c r="H325" s="255"/>
      <c r="I325" s="255"/>
      <c r="J325" s="255"/>
      <c r="K325" s="255"/>
      <c r="L325" s="255"/>
      <c r="M325" s="255"/>
      <c r="N325" s="256"/>
      <c r="O325" s="11"/>
      <c r="P325" s="4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</row>
    <row r="326" spans="1:71" ht="16.5" customHeight="1" x14ac:dyDescent="0.3">
      <c r="A326" s="2"/>
      <c r="B326" s="265" t="s">
        <v>776</v>
      </c>
      <c r="C326" s="255"/>
      <c r="D326" s="255"/>
      <c r="E326" s="255"/>
      <c r="F326" s="255"/>
      <c r="G326" s="255"/>
      <c r="H326" s="255"/>
      <c r="I326" s="255"/>
      <c r="J326" s="255"/>
      <c r="K326" s="255"/>
      <c r="L326" s="255"/>
      <c r="M326" s="255"/>
      <c r="N326" s="256"/>
      <c r="O326" s="11"/>
      <c r="P326" s="4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</row>
    <row r="327" spans="1:71" ht="16.5" customHeight="1" x14ac:dyDescent="0.3">
      <c r="A327" s="2"/>
      <c r="B327" s="12">
        <f t="shared" ref="B327:N327" si="4">IFERROR(VLOOKUP($B$326,$4:$126,MATCH($P327&amp;"/"&amp;B$324,$2:$2,0),FALSE),"")</f>
        <v>1530609</v>
      </c>
      <c r="C327" s="12">
        <f t="shared" si="4"/>
        <v>1950710</v>
      </c>
      <c r="D327" s="12">
        <f t="shared" si="4"/>
        <v>1581064</v>
      </c>
      <c r="E327" s="12">
        <f t="shared" si="4"/>
        <v>761211</v>
      </c>
      <c r="F327" s="12">
        <f t="shared" si="4"/>
        <v>872306</v>
      </c>
      <c r="G327" s="12">
        <f t="shared" si="4"/>
        <v>1745337</v>
      </c>
      <c r="H327" s="12">
        <f t="shared" si="4"/>
        <v>2161552</v>
      </c>
      <c r="I327" s="12">
        <f t="shared" si="4"/>
        <v>1274766</v>
      </c>
      <c r="J327" s="12">
        <f t="shared" si="4"/>
        <v>2275951</v>
      </c>
      <c r="K327" s="12">
        <f t="shared" si="4"/>
        <v>2549661</v>
      </c>
      <c r="L327" s="12">
        <f t="shared" si="4"/>
        <v>4850693</v>
      </c>
      <c r="M327" s="12">
        <f t="shared" si="4"/>
        <v>2827991</v>
      </c>
      <c r="N327" s="13">
        <f t="shared" si="4"/>
        <v>9116820</v>
      </c>
      <c r="O327" s="11"/>
      <c r="P327" s="14" t="s">
        <v>948</v>
      </c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</row>
    <row r="328" spans="1:71" ht="16.5" customHeight="1" x14ac:dyDescent="0.3">
      <c r="A328" s="2"/>
      <c r="B328" s="12">
        <f t="shared" ref="B328:N328" si="5">IFERROR(VLOOKUP($B$326,$4:$126,MATCH($P328&amp;"/"&amp;B$324,$2:$2,0),FALSE),"")</f>
        <v>854266</v>
      </c>
      <c r="C328" s="12">
        <f t="shared" si="5"/>
        <v>1951588</v>
      </c>
      <c r="D328" s="12">
        <f t="shared" si="5"/>
        <v>1100156</v>
      </c>
      <c r="E328" s="12">
        <f t="shared" si="5"/>
        <v>921022</v>
      </c>
      <c r="F328" s="12">
        <f t="shared" si="5"/>
        <v>1620704</v>
      </c>
      <c r="G328" s="12">
        <f t="shared" si="5"/>
        <v>2048120</v>
      </c>
      <c r="H328" s="12">
        <f t="shared" si="5"/>
        <v>1653793</v>
      </c>
      <c r="I328" s="12">
        <f t="shared" si="5"/>
        <v>1758472</v>
      </c>
      <c r="J328" s="12">
        <f t="shared" si="5"/>
        <v>1529003</v>
      </c>
      <c r="K328" s="12">
        <f t="shared" si="5"/>
        <v>2042494</v>
      </c>
      <c r="L328" s="12">
        <f t="shared" si="5"/>
        <v>2588679</v>
      </c>
      <c r="M328" s="12">
        <f t="shared" si="5"/>
        <v>2735856</v>
      </c>
      <c r="N328" s="13">
        <f t="shared" si="5"/>
        <v>2754268</v>
      </c>
      <c r="O328" s="11"/>
      <c r="P328" s="14" t="s">
        <v>949</v>
      </c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</row>
    <row r="329" spans="1:71" ht="16.5" customHeight="1" x14ac:dyDescent="0.3">
      <c r="A329" s="2"/>
      <c r="B329" s="12">
        <f t="shared" ref="B329:N329" si="6">IFERROR(VLOOKUP($B$326,$4:$126,MATCH($P329&amp;"/"&amp;B$324,$2:$2,0),FALSE),"")</f>
        <v>1194113</v>
      </c>
      <c r="C329" s="12">
        <f t="shared" si="6"/>
        <v>1521015</v>
      </c>
      <c r="D329" s="12">
        <f t="shared" si="6"/>
        <v>530784</v>
      </c>
      <c r="E329" s="12">
        <f t="shared" si="6"/>
        <v>767887</v>
      </c>
      <c r="F329" s="12">
        <f t="shared" si="6"/>
        <v>3042176</v>
      </c>
      <c r="G329" s="12">
        <f t="shared" si="6"/>
        <v>2265791</v>
      </c>
      <c r="H329" s="12">
        <f t="shared" si="6"/>
        <v>1352825</v>
      </c>
      <c r="I329" s="12">
        <f t="shared" si="6"/>
        <v>1864333</v>
      </c>
      <c r="J329" s="12">
        <f t="shared" si="6"/>
        <v>1837874</v>
      </c>
      <c r="K329" s="12">
        <f t="shared" si="6"/>
        <v>1974740</v>
      </c>
      <c r="L329" s="12">
        <f t="shared" si="6"/>
        <v>2632116</v>
      </c>
      <c r="M329" s="12">
        <f t="shared" si="6"/>
        <v>1537740</v>
      </c>
      <c r="N329" s="13" t="str">
        <f t="shared" si="6"/>
        <v/>
      </c>
      <c r="O329" s="11"/>
      <c r="P329" s="14" t="s">
        <v>950</v>
      </c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</row>
    <row r="330" spans="1:71" ht="16.5" customHeight="1" x14ac:dyDescent="0.3">
      <c r="A330" s="2"/>
      <c r="B330" s="12">
        <f t="shared" ref="B330:M330" si="7">IFERROR(VLOOKUP($B$326,$4:$126,MATCH($P330&amp;"/"&amp;B$324,$2:$2,0),FALSE),"")</f>
        <v>2407346</v>
      </c>
      <c r="C330" s="12">
        <f t="shared" si="7"/>
        <v>1734555</v>
      </c>
      <c r="D330" s="12">
        <f t="shared" si="7"/>
        <v>771564</v>
      </c>
      <c r="E330" s="12">
        <f t="shared" si="7"/>
        <v>833058.06</v>
      </c>
      <c r="F330" s="12">
        <f t="shared" si="7"/>
        <v>2893635.04</v>
      </c>
      <c r="G330" s="12">
        <f t="shared" si="7"/>
        <v>1752178.399</v>
      </c>
      <c r="H330" s="12">
        <f t="shared" si="7"/>
        <v>2487781.5699999998</v>
      </c>
      <c r="I330" s="12">
        <f t="shared" si="7"/>
        <v>2577733.6609999998</v>
      </c>
      <c r="J330" s="12">
        <f t="shared" si="7"/>
        <v>2488945.2200000002</v>
      </c>
      <c r="K330" s="12">
        <f t="shared" si="7"/>
        <v>2418138.7999999998</v>
      </c>
      <c r="L330" s="12">
        <f t="shared" si="7"/>
        <v>3021030.7</v>
      </c>
      <c r="M330" s="12">
        <f t="shared" si="7"/>
        <v>2053237.3489999999</v>
      </c>
      <c r="N330" s="13">
        <f>IFERROR(VLOOKUP($B$326,$4:$126,MATCH($P330&amp;"/"&amp;N$324,$2:$2,0),FALSE),IFERROR(VLOOKUP($B$326,$4:$126,MATCH($P329&amp;"/"&amp;N$324,$2:$2,0),FALSE),IFERROR(VLOOKUP($B$326,$4:$126,MATCH($P328&amp;"/"&amp;N$324,$2:$2,0),FALSE),IFERROR(VLOOKUP($B$326,$4:$126,MATCH($P327&amp;"/"&amp;N$324,$2:$2,0),FALSE),""))))</f>
        <v>2754268</v>
      </c>
      <c r="O330" s="11"/>
      <c r="P330" s="14" t="s">
        <v>951</v>
      </c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</row>
    <row r="331" spans="1:71" ht="16.5" customHeight="1" x14ac:dyDescent="0.3">
      <c r="A331" s="2"/>
      <c r="B331" s="15">
        <f t="shared" ref="B331:N331" si="8">+B330/B$378</f>
        <v>5.4982598578743089E-2</v>
      </c>
      <c r="C331" s="15">
        <f t="shared" si="8"/>
        <v>3.4080747886107696E-2</v>
      </c>
      <c r="D331" s="15">
        <f t="shared" si="8"/>
        <v>1.4332663298977609E-2</v>
      </c>
      <c r="E331" s="15">
        <f t="shared" si="8"/>
        <v>1.300451013153372E-2</v>
      </c>
      <c r="F331" s="15">
        <f t="shared" si="8"/>
        <v>4.1170714434282579E-2</v>
      </c>
      <c r="G331" s="15">
        <f t="shared" si="8"/>
        <v>2.2597447744004955E-2</v>
      </c>
      <c r="H331" s="15">
        <f t="shared" si="8"/>
        <v>2.7941554720412556E-2</v>
      </c>
      <c r="I331" s="15">
        <f t="shared" si="8"/>
        <v>2.5015700549036617E-2</v>
      </c>
      <c r="J331" s="15">
        <f t="shared" si="8"/>
        <v>2.3811426039429227E-2</v>
      </c>
      <c r="K331" s="15">
        <f t="shared" si="8"/>
        <v>2.0055293955953079E-2</v>
      </c>
      <c r="L331" s="15">
        <f t="shared" si="8"/>
        <v>1.8682031458022122E-2</v>
      </c>
      <c r="M331" s="15">
        <f t="shared" si="8"/>
        <v>1.2082626307105757E-2</v>
      </c>
      <c r="N331" s="15">
        <f t="shared" si="8"/>
        <v>1.2729871412061181E-2</v>
      </c>
      <c r="O331" s="11">
        <f>RATE(M$324-B$324,,-B331,M331)</f>
        <v>-0.12868336118586365</v>
      </c>
      <c r="P331" s="16" t="s">
        <v>952</v>
      </c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</row>
    <row r="332" spans="1:71" ht="16.5" customHeight="1" x14ac:dyDescent="0.3">
      <c r="A332" s="2"/>
      <c r="B332" s="273" t="s">
        <v>1050</v>
      </c>
      <c r="C332" s="267"/>
      <c r="D332" s="267"/>
      <c r="E332" s="267"/>
      <c r="F332" s="267"/>
      <c r="G332" s="267"/>
      <c r="H332" s="267"/>
      <c r="I332" s="267"/>
      <c r="J332" s="267"/>
      <c r="K332" s="267"/>
      <c r="L332" s="267"/>
      <c r="M332" s="267"/>
      <c r="N332" s="268"/>
      <c r="O332" s="11"/>
      <c r="P332" s="4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</row>
    <row r="333" spans="1:71" ht="16.5" customHeight="1" x14ac:dyDescent="0.3">
      <c r="A333" s="2"/>
      <c r="B333" s="13">
        <f t="shared" ref="B333:N333" si="9">IFERROR(VLOOKUP($B$332,$4:$126,MATCH($P333&amp;"/"&amp;B$324,$2:$2,0),FALSE),IFERROR(VLOOKUP($B$332,$4:$126,MATCH($P332&amp;"/"&amp;B$324,$2:$2,0),FALSE),IFERROR(VLOOKUP($B$332,$4:$126,MATCH($P331&amp;"/"&amp;B$324,$2:$2,0),FALSE),IFERROR(VLOOKUP($B$332,$4:$126,MATCH($P330&amp;"/"&amp;B$324,$2:$2,0),FALSE),"0"))))</f>
        <v>1735025</v>
      </c>
      <c r="C333" s="13">
        <f t="shared" si="9"/>
        <v>836336</v>
      </c>
      <c r="D333" s="13">
        <f t="shared" si="9"/>
        <v>1503784</v>
      </c>
      <c r="E333" s="13">
        <f t="shared" si="9"/>
        <v>111666</v>
      </c>
      <c r="F333" s="13">
        <f t="shared" si="9"/>
        <v>812498</v>
      </c>
      <c r="G333" s="13">
        <f t="shared" si="9"/>
        <v>2163069</v>
      </c>
      <c r="H333" s="13">
        <f t="shared" si="9"/>
        <v>117499</v>
      </c>
      <c r="I333" s="13">
        <f t="shared" si="9"/>
        <v>1553573</v>
      </c>
      <c r="J333" s="13">
        <f t="shared" si="9"/>
        <v>3081813</v>
      </c>
      <c r="K333" s="13">
        <f t="shared" si="9"/>
        <v>778153</v>
      </c>
      <c r="L333" s="13">
        <f t="shared" si="9"/>
        <v>2306797</v>
      </c>
      <c r="M333" s="13">
        <f t="shared" si="9"/>
        <v>314888</v>
      </c>
      <c r="N333" s="13">
        <f t="shared" si="9"/>
        <v>0</v>
      </c>
      <c r="O333" s="11"/>
      <c r="P333" s="14" t="s">
        <v>948</v>
      </c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</row>
    <row r="334" spans="1:71" ht="16.5" customHeight="1" x14ac:dyDescent="0.3">
      <c r="A334" s="2"/>
      <c r="B334" s="13">
        <f t="shared" ref="B334:N334" si="10">IFERROR(VLOOKUP($B$332,$4:$126,MATCH($P334&amp;"/"&amp;B$324,$2:$2,0),FALSE),IFERROR(VLOOKUP($B$332,$4:$126,MATCH($P333&amp;"/"&amp;B$324,$2:$2,0),FALSE),IFERROR(VLOOKUP($B$332,$4:$126,MATCH($P332&amp;"/"&amp;B$324,$2:$2,0),FALSE),IFERROR(VLOOKUP($B$332,$4:$126,MATCH($P331&amp;"/"&amp;B$324,$2:$2,0),FALSE),"0"))))</f>
        <v>644311</v>
      </c>
      <c r="C334" s="13">
        <f t="shared" si="10"/>
        <v>839954</v>
      </c>
      <c r="D334" s="13">
        <f t="shared" si="10"/>
        <v>1829552</v>
      </c>
      <c r="E334" s="13">
        <f t="shared" si="10"/>
        <v>110979</v>
      </c>
      <c r="F334" s="13">
        <f t="shared" si="10"/>
        <v>263762</v>
      </c>
      <c r="G334" s="13">
        <f t="shared" si="10"/>
        <v>2227679</v>
      </c>
      <c r="H334" s="13">
        <f t="shared" si="10"/>
        <v>528251</v>
      </c>
      <c r="I334" s="13">
        <f t="shared" si="10"/>
        <v>158892</v>
      </c>
      <c r="J334" s="13">
        <f t="shared" si="10"/>
        <v>642589</v>
      </c>
      <c r="K334" s="13">
        <f t="shared" si="10"/>
        <v>162016</v>
      </c>
      <c r="L334" s="13">
        <f t="shared" si="10"/>
        <v>3910</v>
      </c>
      <c r="M334" s="13">
        <f t="shared" si="10"/>
        <v>3940</v>
      </c>
      <c r="N334" s="13">
        <f t="shared" si="10"/>
        <v>0</v>
      </c>
      <c r="O334" s="11"/>
      <c r="P334" s="14" t="s">
        <v>949</v>
      </c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</row>
    <row r="335" spans="1:71" ht="16.5" customHeight="1" x14ac:dyDescent="0.3">
      <c r="A335" s="2"/>
      <c r="B335" s="13">
        <f t="shared" ref="B335:N335" si="11">IFERROR(VLOOKUP($B$332,$4:$126,MATCH($P335&amp;"/"&amp;B$324,$2:$2,0),FALSE),IFERROR(VLOOKUP($B$332,$4:$126,MATCH($P334&amp;"/"&amp;B$324,$2:$2,0),FALSE),IFERROR(VLOOKUP($B$332,$4:$126,MATCH($P333&amp;"/"&amp;B$324,$2:$2,0),FALSE),IFERROR(VLOOKUP($B$332,$4:$126,MATCH($P332&amp;"/"&amp;B$324,$2:$2,0),FALSE),"0"))))</f>
        <v>1788868</v>
      </c>
      <c r="C335" s="13">
        <f t="shared" si="11"/>
        <v>511941</v>
      </c>
      <c r="D335" s="13">
        <f t="shared" si="11"/>
        <v>800027</v>
      </c>
      <c r="E335" s="13">
        <f t="shared" si="11"/>
        <v>110772</v>
      </c>
      <c r="F335" s="13">
        <f t="shared" si="11"/>
        <v>1662183</v>
      </c>
      <c r="G335" s="13">
        <f t="shared" si="11"/>
        <v>416396</v>
      </c>
      <c r="H335" s="13">
        <f t="shared" si="11"/>
        <v>128932</v>
      </c>
      <c r="I335" s="13">
        <f t="shared" si="11"/>
        <v>658103</v>
      </c>
      <c r="J335" s="13">
        <f t="shared" si="11"/>
        <v>1279992</v>
      </c>
      <c r="K335" s="13">
        <f t="shared" si="11"/>
        <v>38117</v>
      </c>
      <c r="L335" s="13">
        <f t="shared" si="11"/>
        <v>50268</v>
      </c>
      <c r="M335" s="13">
        <f t="shared" si="11"/>
        <v>724416</v>
      </c>
      <c r="N335" s="13">
        <f t="shared" si="11"/>
        <v>0</v>
      </c>
      <c r="O335" s="11"/>
      <c r="P335" s="14" t="s">
        <v>950</v>
      </c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</row>
    <row r="336" spans="1:71" ht="16.5" customHeight="1" x14ac:dyDescent="0.3">
      <c r="A336" s="2"/>
      <c r="B336" s="13">
        <f t="shared" ref="B336:N336" si="12">IFERROR(VLOOKUP($B$332,$4:$126,MATCH($P336&amp;"/"&amp;B$324,$2:$2,0),FALSE),IFERROR(VLOOKUP($B$332,$4:$126,MATCH($P335&amp;"/"&amp;B$324,$2:$2,0),FALSE),IFERROR(VLOOKUP($B$332,$4:$126,MATCH($P334&amp;"/"&amp;B$324,$2:$2,0),FALSE),IFERROR(VLOOKUP($B$332,$4:$126,MATCH($P333&amp;"/"&amp;B$324,$2:$2,0),FALSE),"0"))))</f>
        <v>1269356</v>
      </c>
      <c r="C336" s="13">
        <f t="shared" si="12"/>
        <v>806458</v>
      </c>
      <c r="D336" s="13">
        <f t="shared" si="12"/>
        <v>860707</v>
      </c>
      <c r="E336" s="13">
        <f t="shared" si="12"/>
        <v>111556.74</v>
      </c>
      <c r="F336" s="13">
        <f t="shared" si="12"/>
        <v>1313509.486</v>
      </c>
      <c r="G336" s="13">
        <f t="shared" si="12"/>
        <v>117010.72100000001</v>
      </c>
      <c r="H336" s="13">
        <f t="shared" si="12"/>
        <v>1285220.51</v>
      </c>
      <c r="I336" s="13">
        <f t="shared" si="12"/>
        <v>1748018</v>
      </c>
      <c r="J336" s="13">
        <f t="shared" si="12"/>
        <v>714829.93700000003</v>
      </c>
      <c r="K336" s="13">
        <f t="shared" si="12"/>
        <v>2943116.49</v>
      </c>
      <c r="L336" s="13">
        <f t="shared" si="12"/>
        <v>45520.77</v>
      </c>
      <c r="M336" s="13">
        <f t="shared" si="12"/>
        <v>1001374.831</v>
      </c>
      <c r="N336" s="13">
        <f t="shared" si="12"/>
        <v>0</v>
      </c>
      <c r="O336" s="11"/>
      <c r="P336" s="14" t="s">
        <v>951</v>
      </c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</row>
    <row r="337" spans="1:71" ht="16.5" customHeight="1" x14ac:dyDescent="0.3">
      <c r="A337" s="2"/>
      <c r="B337" s="15">
        <f t="shared" ref="B337:N337" si="13">+B336/B$378</f>
        <v>2.8991466702966259E-2</v>
      </c>
      <c r="C337" s="15">
        <f t="shared" si="13"/>
        <v>1.5845385000034386E-2</v>
      </c>
      <c r="D337" s="15">
        <f t="shared" si="13"/>
        <v>1.5988594115424155E-2</v>
      </c>
      <c r="E337" s="15">
        <f t="shared" si="13"/>
        <v>1.7414641610584418E-3</v>
      </c>
      <c r="F337" s="15">
        <f t="shared" si="13"/>
        <v>1.8688647050260798E-2</v>
      </c>
      <c r="G337" s="15">
        <f t="shared" si="13"/>
        <v>1.5090607524866784E-3</v>
      </c>
      <c r="H337" s="15">
        <f t="shared" si="13"/>
        <v>1.4434972764896532E-2</v>
      </c>
      <c r="I337" s="15">
        <f t="shared" si="13"/>
        <v>1.6963697803194375E-2</v>
      </c>
      <c r="J337" s="15">
        <f t="shared" si="13"/>
        <v>6.838688147441571E-3</v>
      </c>
      <c r="K337" s="15">
        <f t="shared" si="13"/>
        <v>2.4409296254442818E-2</v>
      </c>
      <c r="L337" s="15">
        <f t="shared" si="13"/>
        <v>2.815001042966526E-4</v>
      </c>
      <c r="M337" s="15">
        <f t="shared" si="13"/>
        <v>5.8927614394930728E-3</v>
      </c>
      <c r="N337" s="15">
        <f t="shared" si="13"/>
        <v>0</v>
      </c>
      <c r="O337" s="11">
        <f>RATE(M$324-B$324,,-B337,M337)</f>
        <v>-0.1348421875433114</v>
      </c>
      <c r="P337" s="16" t="s">
        <v>952</v>
      </c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</row>
    <row r="338" spans="1:71" ht="16.5" customHeight="1" x14ac:dyDescent="0.3">
      <c r="A338" s="2"/>
      <c r="B338" s="273" t="s">
        <v>1051</v>
      </c>
      <c r="C338" s="267"/>
      <c r="D338" s="267"/>
      <c r="E338" s="267"/>
      <c r="F338" s="267"/>
      <c r="G338" s="267"/>
      <c r="H338" s="267"/>
      <c r="I338" s="267"/>
      <c r="J338" s="267"/>
      <c r="K338" s="267"/>
      <c r="L338" s="267"/>
      <c r="M338" s="267"/>
      <c r="N338" s="268"/>
      <c r="O338" s="11"/>
      <c r="P338" s="4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</row>
    <row r="339" spans="1:71" ht="16.5" customHeight="1" x14ac:dyDescent="0.3">
      <c r="A339" s="2"/>
      <c r="B339" s="13">
        <f t="shared" ref="B339:N339" si="14">IFERROR(VLOOKUP($B$338,$4:$126,MATCH($P339&amp;"/"&amp;B$324,$2:$2,0),FALSE),"")</f>
        <v>418060</v>
      </c>
      <c r="C339" s="13">
        <f t="shared" si="14"/>
        <v>552596</v>
      </c>
      <c r="D339" s="13">
        <f t="shared" si="14"/>
        <v>543568</v>
      </c>
      <c r="E339" s="13">
        <f t="shared" si="14"/>
        <v>678083</v>
      </c>
      <c r="F339" s="13">
        <f t="shared" si="14"/>
        <v>761120</v>
      </c>
      <c r="G339" s="13">
        <f t="shared" si="14"/>
        <v>658441</v>
      </c>
      <c r="H339" s="13">
        <f t="shared" si="14"/>
        <v>1286112</v>
      </c>
      <c r="I339" s="13">
        <f t="shared" si="14"/>
        <v>1183859</v>
      </c>
      <c r="J339" s="13">
        <f t="shared" si="14"/>
        <v>1356964</v>
      </c>
      <c r="K339" s="13">
        <f t="shared" si="14"/>
        <v>1259830</v>
      </c>
      <c r="L339" s="13">
        <f t="shared" si="14"/>
        <v>1174572</v>
      </c>
      <c r="M339" s="13">
        <f t="shared" si="14"/>
        <v>1465641</v>
      </c>
      <c r="N339" s="13">
        <f t="shared" si="14"/>
        <v>1908238</v>
      </c>
      <c r="O339" s="11"/>
      <c r="P339" s="14" t="s">
        <v>948</v>
      </c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</row>
    <row r="340" spans="1:71" ht="16.5" customHeight="1" x14ac:dyDescent="0.3">
      <c r="A340" s="2"/>
      <c r="B340" s="13">
        <f t="shared" ref="B340:N340" si="15">IFERROR(VLOOKUP($B$338,$4:$126,MATCH($P340&amp;"/"&amp;B$324,$2:$2,0),FALSE),"")</f>
        <v>627021</v>
      </c>
      <c r="C340" s="13">
        <f t="shared" si="15"/>
        <v>517681</v>
      </c>
      <c r="D340" s="13">
        <f t="shared" si="15"/>
        <v>530842</v>
      </c>
      <c r="E340" s="13">
        <f t="shared" si="15"/>
        <v>685586</v>
      </c>
      <c r="F340" s="13">
        <f t="shared" si="15"/>
        <v>691902</v>
      </c>
      <c r="G340" s="13">
        <f t="shared" si="15"/>
        <v>852832</v>
      </c>
      <c r="H340" s="13">
        <f t="shared" si="15"/>
        <v>1258305</v>
      </c>
      <c r="I340" s="13">
        <f t="shared" si="15"/>
        <v>1272251</v>
      </c>
      <c r="J340" s="13">
        <f t="shared" si="15"/>
        <v>1218307</v>
      </c>
      <c r="K340" s="13">
        <f t="shared" si="15"/>
        <v>1239112</v>
      </c>
      <c r="L340" s="13">
        <f t="shared" si="15"/>
        <v>1395736</v>
      </c>
      <c r="M340" s="13">
        <f t="shared" si="15"/>
        <v>1300953</v>
      </c>
      <c r="N340" s="13">
        <f t="shared" si="15"/>
        <v>3824249</v>
      </c>
      <c r="O340" s="11"/>
      <c r="P340" s="14" t="s">
        <v>949</v>
      </c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</row>
    <row r="341" spans="1:71" ht="16.5" customHeight="1" x14ac:dyDescent="0.3">
      <c r="A341" s="2"/>
      <c r="B341" s="13">
        <f t="shared" ref="B341:N341" si="16">IFERROR(VLOOKUP($B$338,$4:$126,MATCH($P341&amp;"/"&amp;B$324,$2:$2,0),FALSE),"")</f>
        <v>482271</v>
      </c>
      <c r="C341" s="13">
        <f t="shared" si="16"/>
        <v>474168</v>
      </c>
      <c r="D341" s="13">
        <f t="shared" si="16"/>
        <v>505637</v>
      </c>
      <c r="E341" s="13">
        <f t="shared" si="16"/>
        <v>688107</v>
      </c>
      <c r="F341" s="13">
        <f t="shared" si="16"/>
        <v>652091</v>
      </c>
      <c r="G341" s="13">
        <f t="shared" si="16"/>
        <v>1012380</v>
      </c>
      <c r="H341" s="13">
        <f t="shared" si="16"/>
        <v>1314536</v>
      </c>
      <c r="I341" s="13">
        <f t="shared" si="16"/>
        <v>1302628</v>
      </c>
      <c r="J341" s="13">
        <f t="shared" si="16"/>
        <v>1094773</v>
      </c>
      <c r="K341" s="13">
        <f t="shared" si="16"/>
        <v>1194322</v>
      </c>
      <c r="L341" s="13">
        <f t="shared" si="16"/>
        <v>1357353</v>
      </c>
      <c r="M341" s="13">
        <f t="shared" si="16"/>
        <v>1330793</v>
      </c>
      <c r="N341" s="13" t="str">
        <f t="shared" si="16"/>
        <v/>
      </c>
      <c r="O341" s="11"/>
      <c r="P341" s="14" t="s">
        <v>950</v>
      </c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</row>
    <row r="342" spans="1:71" ht="16.5" customHeight="1" x14ac:dyDescent="0.3">
      <c r="A342" s="2"/>
      <c r="B342" s="13">
        <f t="shared" ref="B342:M342" si="17">IFERROR(VLOOKUP($B$338,$4:$126,MATCH($P342&amp;"/"&amp;B$324,$2:$2,0),FALSE),"")</f>
        <v>536595</v>
      </c>
      <c r="C342" s="13">
        <f t="shared" si="17"/>
        <v>480935</v>
      </c>
      <c r="D342" s="13">
        <f t="shared" si="17"/>
        <v>653490</v>
      </c>
      <c r="E342" s="13">
        <f t="shared" si="17"/>
        <v>881244.96</v>
      </c>
      <c r="F342" s="13">
        <f t="shared" si="17"/>
        <v>626721.78500000003</v>
      </c>
      <c r="G342" s="13">
        <f t="shared" si="17"/>
        <v>1229673.7879999999</v>
      </c>
      <c r="H342" s="13">
        <f t="shared" si="17"/>
        <v>1404324.12</v>
      </c>
      <c r="I342" s="13">
        <f t="shared" si="17"/>
        <v>1249501.3259999999</v>
      </c>
      <c r="J342" s="13">
        <f t="shared" si="17"/>
        <v>1102326.9439999999</v>
      </c>
      <c r="K342" s="13">
        <f t="shared" si="17"/>
        <v>1308097.8400000001</v>
      </c>
      <c r="L342" s="13">
        <f t="shared" si="17"/>
        <v>1278625.1100000001</v>
      </c>
      <c r="M342" s="13">
        <f t="shared" si="17"/>
        <v>1355706.5220000001</v>
      </c>
      <c r="N342" s="13">
        <f>IFERROR(VLOOKUP($B$338,$4:$126,MATCH($P342&amp;"/"&amp;N$324,$2:$2,0),FALSE),IFERROR(VLOOKUP($B$338,$4:$126,MATCH($P341&amp;"/"&amp;N$324,$2:$2,0),FALSE),IFERROR(VLOOKUP($B$338,$4:$126,MATCH($P340&amp;"/"&amp;N$324,$2:$2,0),FALSE),IFERROR(VLOOKUP($B$338,$4:$126,MATCH($P339&amp;"/"&amp;N$324,$2:$2,0),FALSE),""))))</f>
        <v>3824249</v>
      </c>
      <c r="O342" s="11">
        <f t="shared" ref="O342:O343" si="18">RATE(M$324-B$324,,-B342,M342)</f>
        <v>8.7909181811722845E-2</v>
      </c>
      <c r="P342" s="14" t="s">
        <v>951</v>
      </c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</row>
    <row r="343" spans="1:71" ht="16.5" customHeight="1" x14ac:dyDescent="0.3">
      <c r="A343" s="2"/>
      <c r="B343" s="15">
        <f t="shared" ref="B343:N343" si="19">+B342/B$378</f>
        <v>1.2255565873937791E-2</v>
      </c>
      <c r="C343" s="15">
        <f t="shared" si="19"/>
        <v>9.4494694515914485E-3</v>
      </c>
      <c r="D343" s="15">
        <f t="shared" si="19"/>
        <v>1.2139306835530012E-2</v>
      </c>
      <c r="E343" s="15">
        <f t="shared" si="19"/>
        <v>1.3756735047594434E-2</v>
      </c>
      <c r="F343" s="15">
        <f t="shared" si="19"/>
        <v>8.9170138193995756E-3</v>
      </c>
      <c r="G343" s="15">
        <f t="shared" si="19"/>
        <v>1.5858824182721037E-2</v>
      </c>
      <c r="H343" s="15">
        <f t="shared" si="19"/>
        <v>1.5772686684938829E-2</v>
      </c>
      <c r="I343" s="15">
        <f t="shared" si="19"/>
        <v>1.2125826449701694E-2</v>
      </c>
      <c r="J343" s="15">
        <f t="shared" si="19"/>
        <v>1.054582330193914E-2</v>
      </c>
      <c r="K343" s="15">
        <f t="shared" si="19"/>
        <v>1.0848958175745447E-2</v>
      </c>
      <c r="L343" s="15">
        <f t="shared" si="19"/>
        <v>7.9070082035369565E-3</v>
      </c>
      <c r="M343" s="15">
        <f t="shared" si="19"/>
        <v>7.9778868699275987E-3</v>
      </c>
      <c r="N343" s="15">
        <f t="shared" si="19"/>
        <v>1.7675185572973855E-2</v>
      </c>
      <c r="O343" s="11">
        <f t="shared" si="18"/>
        <v>-3.8276098645398444E-2</v>
      </c>
      <c r="P343" s="16" t="s">
        <v>952</v>
      </c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</row>
    <row r="344" spans="1:71" ht="16.5" customHeight="1" x14ac:dyDescent="0.3">
      <c r="A344" s="2"/>
      <c r="B344" s="273" t="s">
        <v>1053</v>
      </c>
      <c r="C344" s="267"/>
      <c r="D344" s="267"/>
      <c r="E344" s="267"/>
      <c r="F344" s="267"/>
      <c r="G344" s="267"/>
      <c r="H344" s="267"/>
      <c r="I344" s="267"/>
      <c r="J344" s="267"/>
      <c r="K344" s="267"/>
      <c r="L344" s="267"/>
      <c r="M344" s="267"/>
      <c r="N344" s="268"/>
      <c r="O344" s="11"/>
      <c r="P344" s="4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</row>
    <row r="345" spans="1:71" ht="16.5" customHeight="1" x14ac:dyDescent="0.3">
      <c r="A345" s="2"/>
      <c r="B345" s="13">
        <f t="shared" ref="B345:N345" si="20">IFERROR(VLOOKUP($B$344,$4:$126,MATCH($P345&amp;"/"&amp;B$324,$2:$2,0),FALSE),"")</f>
        <v>0</v>
      </c>
      <c r="C345" s="13">
        <f t="shared" si="20"/>
        <v>0</v>
      </c>
      <c r="D345" s="13">
        <f t="shared" si="20"/>
        <v>0</v>
      </c>
      <c r="E345" s="13">
        <f t="shared" si="20"/>
        <v>0</v>
      </c>
      <c r="F345" s="13">
        <f t="shared" si="20"/>
        <v>0</v>
      </c>
      <c r="G345" s="13">
        <f t="shared" si="20"/>
        <v>0</v>
      </c>
      <c r="H345" s="13">
        <f t="shared" si="20"/>
        <v>0</v>
      </c>
      <c r="I345" s="13">
        <f t="shared" si="20"/>
        <v>0</v>
      </c>
      <c r="J345" s="13">
        <f t="shared" si="20"/>
        <v>50873</v>
      </c>
      <c r="K345" s="13">
        <f t="shared" si="20"/>
        <v>618193</v>
      </c>
      <c r="L345" s="13">
        <f t="shared" si="20"/>
        <v>4645820</v>
      </c>
      <c r="M345" s="13">
        <f t="shared" si="20"/>
        <v>8062711</v>
      </c>
      <c r="N345" s="13">
        <f t="shared" si="20"/>
        <v>8620714</v>
      </c>
      <c r="O345" s="11"/>
      <c r="P345" s="14" t="s">
        <v>948</v>
      </c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</row>
    <row r="346" spans="1:71" ht="16.5" customHeight="1" x14ac:dyDescent="0.3">
      <c r="A346" s="2"/>
      <c r="B346" s="13">
        <f t="shared" ref="B346:N346" si="21">IFERROR(VLOOKUP($B$344,$4:$126,MATCH($P346&amp;"/"&amp;B$324,$2:$2,0),FALSE),"")</f>
        <v>0</v>
      </c>
      <c r="C346" s="13">
        <f t="shared" si="21"/>
        <v>0</v>
      </c>
      <c r="D346" s="13">
        <f t="shared" si="21"/>
        <v>0</v>
      </c>
      <c r="E346" s="13">
        <f t="shared" si="21"/>
        <v>0</v>
      </c>
      <c r="F346" s="13">
        <f t="shared" si="21"/>
        <v>0</v>
      </c>
      <c r="G346" s="13">
        <f t="shared" si="21"/>
        <v>0</v>
      </c>
      <c r="H346" s="13">
        <f t="shared" si="21"/>
        <v>0</v>
      </c>
      <c r="I346" s="13">
        <f t="shared" si="21"/>
        <v>0</v>
      </c>
      <c r="J346" s="13">
        <f t="shared" si="21"/>
        <v>143768</v>
      </c>
      <c r="K346" s="13">
        <f t="shared" si="21"/>
        <v>922371</v>
      </c>
      <c r="L346" s="13">
        <f t="shared" si="21"/>
        <v>4092344</v>
      </c>
      <c r="M346" s="13">
        <f t="shared" si="21"/>
        <v>8357703</v>
      </c>
      <c r="N346" s="13">
        <f t="shared" si="21"/>
        <v>8999639</v>
      </c>
      <c r="O346" s="11"/>
      <c r="P346" s="14" t="s">
        <v>949</v>
      </c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</row>
    <row r="347" spans="1:71" ht="16.5" customHeight="1" x14ac:dyDescent="0.3">
      <c r="A347" s="2"/>
      <c r="B347" s="13">
        <f t="shared" ref="B347:N347" si="22">IFERROR(VLOOKUP($B$344,$4:$126,MATCH($P347&amp;"/"&amp;B$324,$2:$2,0),FALSE),"")</f>
        <v>0</v>
      </c>
      <c r="C347" s="13">
        <f t="shared" si="22"/>
        <v>0</v>
      </c>
      <c r="D347" s="13">
        <f t="shared" si="22"/>
        <v>0</v>
      </c>
      <c r="E347" s="13">
        <f t="shared" si="22"/>
        <v>0</v>
      </c>
      <c r="F347" s="13">
        <f t="shared" si="22"/>
        <v>0</v>
      </c>
      <c r="G347" s="13">
        <f t="shared" si="22"/>
        <v>0</v>
      </c>
      <c r="H347" s="13">
        <f t="shared" si="22"/>
        <v>0</v>
      </c>
      <c r="I347" s="13">
        <f t="shared" si="22"/>
        <v>0</v>
      </c>
      <c r="J347" s="13">
        <f t="shared" si="22"/>
        <v>325328</v>
      </c>
      <c r="K347" s="13">
        <f t="shared" si="22"/>
        <v>1828914</v>
      </c>
      <c r="L347" s="13">
        <f t="shared" si="22"/>
        <v>7118881</v>
      </c>
      <c r="M347" s="13">
        <f t="shared" si="22"/>
        <v>9150922</v>
      </c>
      <c r="N347" s="13" t="str">
        <f t="shared" si="22"/>
        <v/>
      </c>
      <c r="O347" s="11"/>
      <c r="P347" s="14" t="s">
        <v>950</v>
      </c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</row>
    <row r="348" spans="1:71" ht="16.5" customHeight="1" x14ac:dyDescent="0.3">
      <c r="A348" s="2"/>
      <c r="B348" s="13">
        <f t="shared" ref="B348:M348" si="23">IFERROR(VLOOKUP($B$344,$4:$126,MATCH($P348&amp;"/"&amp;B$324,$2:$2,0),FALSE),"")</f>
        <v>0</v>
      </c>
      <c r="C348" s="13">
        <f t="shared" si="23"/>
        <v>0</v>
      </c>
      <c r="D348" s="13">
        <f t="shared" si="23"/>
        <v>0</v>
      </c>
      <c r="E348" s="13">
        <f t="shared" si="23"/>
        <v>0</v>
      </c>
      <c r="F348" s="13">
        <f t="shared" si="23"/>
        <v>0</v>
      </c>
      <c r="G348" s="13">
        <f t="shared" si="23"/>
        <v>0</v>
      </c>
      <c r="H348" s="13">
        <f t="shared" si="23"/>
        <v>0</v>
      </c>
      <c r="I348" s="13">
        <f t="shared" si="23"/>
        <v>0</v>
      </c>
      <c r="J348" s="13">
        <f t="shared" si="23"/>
        <v>428460.25199999998</v>
      </c>
      <c r="K348" s="13">
        <f t="shared" si="23"/>
        <v>3606162.61</v>
      </c>
      <c r="L348" s="13">
        <f t="shared" si="23"/>
        <v>7787315.46</v>
      </c>
      <c r="M348" s="13">
        <f t="shared" si="23"/>
        <v>8361607.398</v>
      </c>
      <c r="N348" s="13">
        <f>IFERROR(VLOOKUP($B$344,$4:$126,MATCH($P348&amp;"/"&amp;N$324,$2:$2,0),FALSE),IFERROR(VLOOKUP($B$344,$4:$126,MATCH($P347&amp;"/"&amp;N$324,$2:$2,0),FALSE),IFERROR(VLOOKUP($B$344,$4:$126,MATCH($P346&amp;"/"&amp;N$324,$2:$2,0),FALSE),IFERROR(VLOOKUP($B$344,$4:$126,MATCH($P345&amp;"/"&amp;N$324,$2:$2,0),FALSE),""))))</f>
        <v>8999639</v>
      </c>
      <c r="O348" s="11" t="e">
        <f t="shared" ref="O348:O349" si="24">RATE(M$324-B$324,,-B348,M348)</f>
        <v>#NUM!</v>
      </c>
      <c r="P348" s="14" t="s">
        <v>951</v>
      </c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</row>
    <row r="349" spans="1:71" ht="16.5" customHeight="1" x14ac:dyDescent="0.3">
      <c r="A349" s="2"/>
      <c r="B349" s="144">
        <f t="shared" ref="B349:N349" si="25">+B348/B$378</f>
        <v>0</v>
      </c>
      <c r="C349" s="144">
        <f t="shared" si="25"/>
        <v>0</v>
      </c>
      <c r="D349" s="144">
        <f t="shared" si="25"/>
        <v>0</v>
      </c>
      <c r="E349" s="144">
        <f t="shared" si="25"/>
        <v>0</v>
      </c>
      <c r="F349" s="144">
        <f t="shared" si="25"/>
        <v>0</v>
      </c>
      <c r="G349" s="144">
        <f t="shared" si="25"/>
        <v>0</v>
      </c>
      <c r="H349" s="144">
        <f t="shared" si="25"/>
        <v>0</v>
      </c>
      <c r="I349" s="144">
        <f t="shared" si="25"/>
        <v>0</v>
      </c>
      <c r="J349" s="144">
        <f t="shared" si="25"/>
        <v>4.099025370005214E-3</v>
      </c>
      <c r="K349" s="144">
        <f t="shared" si="25"/>
        <v>2.9908395331366831E-2</v>
      </c>
      <c r="L349" s="144">
        <f t="shared" si="25"/>
        <v>4.8156701087897581E-2</v>
      </c>
      <c r="M349" s="144">
        <f t="shared" si="25"/>
        <v>4.9205308663399401E-2</v>
      </c>
      <c r="N349" s="144">
        <f t="shared" si="25"/>
        <v>4.1595170558918329E-2</v>
      </c>
      <c r="O349" s="11" t="e">
        <f t="shared" si="24"/>
        <v>#NUM!</v>
      </c>
      <c r="P349" s="16" t="s">
        <v>952</v>
      </c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</row>
    <row r="350" spans="1:71" ht="16.5" customHeight="1" x14ac:dyDescent="0.3">
      <c r="A350" s="10"/>
      <c r="B350" s="265" t="s">
        <v>1059</v>
      </c>
      <c r="C350" s="255"/>
      <c r="D350" s="255"/>
      <c r="E350" s="255"/>
      <c r="F350" s="255"/>
      <c r="G350" s="255"/>
      <c r="H350" s="255"/>
      <c r="I350" s="255"/>
      <c r="J350" s="255"/>
      <c r="K350" s="255"/>
      <c r="L350" s="255"/>
      <c r="M350" s="255"/>
      <c r="N350" s="256"/>
      <c r="O350" s="11"/>
      <c r="P350" s="4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</row>
    <row r="351" spans="1:71" ht="16.5" customHeight="1" x14ac:dyDescent="0.3">
      <c r="A351" s="2"/>
      <c r="B351" s="13">
        <f t="shared" ref="B351:N351" si="26">IFERROR(VLOOKUP($B$350,$4:$126,MATCH($P351&amp;"/"&amp;B$324,$2:$2,0),FALSE),"")</f>
        <v>4392036</v>
      </c>
      <c r="C351" s="13">
        <f t="shared" si="26"/>
        <v>4487511</v>
      </c>
      <c r="D351" s="13">
        <f t="shared" si="26"/>
        <v>4609180</v>
      </c>
      <c r="E351" s="13">
        <f t="shared" si="26"/>
        <v>3096714</v>
      </c>
      <c r="F351" s="13">
        <f t="shared" si="26"/>
        <v>4032026</v>
      </c>
      <c r="G351" s="13">
        <f t="shared" si="26"/>
        <v>6051782</v>
      </c>
      <c r="H351" s="13">
        <f t="shared" si="26"/>
        <v>5581293</v>
      </c>
      <c r="I351" s="13">
        <f t="shared" si="26"/>
        <v>5532027</v>
      </c>
      <c r="J351" s="13">
        <f t="shared" si="26"/>
        <v>7929011</v>
      </c>
      <c r="K351" s="13">
        <f t="shared" si="26"/>
        <v>6601753</v>
      </c>
      <c r="L351" s="13">
        <f t="shared" si="26"/>
        <v>15529708</v>
      </c>
      <c r="M351" s="13">
        <f t="shared" si="26"/>
        <v>15117985</v>
      </c>
      <c r="N351" s="13">
        <f t="shared" si="26"/>
        <v>27305463</v>
      </c>
      <c r="O351" s="11"/>
      <c r="P351" s="14" t="s">
        <v>948</v>
      </c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</row>
    <row r="352" spans="1:71" ht="16.5" customHeight="1" x14ac:dyDescent="0.3">
      <c r="A352" s="2"/>
      <c r="B352" s="13">
        <f t="shared" ref="B352:N352" si="27">IFERROR(VLOOKUP($B$350,$4:$126,MATCH($P352&amp;"/"&amp;B$324,$2:$2,0),FALSE),"")</f>
        <v>2882660</v>
      </c>
      <c r="C352" s="13">
        <f t="shared" si="27"/>
        <v>4215958</v>
      </c>
      <c r="D352" s="13">
        <f t="shared" si="27"/>
        <v>4442138</v>
      </c>
      <c r="E352" s="13">
        <f t="shared" si="27"/>
        <v>3247969</v>
      </c>
      <c r="F352" s="13">
        <f t="shared" si="27"/>
        <v>4305797</v>
      </c>
      <c r="G352" s="13">
        <f t="shared" si="27"/>
        <v>6939521</v>
      </c>
      <c r="H352" s="13">
        <f t="shared" si="27"/>
        <v>7035626</v>
      </c>
      <c r="I352" s="13">
        <f t="shared" si="27"/>
        <v>5393943</v>
      </c>
      <c r="J352" s="13">
        <f t="shared" si="27"/>
        <v>5510896</v>
      </c>
      <c r="K352" s="13">
        <f t="shared" si="27"/>
        <v>6548754</v>
      </c>
      <c r="L352" s="13">
        <f t="shared" si="27"/>
        <v>10663818</v>
      </c>
      <c r="M352" s="13">
        <f t="shared" si="27"/>
        <v>15656143</v>
      </c>
      <c r="N352" s="13">
        <f t="shared" si="27"/>
        <v>19526329</v>
      </c>
      <c r="O352" s="11"/>
      <c r="P352" s="14" t="s">
        <v>949</v>
      </c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</row>
    <row r="353" spans="1:71" ht="16.5" customHeight="1" x14ac:dyDescent="0.3">
      <c r="A353" s="2"/>
      <c r="B353" s="13">
        <f t="shared" ref="B353:N353" si="28">IFERROR(VLOOKUP($B$350,$4:$126,MATCH($P353&amp;"/"&amp;B$324,$2:$2,0),FALSE),"")</f>
        <v>4253505</v>
      </c>
      <c r="C353" s="13">
        <f t="shared" si="28"/>
        <v>3477867</v>
      </c>
      <c r="D353" s="13">
        <f t="shared" si="28"/>
        <v>3023027</v>
      </c>
      <c r="E353" s="13">
        <f t="shared" si="28"/>
        <v>3096055</v>
      </c>
      <c r="F353" s="13">
        <f t="shared" si="28"/>
        <v>6902623</v>
      </c>
      <c r="G353" s="13">
        <f t="shared" si="28"/>
        <v>5611487</v>
      </c>
      <c r="H353" s="13">
        <f t="shared" si="28"/>
        <v>6003509</v>
      </c>
      <c r="I353" s="13">
        <f t="shared" si="28"/>
        <v>5563795</v>
      </c>
      <c r="J353" s="13">
        <f t="shared" si="28"/>
        <v>6458969</v>
      </c>
      <c r="K353" s="13">
        <f t="shared" si="28"/>
        <v>7279267</v>
      </c>
      <c r="L353" s="13">
        <f t="shared" si="28"/>
        <v>14282535</v>
      </c>
      <c r="M353" s="13">
        <f t="shared" si="28"/>
        <v>15941507</v>
      </c>
      <c r="N353" s="13" t="str">
        <f t="shared" si="28"/>
        <v/>
      </c>
      <c r="O353" s="11"/>
      <c r="P353" s="14" t="s">
        <v>950</v>
      </c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</row>
    <row r="354" spans="1:71" ht="16.5" customHeight="1" x14ac:dyDescent="0.3">
      <c r="A354" s="2"/>
      <c r="B354" s="13">
        <f t="shared" ref="B354:M354" si="29">IFERROR(VLOOKUP($B$350,$4:$126,MATCH($P354&amp;"/"&amp;B$324,$2:$2,0),FALSE),"")</f>
        <v>5392518</v>
      </c>
      <c r="C354" s="13">
        <f t="shared" si="29"/>
        <v>3937173</v>
      </c>
      <c r="D354" s="13">
        <f t="shared" si="29"/>
        <v>3764924</v>
      </c>
      <c r="E354" s="13">
        <f t="shared" si="29"/>
        <v>3292388.34</v>
      </c>
      <c r="F354" s="13">
        <f t="shared" si="29"/>
        <v>6326379.1119999997</v>
      </c>
      <c r="G354" s="13">
        <f t="shared" si="29"/>
        <v>5499102.5650000004</v>
      </c>
      <c r="H354" s="13">
        <f t="shared" si="29"/>
        <v>7018151.5099999998</v>
      </c>
      <c r="I354" s="13">
        <f t="shared" si="29"/>
        <v>7336995.75</v>
      </c>
      <c r="J354" s="13">
        <f t="shared" si="29"/>
        <v>6659019.8049999997</v>
      </c>
      <c r="K354" s="13">
        <f t="shared" si="29"/>
        <v>13114265.49</v>
      </c>
      <c r="L354" s="13">
        <f t="shared" si="29"/>
        <v>15301264.119999999</v>
      </c>
      <c r="M354" s="13">
        <f t="shared" si="29"/>
        <v>16378259.938999999</v>
      </c>
      <c r="N354" s="13">
        <f>IFERROR(VLOOKUP($B$350,$4:$126,MATCH($P354&amp;"/"&amp;N$324,$2:$2,0),FALSE),IFERROR(VLOOKUP($B$350,$4:$126,MATCH($P353&amp;"/"&amp;N$324,$2:$2,0),FALSE),IFERROR(VLOOKUP($B$350,$4:$126,MATCH($P352&amp;"/"&amp;N$324,$2:$2,0),FALSE),IFERROR(VLOOKUP($B$350,$4:$126,MATCH($P351&amp;"/"&amp;N$324,$2:$2,0),FALSE),""))))</f>
        <v>19526329</v>
      </c>
      <c r="O354" s="11">
        <f t="shared" ref="O354:O355" si="30">RATE(M$324-B$324,,-B354,M354)</f>
        <v>0.10627084938516912</v>
      </c>
      <c r="P354" s="14" t="s">
        <v>951</v>
      </c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</row>
    <row r="355" spans="1:71" ht="16.5" customHeight="1" x14ac:dyDescent="0.3">
      <c r="A355" s="2"/>
      <c r="B355" s="15">
        <f t="shared" ref="B355:N355" si="31">+B354/B$378</f>
        <v>0.12316245879181742</v>
      </c>
      <c r="C355" s="15">
        <f t="shared" si="31"/>
        <v>7.7358054600165635E-2</v>
      </c>
      <c r="D355" s="15">
        <f t="shared" si="31"/>
        <v>6.9937669510552566E-2</v>
      </c>
      <c r="E355" s="15">
        <f t="shared" si="31"/>
        <v>5.1396054585287225E-2</v>
      </c>
      <c r="F355" s="15">
        <f t="shared" si="31"/>
        <v>9.0011886164871088E-2</v>
      </c>
      <c r="G355" s="15">
        <f t="shared" si="31"/>
        <v>7.092067960798501E-2</v>
      </c>
      <c r="H355" s="15">
        <f t="shared" si="31"/>
        <v>7.8824470290135243E-2</v>
      </c>
      <c r="I355" s="15">
        <f t="shared" si="31"/>
        <v>7.1202115016161999E-2</v>
      </c>
      <c r="J355" s="15">
        <f t="shared" si="31"/>
        <v>6.3706005382413333E-2</v>
      </c>
      <c r="K355" s="15">
        <f t="shared" si="31"/>
        <v>0.10876565456803435</v>
      </c>
      <c r="L355" s="15">
        <f t="shared" si="31"/>
        <v>9.4622903910690184E-2</v>
      </c>
      <c r="M355" s="15">
        <f t="shared" si="31"/>
        <v>9.6380671479582417E-2</v>
      </c>
      <c r="N355" s="15">
        <f t="shared" si="31"/>
        <v>9.0248173859479613E-2</v>
      </c>
      <c r="O355" s="11">
        <f t="shared" si="30"/>
        <v>-2.2044178856287486E-2</v>
      </c>
      <c r="P355" s="16" t="s">
        <v>952</v>
      </c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</row>
    <row r="356" spans="1:71" ht="16.5" customHeight="1" x14ac:dyDescent="0.3">
      <c r="A356" s="2"/>
      <c r="B356" s="265" t="s">
        <v>786</v>
      </c>
      <c r="C356" s="255"/>
      <c r="D356" s="255"/>
      <c r="E356" s="255"/>
      <c r="F356" s="255"/>
      <c r="G356" s="255"/>
      <c r="H356" s="255"/>
      <c r="I356" s="255"/>
      <c r="J356" s="255"/>
      <c r="K356" s="255"/>
      <c r="L356" s="255"/>
      <c r="M356" s="255"/>
      <c r="N356" s="256"/>
      <c r="O356" s="11"/>
      <c r="P356" s="4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</row>
    <row r="357" spans="1:71" ht="16.5" customHeight="1" x14ac:dyDescent="0.3">
      <c r="A357" s="2"/>
      <c r="B357" s="13">
        <f t="shared" ref="B357:N357" si="32">IFERROR(VLOOKUP($B$356,$4:$126,MATCH($P357&amp;"/"&amp;B$324,$2:$2,0),FALSE),"")</f>
        <v>29396694</v>
      </c>
      <c r="C357" s="13">
        <f t="shared" si="32"/>
        <v>33137980</v>
      </c>
      <c r="D357" s="13">
        <f t="shared" si="32"/>
        <v>38407673</v>
      </c>
      <c r="E357" s="13">
        <f t="shared" si="32"/>
        <v>2418927</v>
      </c>
      <c r="F357" s="13">
        <f t="shared" si="32"/>
        <v>2470967</v>
      </c>
      <c r="G357" s="13">
        <f t="shared" si="32"/>
        <v>2447691</v>
      </c>
      <c r="H357" s="13">
        <f t="shared" si="32"/>
        <v>2297021</v>
      </c>
      <c r="I357" s="13">
        <f t="shared" si="32"/>
        <v>2074426</v>
      </c>
      <c r="J357" s="13">
        <f t="shared" si="32"/>
        <v>1883371</v>
      </c>
      <c r="K357" s="13">
        <f t="shared" si="32"/>
        <v>1766819</v>
      </c>
      <c r="L357" s="13">
        <f t="shared" si="32"/>
        <v>1593016</v>
      </c>
      <c r="M357" s="13">
        <f t="shared" si="32"/>
        <v>1606162</v>
      </c>
      <c r="N357" s="13">
        <f t="shared" si="32"/>
        <v>1562686</v>
      </c>
      <c r="O357" s="11"/>
      <c r="P357" s="14" t="s">
        <v>948</v>
      </c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</row>
    <row r="358" spans="1:71" ht="16.5" customHeight="1" x14ac:dyDescent="0.3">
      <c r="A358" s="2"/>
      <c r="B358" s="13">
        <f t="shared" ref="B358:N358" si="33">IFERROR(VLOOKUP($B$356,$4:$126,MATCH($P358&amp;"/"&amp;B$324,$2:$2,0),FALSE),"")</f>
        <v>31191066</v>
      </c>
      <c r="C358" s="13">
        <f t="shared" si="33"/>
        <v>36703920</v>
      </c>
      <c r="D358" s="13">
        <f t="shared" si="33"/>
        <v>39111781</v>
      </c>
      <c r="E358" s="13">
        <f t="shared" si="33"/>
        <v>2237850</v>
      </c>
      <c r="F358" s="13">
        <f t="shared" si="33"/>
        <v>2468972</v>
      </c>
      <c r="G358" s="13">
        <f t="shared" si="33"/>
        <v>2423610</v>
      </c>
      <c r="H358" s="13">
        <f t="shared" si="33"/>
        <v>2243929</v>
      </c>
      <c r="I358" s="13">
        <f t="shared" si="33"/>
        <v>2008800</v>
      </c>
      <c r="J358" s="13">
        <f t="shared" si="33"/>
        <v>1817124</v>
      </c>
      <c r="K358" s="13">
        <f t="shared" si="33"/>
        <v>1733949</v>
      </c>
      <c r="L358" s="13">
        <f t="shared" si="33"/>
        <v>1551877</v>
      </c>
      <c r="M358" s="13">
        <f t="shared" si="33"/>
        <v>1590182</v>
      </c>
      <c r="N358" s="13">
        <f t="shared" si="33"/>
        <v>1532325</v>
      </c>
      <c r="O358" s="11"/>
      <c r="P358" s="14" t="s">
        <v>949</v>
      </c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</row>
    <row r="359" spans="1:71" ht="16.5" customHeight="1" x14ac:dyDescent="0.3">
      <c r="A359" s="2"/>
      <c r="B359" s="13">
        <f t="shared" ref="B359:N359" si="34">IFERROR(VLOOKUP($B$356,$4:$126,MATCH($P359&amp;"/"&amp;B$324,$2:$2,0),FALSE),"")</f>
        <v>32326138</v>
      </c>
      <c r="C359" s="13">
        <f t="shared" si="34"/>
        <v>37242876</v>
      </c>
      <c r="D359" s="13">
        <f t="shared" si="34"/>
        <v>40265178</v>
      </c>
      <c r="E359" s="13">
        <f t="shared" si="34"/>
        <v>2313556</v>
      </c>
      <c r="F359" s="13">
        <f t="shared" si="34"/>
        <v>2465154</v>
      </c>
      <c r="G359" s="13">
        <f t="shared" si="34"/>
        <v>2367377</v>
      </c>
      <c r="H359" s="13">
        <f t="shared" si="34"/>
        <v>2188725</v>
      </c>
      <c r="I359" s="13">
        <f t="shared" si="34"/>
        <v>1970887</v>
      </c>
      <c r="J359" s="13">
        <f t="shared" si="34"/>
        <v>1804712</v>
      </c>
      <c r="K359" s="13">
        <f t="shared" si="34"/>
        <v>1697891</v>
      </c>
      <c r="L359" s="13">
        <f t="shared" si="34"/>
        <v>1629041</v>
      </c>
      <c r="M359" s="13">
        <f t="shared" si="34"/>
        <v>1592547</v>
      </c>
      <c r="N359" s="13" t="str">
        <f t="shared" si="34"/>
        <v/>
      </c>
      <c r="O359" s="11"/>
      <c r="P359" s="14" t="s">
        <v>950</v>
      </c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</row>
    <row r="360" spans="1:71" ht="16.5" customHeight="1" x14ac:dyDescent="0.3">
      <c r="A360" s="2"/>
      <c r="B360" s="13">
        <f t="shared" ref="B360:M360" si="35">IFERROR(VLOOKUP($B$356,$4:$126,MATCH($P360&amp;"/"&amp;B$324,$2:$2,0),FALSE),"")</f>
        <v>31660922</v>
      </c>
      <c r="C360" s="13">
        <f t="shared" si="35"/>
        <v>38433525</v>
      </c>
      <c r="D360" s="13">
        <f t="shared" si="35"/>
        <v>42167412</v>
      </c>
      <c r="E360" s="13">
        <f t="shared" si="35"/>
        <v>2423240.41</v>
      </c>
      <c r="F360" s="13">
        <f t="shared" si="35"/>
        <v>2463434.3250000002</v>
      </c>
      <c r="G360" s="13">
        <f t="shared" si="35"/>
        <v>2352903.1639999999</v>
      </c>
      <c r="H360" s="13">
        <f t="shared" si="35"/>
        <v>2140491.3199999998</v>
      </c>
      <c r="I360" s="13">
        <f t="shared" si="35"/>
        <v>1939047.8810000001</v>
      </c>
      <c r="J360" s="13">
        <f t="shared" si="35"/>
        <v>1796803.659</v>
      </c>
      <c r="K360" s="13">
        <f t="shared" si="35"/>
        <v>1675813.73</v>
      </c>
      <c r="L360" s="13">
        <f t="shared" si="35"/>
        <v>1646079.49</v>
      </c>
      <c r="M360" s="13">
        <f t="shared" si="35"/>
        <v>1596512.0249999999</v>
      </c>
      <c r="N360" s="13">
        <f>IFERROR(VLOOKUP($B$356,$4:$126,MATCH($P360&amp;"/"&amp;N$324,$2:$2,0),FALSE),IFERROR(VLOOKUP($B$356,$4:$126,MATCH($P359&amp;"/"&amp;N$324,$2:$2,0),FALSE),IFERROR(VLOOKUP($B$356,$4:$126,MATCH($P358&amp;"/"&amp;N$324,$2:$2,0),FALSE),IFERROR(VLOOKUP($B$356,$4:$126,MATCH($P357&amp;"/"&amp;N$324,$2:$2,0),FALSE),""))))</f>
        <v>1532325</v>
      </c>
      <c r="O360" s="11">
        <f t="shared" ref="O360:O361" si="36">RATE(M$324-B$324,,-B360,M360)</f>
        <v>-0.23781751063274087</v>
      </c>
      <c r="P360" s="14" t="s">
        <v>951</v>
      </c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</row>
    <row r="361" spans="1:71" ht="16.5" customHeight="1" x14ac:dyDescent="0.3">
      <c r="A361" s="10"/>
      <c r="B361" s="15">
        <f t="shared" ref="B361:N361" si="37">+B360/B$378</f>
        <v>0.72311988594863208</v>
      </c>
      <c r="C361" s="15">
        <f t="shared" si="37"/>
        <v>0.75514657990056089</v>
      </c>
      <c r="D361" s="15">
        <f t="shared" si="37"/>
        <v>0.78330678775223839</v>
      </c>
      <c r="E361" s="15">
        <f t="shared" si="37"/>
        <v>3.7828161056369741E-2</v>
      </c>
      <c r="F361" s="15">
        <f t="shared" si="37"/>
        <v>3.5049807498247834E-2</v>
      </c>
      <c r="G361" s="15">
        <f t="shared" si="37"/>
        <v>3.0344858905656399E-2</v>
      </c>
      <c r="H361" s="15">
        <f t="shared" si="37"/>
        <v>2.4040959249629019E-2</v>
      </c>
      <c r="I361" s="15">
        <f t="shared" si="37"/>
        <v>1.8817553525883834E-2</v>
      </c>
      <c r="J361" s="15">
        <f t="shared" si="37"/>
        <v>1.7189794733069422E-2</v>
      </c>
      <c r="K361" s="15">
        <f t="shared" si="37"/>
        <v>1.3898679832014683E-2</v>
      </c>
      <c r="L361" s="15">
        <f t="shared" si="37"/>
        <v>1.0179343366019089E-2</v>
      </c>
      <c r="M361" s="15">
        <f t="shared" si="37"/>
        <v>9.3949480328081071E-3</v>
      </c>
      <c r="N361" s="15">
        <f t="shared" si="37"/>
        <v>7.0822084893287975E-3</v>
      </c>
      <c r="O361" s="11">
        <f t="shared" si="36"/>
        <v>-0.32622214291982393</v>
      </c>
      <c r="P361" s="16" t="s">
        <v>952</v>
      </c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</row>
    <row r="362" spans="1:71" ht="16.5" customHeight="1" x14ac:dyDescent="0.3">
      <c r="A362" s="2"/>
      <c r="B362" s="273" t="s">
        <v>790</v>
      </c>
      <c r="C362" s="267"/>
      <c r="D362" s="267"/>
      <c r="E362" s="267"/>
      <c r="F362" s="267"/>
      <c r="G362" s="267"/>
      <c r="H362" s="267"/>
      <c r="I362" s="267"/>
      <c r="J362" s="267"/>
      <c r="K362" s="267"/>
      <c r="L362" s="267"/>
      <c r="M362" s="267"/>
      <c r="N362" s="268"/>
      <c r="O362" s="11"/>
      <c r="P362" s="4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</row>
    <row r="363" spans="1:71" ht="16.5" customHeight="1" x14ac:dyDescent="0.3">
      <c r="A363" s="2"/>
      <c r="B363" s="13">
        <f t="shared" ref="B363:N363" si="38">IFERROR(VLOOKUP($B$362,$4:$126,MATCH($P363&amp;"/"&amp;B$324,$2:$2,0),FALSE),"")</f>
        <v>189776</v>
      </c>
      <c r="C363" s="13">
        <f t="shared" si="38"/>
        <v>5455924</v>
      </c>
      <c r="D363" s="13">
        <f t="shared" si="38"/>
        <v>172650</v>
      </c>
      <c r="E363" s="13">
        <f t="shared" si="38"/>
        <v>163300</v>
      </c>
      <c r="F363" s="13">
        <f t="shared" si="38"/>
        <v>154822</v>
      </c>
      <c r="G363" s="13">
        <f t="shared" si="38"/>
        <v>178819</v>
      </c>
      <c r="H363" s="13">
        <f t="shared" si="38"/>
        <v>0</v>
      </c>
      <c r="I363" s="13">
        <f t="shared" si="38"/>
        <v>0</v>
      </c>
      <c r="J363" s="13">
        <f t="shared" si="38"/>
        <v>0</v>
      </c>
      <c r="K363" s="13">
        <f t="shared" si="38"/>
        <v>0</v>
      </c>
      <c r="L363" s="13">
        <f t="shared" si="38"/>
        <v>0</v>
      </c>
      <c r="M363" s="13">
        <f t="shared" si="38"/>
        <v>0</v>
      </c>
      <c r="N363" s="13">
        <f t="shared" si="38"/>
        <v>0</v>
      </c>
      <c r="O363" s="11"/>
      <c r="P363" s="14" t="s">
        <v>948</v>
      </c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</row>
    <row r="364" spans="1:71" ht="16.5" customHeight="1" x14ac:dyDescent="0.3">
      <c r="A364" s="2"/>
      <c r="B364" s="13">
        <f t="shared" ref="B364:N364" si="39">IFERROR(VLOOKUP($B$362,$4:$126,MATCH($P364&amp;"/"&amp;B$324,$2:$2,0),FALSE),"")</f>
        <v>187519</v>
      </c>
      <c r="C364" s="13">
        <f t="shared" si="39"/>
        <v>179161</v>
      </c>
      <c r="D364" s="13">
        <f t="shared" si="39"/>
        <v>168636</v>
      </c>
      <c r="E364" s="13">
        <f t="shared" si="39"/>
        <v>161028</v>
      </c>
      <c r="F364" s="13">
        <f t="shared" si="39"/>
        <v>152852</v>
      </c>
      <c r="G364" s="13">
        <f t="shared" si="39"/>
        <v>0</v>
      </c>
      <c r="H364" s="13">
        <f t="shared" si="39"/>
        <v>0</v>
      </c>
      <c r="I364" s="13">
        <f t="shared" si="39"/>
        <v>0</v>
      </c>
      <c r="J364" s="13">
        <f t="shared" si="39"/>
        <v>0</v>
      </c>
      <c r="K364" s="13">
        <f t="shared" si="39"/>
        <v>0</v>
      </c>
      <c r="L364" s="13">
        <f t="shared" si="39"/>
        <v>0</v>
      </c>
      <c r="M364" s="13">
        <f t="shared" si="39"/>
        <v>0</v>
      </c>
      <c r="N364" s="13">
        <f t="shared" si="39"/>
        <v>0</v>
      </c>
      <c r="O364" s="11"/>
      <c r="P364" s="14" t="s">
        <v>949</v>
      </c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</row>
    <row r="365" spans="1:71" ht="16.5" customHeight="1" x14ac:dyDescent="0.3">
      <c r="A365" s="2"/>
      <c r="B365" s="13">
        <f t="shared" ref="B365:N365" si="40">IFERROR(VLOOKUP($B$362,$4:$126,MATCH($P365&amp;"/"&amp;B$324,$2:$2,0),FALSE),"")</f>
        <v>185262</v>
      </c>
      <c r="C365" s="13">
        <f t="shared" si="40"/>
        <v>176903</v>
      </c>
      <c r="D365" s="13">
        <f t="shared" si="40"/>
        <v>166381</v>
      </c>
      <c r="E365" s="13">
        <f t="shared" si="40"/>
        <v>158756</v>
      </c>
      <c r="F365" s="13">
        <f t="shared" si="40"/>
        <v>150883</v>
      </c>
      <c r="G365" s="13">
        <f t="shared" si="40"/>
        <v>171589</v>
      </c>
      <c r="H365" s="13">
        <f t="shared" si="40"/>
        <v>123737</v>
      </c>
      <c r="I365" s="13">
        <f t="shared" si="40"/>
        <v>0</v>
      </c>
      <c r="J365" s="13">
        <f t="shared" si="40"/>
        <v>0</v>
      </c>
      <c r="K365" s="13">
        <f t="shared" si="40"/>
        <v>0</v>
      </c>
      <c r="L365" s="13">
        <f t="shared" si="40"/>
        <v>0</v>
      </c>
      <c r="M365" s="13">
        <f t="shared" si="40"/>
        <v>386618</v>
      </c>
      <c r="N365" s="13" t="str">
        <f t="shared" si="40"/>
        <v/>
      </c>
      <c r="O365" s="11"/>
      <c r="P365" s="14" t="s">
        <v>950</v>
      </c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</row>
    <row r="366" spans="1:71" ht="16.5" customHeight="1" x14ac:dyDescent="0.3">
      <c r="A366" s="2"/>
      <c r="B366" s="13">
        <f t="shared" ref="B366:M366" si="41">IFERROR(VLOOKUP($B$362,$4:$126,MATCH($P366&amp;"/"&amp;B$324,$2:$2,0),FALSE),"")</f>
        <v>3495804</v>
      </c>
      <c r="C366" s="13">
        <f t="shared" si="41"/>
        <v>174906</v>
      </c>
      <c r="D366" s="13">
        <f t="shared" si="41"/>
        <v>165572</v>
      </c>
      <c r="E366" s="13">
        <f t="shared" si="41"/>
        <v>156792.37</v>
      </c>
      <c r="F366" s="13">
        <f t="shared" si="41"/>
        <v>181003.20199999999</v>
      </c>
      <c r="G366" s="13">
        <f t="shared" si="41"/>
        <v>0</v>
      </c>
      <c r="H366" s="13">
        <f t="shared" si="41"/>
        <v>0</v>
      </c>
      <c r="I366" s="13">
        <f t="shared" si="41"/>
        <v>0</v>
      </c>
      <c r="J366" s="13">
        <f t="shared" si="41"/>
        <v>481771.30200000003</v>
      </c>
      <c r="K366" s="13">
        <f t="shared" si="41"/>
        <v>0</v>
      </c>
      <c r="L366" s="13">
        <f t="shared" si="41"/>
        <v>0</v>
      </c>
      <c r="M366" s="13">
        <f t="shared" si="41"/>
        <v>0</v>
      </c>
      <c r="N366" s="13">
        <f>IFERROR(VLOOKUP($B$362,$4:$126,MATCH($P366&amp;"/"&amp;N$324,$2:$2,0),FALSE),IFERROR(VLOOKUP($B$362,$4:$126,MATCH($P365&amp;"/"&amp;N$324,$2:$2,0),FALSE),IFERROR(VLOOKUP($B$362,$4:$126,MATCH($P364&amp;"/"&amp;N$324,$2:$2,0),FALSE),IFERROR(VLOOKUP($B$362,$4:$126,MATCH($P363&amp;"/"&amp;N$324,$2:$2,0),FALSE),""))))</f>
        <v>0</v>
      </c>
      <c r="O366" s="11" t="e">
        <f t="shared" ref="O366:O367" si="42">RATE(M$324-B$324,,-B366,M366)</f>
        <v>#NUM!</v>
      </c>
      <c r="P366" s="14" t="s">
        <v>951</v>
      </c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</row>
    <row r="367" spans="1:71" ht="16.5" customHeight="1" x14ac:dyDescent="0.3">
      <c r="A367" s="2"/>
      <c r="B367" s="15">
        <f t="shared" ref="B367:N367" si="43">+B366/B$378</f>
        <v>7.9842443937001323E-2</v>
      </c>
      <c r="C367" s="15">
        <f t="shared" si="43"/>
        <v>3.4365743892626945E-3</v>
      </c>
      <c r="D367" s="15">
        <f t="shared" si="43"/>
        <v>3.0756848786857873E-3</v>
      </c>
      <c r="E367" s="15">
        <f t="shared" si="43"/>
        <v>2.447618073837715E-3</v>
      </c>
      <c r="F367" s="15">
        <f t="shared" si="43"/>
        <v>2.5753182547971786E-3</v>
      </c>
      <c r="G367" s="15">
        <f t="shared" si="43"/>
        <v>0</v>
      </c>
      <c r="H367" s="15">
        <f t="shared" si="43"/>
        <v>0</v>
      </c>
      <c r="I367" s="15">
        <f t="shared" si="43"/>
        <v>0</v>
      </c>
      <c r="J367" s="15">
        <f t="shared" si="43"/>
        <v>4.6090454837300603E-3</v>
      </c>
      <c r="K367" s="15">
        <f t="shared" si="43"/>
        <v>0</v>
      </c>
      <c r="L367" s="15">
        <f t="shared" si="43"/>
        <v>0</v>
      </c>
      <c r="M367" s="15">
        <f t="shared" si="43"/>
        <v>0</v>
      </c>
      <c r="N367" s="15">
        <f t="shared" si="43"/>
        <v>0</v>
      </c>
      <c r="O367" s="11" t="e">
        <f t="shared" si="42"/>
        <v>#NUM!</v>
      </c>
      <c r="P367" s="16" t="s">
        <v>952</v>
      </c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</row>
    <row r="368" spans="1:71" ht="16.5" customHeight="1" x14ac:dyDescent="0.3">
      <c r="A368" s="10"/>
      <c r="B368" s="278" t="s">
        <v>1078</v>
      </c>
      <c r="C368" s="270"/>
      <c r="D368" s="270"/>
      <c r="E368" s="270"/>
      <c r="F368" s="270"/>
      <c r="G368" s="270"/>
      <c r="H368" s="270"/>
      <c r="I368" s="270"/>
      <c r="J368" s="270"/>
      <c r="K368" s="270"/>
      <c r="L368" s="270"/>
      <c r="M368" s="270"/>
      <c r="N368" s="271"/>
      <c r="O368" s="11"/>
      <c r="P368" s="4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</row>
    <row r="369" spans="1:71" ht="16.5" customHeight="1" x14ac:dyDescent="0.3">
      <c r="A369" s="2"/>
      <c r="B369" s="13">
        <f t="shared" ref="B369:N369" si="44">IFERROR(VLOOKUP($B$368,$4:$126,MATCH($P369&amp;"/"&amp;B$324,$2:$2,0),FALSE),"")</f>
        <v>32727116</v>
      </c>
      <c r="C369" s="13">
        <f t="shared" si="44"/>
        <v>41873226</v>
      </c>
      <c r="D369" s="13">
        <f t="shared" si="44"/>
        <v>46930995</v>
      </c>
      <c r="E369" s="13">
        <f t="shared" si="44"/>
        <v>51837770</v>
      </c>
      <c r="F369" s="13">
        <f t="shared" si="44"/>
        <v>61584877</v>
      </c>
      <c r="G369" s="13">
        <f t="shared" si="44"/>
        <v>65129279</v>
      </c>
      <c r="H369" s="13">
        <f t="shared" si="44"/>
        <v>73565160</v>
      </c>
      <c r="I369" s="13">
        <f t="shared" si="44"/>
        <v>84186374</v>
      </c>
      <c r="J369" s="13">
        <f t="shared" si="44"/>
        <v>95649909</v>
      </c>
      <c r="K369" s="13">
        <f t="shared" si="44"/>
        <v>98603440</v>
      </c>
      <c r="L369" s="13">
        <f t="shared" si="44"/>
        <v>106836229</v>
      </c>
      <c r="M369" s="13">
        <f t="shared" si="44"/>
        <v>147964221</v>
      </c>
      <c r="N369" s="13">
        <f t="shared" si="44"/>
        <v>192103113</v>
      </c>
      <c r="O369" s="11"/>
      <c r="P369" s="14" t="s">
        <v>948</v>
      </c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</row>
    <row r="370" spans="1:71" ht="16.5" customHeight="1" x14ac:dyDescent="0.3">
      <c r="A370" s="2"/>
      <c r="B370" s="13">
        <f t="shared" ref="B370:G370" si="45">IFERROR(VLOOKUP($B$368,$4:$126,MATCH($P370&amp;"/"&amp;B$324,$2:$2,0),FALSE),"")</f>
        <v>34547552</v>
      </c>
      <c r="C370" s="13">
        <f t="shared" si="45"/>
        <v>45002152</v>
      </c>
      <c r="D370" s="13">
        <f t="shared" si="45"/>
        <v>47504770</v>
      </c>
      <c r="E370" s="13">
        <f t="shared" si="45"/>
        <v>52977183</v>
      </c>
      <c r="F370" s="13">
        <f t="shared" si="45"/>
        <v>61988018</v>
      </c>
      <c r="G370" s="13">
        <f t="shared" si="45"/>
        <v>66332488</v>
      </c>
      <c r="H370" s="13">
        <f>IFERROR(VLOOKUP($B$368,$4:$126,MATCH($P371&amp;"/"&amp;H$324,$2:$2,0),FALSE),"")</f>
        <v>79957350</v>
      </c>
      <c r="I370" s="13">
        <f t="shared" ref="I370:N370" si="46">IFERROR(VLOOKUP($B$368,$4:$126,MATCH($P370&amp;"/"&amp;I$324,$2:$2,0),FALSE),"")</f>
        <v>92463719</v>
      </c>
      <c r="J370" s="13">
        <f t="shared" si="46"/>
        <v>96087850</v>
      </c>
      <c r="K370" s="13">
        <f t="shared" si="46"/>
        <v>102079507</v>
      </c>
      <c r="L370" s="13">
        <f t="shared" si="46"/>
        <v>112341785</v>
      </c>
      <c r="M370" s="13">
        <f t="shared" si="46"/>
        <v>152569834</v>
      </c>
      <c r="N370" s="13">
        <f t="shared" si="46"/>
        <v>196836265</v>
      </c>
      <c r="O370" s="11"/>
      <c r="P370" s="14" t="s">
        <v>949</v>
      </c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</row>
    <row r="371" spans="1:71" ht="16.5" customHeight="1" x14ac:dyDescent="0.3">
      <c r="A371" s="2"/>
      <c r="B371" s="13">
        <f t="shared" ref="B371:G371" si="47">IFERROR(VLOOKUP($B$368,$4:$126,MATCH($P371&amp;"/"&amp;B$324,$2:$2,0),FALSE),"")</f>
        <v>35680484</v>
      </c>
      <c r="C371" s="13">
        <f t="shared" si="47"/>
        <v>45465205</v>
      </c>
      <c r="D371" s="13">
        <f t="shared" si="47"/>
        <v>48515858</v>
      </c>
      <c r="E371" s="13">
        <f t="shared" si="47"/>
        <v>59084959</v>
      </c>
      <c r="F371" s="13">
        <f t="shared" si="47"/>
        <v>61440934</v>
      </c>
      <c r="G371" s="13">
        <f t="shared" si="47"/>
        <v>69957628</v>
      </c>
      <c r="I371" s="13">
        <f t="shared" ref="I371:N371" si="48">IFERROR(VLOOKUP($B$368,$4:$126,MATCH($P371&amp;"/"&amp;I$324,$2:$2,0),FALSE),"")</f>
        <v>94400171</v>
      </c>
      <c r="J371" s="13">
        <f t="shared" si="48"/>
        <v>95981958</v>
      </c>
      <c r="K371" s="13">
        <f t="shared" si="48"/>
        <v>105075122</v>
      </c>
      <c r="L371" s="13">
        <f t="shared" si="48"/>
        <v>146154240</v>
      </c>
      <c r="M371" s="13">
        <f t="shared" si="48"/>
        <v>153476015</v>
      </c>
      <c r="N371" s="13" t="str">
        <f t="shared" si="48"/>
        <v/>
      </c>
      <c r="O371" s="11"/>
      <c r="P371" s="14" t="s">
        <v>950</v>
      </c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</row>
    <row r="372" spans="1:71" ht="16.5" customHeight="1" x14ac:dyDescent="0.3">
      <c r="A372" s="2"/>
      <c r="B372" s="13">
        <f t="shared" ref="B372:M372" si="49">IFERROR(VLOOKUP($B$368,$4:$126,MATCH($P372&amp;"/"&amp;B$324,$2:$2,0),FALSE),"")</f>
        <v>38391262</v>
      </c>
      <c r="C372" s="13">
        <f t="shared" si="49"/>
        <v>46958277</v>
      </c>
      <c r="D372" s="13">
        <f t="shared" si="49"/>
        <v>50067639</v>
      </c>
      <c r="E372" s="13">
        <f t="shared" si="49"/>
        <v>60766776.630000003</v>
      </c>
      <c r="F372" s="13">
        <f t="shared" si="49"/>
        <v>63957439.854000002</v>
      </c>
      <c r="G372" s="13">
        <f t="shared" si="49"/>
        <v>72039671.673999995</v>
      </c>
      <c r="H372" s="13">
        <f t="shared" si="49"/>
        <v>82017036.219999999</v>
      </c>
      <c r="I372" s="13">
        <f t="shared" si="49"/>
        <v>95707636.398000002</v>
      </c>
      <c r="J372" s="13">
        <f t="shared" si="49"/>
        <v>97868328.363000005</v>
      </c>
      <c r="K372" s="13">
        <f t="shared" si="49"/>
        <v>107459324.98</v>
      </c>
      <c r="L372" s="13">
        <f t="shared" si="49"/>
        <v>146406562.28999999</v>
      </c>
      <c r="M372" s="13">
        <f t="shared" si="49"/>
        <v>153554774.222</v>
      </c>
      <c r="N372" s="13">
        <f>IFERROR(VLOOKUP($B$368,$4:$126,MATCH($P372&amp;"/"&amp;N$324,$2:$2,0),FALSE),IFERROR(VLOOKUP($B$368,$4:$126,MATCH($P371&amp;"/"&amp;N$324,$2:$2,0),FALSE),IFERROR(VLOOKUP($B$368,$4:$126,MATCH($P370&amp;"/"&amp;N$324,$2:$2,0),FALSE),IFERROR(VLOOKUP($B$368,$4:$126,MATCH($P369&amp;"/"&amp;N$324,$2:$2,0),FALSE),""))))</f>
        <v>196836265</v>
      </c>
      <c r="O372" s="11">
        <f t="shared" ref="O372:O373" si="50">RATE(M$324-B$324,,-B372,M372)</f>
        <v>0.13430562311760971</v>
      </c>
      <c r="P372" s="14" t="s">
        <v>951</v>
      </c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</row>
    <row r="373" spans="1:71" ht="16.5" customHeight="1" x14ac:dyDescent="0.3">
      <c r="A373" s="19"/>
      <c r="B373" s="15">
        <f t="shared" ref="B373:N373" si="51">+B372/B$378</f>
        <v>0.87683754120818258</v>
      </c>
      <c r="C373" s="15">
        <f t="shared" si="51"/>
        <v>0.92264194539983435</v>
      </c>
      <c r="D373" s="15">
        <f t="shared" si="51"/>
        <v>0.93006233048944742</v>
      </c>
      <c r="E373" s="15">
        <f t="shared" si="51"/>
        <v>0.94860394525860714</v>
      </c>
      <c r="F373" s="15">
        <f t="shared" si="51"/>
        <v>0.9099881138351289</v>
      </c>
      <c r="G373" s="15">
        <f t="shared" si="51"/>
        <v>0.92907932039201502</v>
      </c>
      <c r="H373" s="15">
        <f t="shared" si="51"/>
        <v>0.92117552970986472</v>
      </c>
      <c r="I373" s="15">
        <f t="shared" si="51"/>
        <v>0.92879788498383797</v>
      </c>
      <c r="J373" s="15">
        <f t="shared" si="51"/>
        <v>0.93629399461758678</v>
      </c>
      <c r="K373" s="15">
        <f t="shared" si="51"/>
        <v>0.89123434551490266</v>
      </c>
      <c r="L373" s="15">
        <f t="shared" si="51"/>
        <v>0.90537709608930983</v>
      </c>
      <c r="M373" s="15">
        <f t="shared" si="51"/>
        <v>0.90361932852041749</v>
      </c>
      <c r="N373" s="15">
        <f t="shared" si="51"/>
        <v>0.90975182614052041</v>
      </c>
      <c r="O373" s="11">
        <f t="shared" si="50"/>
        <v>2.7388751112932797E-3</v>
      </c>
      <c r="P373" s="16" t="s">
        <v>952</v>
      </c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</row>
    <row r="374" spans="1:71" ht="16.5" customHeight="1" x14ac:dyDescent="0.3">
      <c r="A374" s="2"/>
      <c r="B374" s="279" t="s">
        <v>800</v>
      </c>
      <c r="C374" s="270"/>
      <c r="D374" s="270"/>
      <c r="E374" s="270"/>
      <c r="F374" s="270"/>
      <c r="G374" s="270"/>
      <c r="H374" s="270"/>
      <c r="I374" s="270"/>
      <c r="J374" s="270"/>
      <c r="K374" s="270"/>
      <c r="L374" s="270"/>
      <c r="M374" s="270"/>
      <c r="N374" s="271"/>
      <c r="O374" s="11"/>
      <c r="P374" s="4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</row>
    <row r="375" spans="1:71" ht="16.5" customHeight="1" x14ac:dyDescent="0.3">
      <c r="A375" s="2"/>
      <c r="B375" s="13">
        <f t="shared" ref="B375:N375" si="52">IFERROR(VLOOKUP($B$374,$4:$126,MATCH($P375&amp;"/"&amp;B$324,$2:$2,0),FALSE),"")</f>
        <v>37119152</v>
      </c>
      <c r="C375" s="13">
        <f t="shared" si="52"/>
        <v>46360737</v>
      </c>
      <c r="D375" s="13">
        <f t="shared" si="52"/>
        <v>51540175</v>
      </c>
      <c r="E375" s="13">
        <f t="shared" si="52"/>
        <v>54934484</v>
      </c>
      <c r="F375" s="13">
        <f t="shared" si="52"/>
        <v>65616903</v>
      </c>
      <c r="G375" s="13">
        <f t="shared" si="52"/>
        <v>71181061</v>
      </c>
      <c r="H375" s="13">
        <f t="shared" si="52"/>
        <v>79146453</v>
      </c>
      <c r="I375" s="13">
        <f t="shared" si="52"/>
        <v>89718401</v>
      </c>
      <c r="J375" s="13">
        <f t="shared" si="52"/>
        <v>103578920</v>
      </c>
      <c r="K375" s="13">
        <f t="shared" si="52"/>
        <v>105205193</v>
      </c>
      <c r="L375" s="13">
        <f t="shared" si="52"/>
        <v>122365937</v>
      </c>
      <c r="M375" s="13">
        <f t="shared" si="52"/>
        <v>163082206</v>
      </c>
      <c r="N375" s="13">
        <f t="shared" si="52"/>
        <v>219408576</v>
      </c>
      <c r="O375" s="11"/>
      <c r="P375" s="14" t="s">
        <v>948</v>
      </c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</row>
    <row r="376" spans="1:71" ht="16.5" customHeight="1" x14ac:dyDescent="0.3">
      <c r="A376" s="2"/>
      <c r="B376" s="13">
        <f t="shared" ref="B376:N376" si="53">IFERROR(VLOOKUP($B$374,$4:$126,MATCH($P376&amp;"/"&amp;B$324,$2:$2,0),FALSE),"")</f>
        <v>37430212</v>
      </c>
      <c r="C376" s="13">
        <f t="shared" si="53"/>
        <v>49218110</v>
      </c>
      <c r="D376" s="13">
        <f t="shared" si="53"/>
        <v>51946908</v>
      </c>
      <c r="E376" s="13">
        <f t="shared" si="53"/>
        <v>56225152</v>
      </c>
      <c r="F376" s="13">
        <f t="shared" si="53"/>
        <v>66293815</v>
      </c>
      <c r="G376" s="13">
        <f t="shared" si="53"/>
        <v>73272009</v>
      </c>
      <c r="H376" s="13">
        <f t="shared" si="53"/>
        <v>85021702</v>
      </c>
      <c r="I376" s="13">
        <f t="shared" si="53"/>
        <v>97857662</v>
      </c>
      <c r="J376" s="13">
        <f t="shared" si="53"/>
        <v>101598746</v>
      </c>
      <c r="K376" s="13">
        <f t="shared" si="53"/>
        <v>108628261</v>
      </c>
      <c r="L376" s="13">
        <f t="shared" si="53"/>
        <v>123005603</v>
      </c>
      <c r="M376" s="13">
        <f t="shared" si="53"/>
        <v>168225977</v>
      </c>
      <c r="N376" s="13">
        <f t="shared" si="53"/>
        <v>216362594</v>
      </c>
      <c r="O376" s="11"/>
      <c r="P376" s="14" t="s">
        <v>949</v>
      </c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</row>
    <row r="377" spans="1:71" ht="16.5" customHeight="1" x14ac:dyDescent="0.3">
      <c r="A377" s="2"/>
      <c r="B377" s="13">
        <f t="shared" ref="B377:N377" si="54">IFERROR(VLOOKUP($B$374,$4:$126,MATCH($P377&amp;"/"&amp;B$324,$2:$2,0),FALSE),"")</f>
        <v>39933989</v>
      </c>
      <c r="C377" s="13">
        <f t="shared" si="54"/>
        <v>48943072</v>
      </c>
      <c r="D377" s="13">
        <f t="shared" si="54"/>
        <v>51538885</v>
      </c>
      <c r="E377" s="13">
        <f t="shared" si="54"/>
        <v>62181014</v>
      </c>
      <c r="F377" s="13">
        <f t="shared" si="54"/>
        <v>68343557</v>
      </c>
      <c r="G377" s="13">
        <f t="shared" si="54"/>
        <v>75569115</v>
      </c>
      <c r="H377" s="13">
        <f t="shared" si="54"/>
        <v>85960859</v>
      </c>
      <c r="I377" s="13">
        <f t="shared" si="54"/>
        <v>99963966</v>
      </c>
      <c r="J377" s="13">
        <f t="shared" si="54"/>
        <v>102440927</v>
      </c>
      <c r="K377" s="13">
        <f t="shared" si="54"/>
        <v>112354389</v>
      </c>
      <c r="L377" s="13">
        <f t="shared" si="54"/>
        <v>160436775</v>
      </c>
      <c r="M377" s="13">
        <f t="shared" si="54"/>
        <v>169417522</v>
      </c>
      <c r="N377" s="13" t="str">
        <f t="shared" si="54"/>
        <v/>
      </c>
      <c r="O377" s="11"/>
      <c r="P377" s="14" t="s">
        <v>950</v>
      </c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</row>
    <row r="378" spans="1:71" ht="16.5" customHeight="1" x14ac:dyDescent="0.3">
      <c r="A378" s="2"/>
      <c r="B378" s="13">
        <f t="shared" ref="B378:M378" si="55">IFERROR(VLOOKUP($B$374,$4:$126,MATCH($P378&amp;"/"&amp;B$324,$2:$2,0),FALSE),"")</f>
        <v>43783780</v>
      </c>
      <c r="C378" s="13">
        <f t="shared" si="55"/>
        <v>50895450</v>
      </c>
      <c r="D378" s="13">
        <f t="shared" si="55"/>
        <v>53832563</v>
      </c>
      <c r="E378" s="13">
        <f t="shared" si="55"/>
        <v>64059164.979999997</v>
      </c>
      <c r="F378" s="13">
        <f t="shared" si="55"/>
        <v>70283818.966000006</v>
      </c>
      <c r="G378" s="13">
        <f t="shared" si="55"/>
        <v>77538774.238999993</v>
      </c>
      <c r="H378" s="13">
        <f t="shared" si="55"/>
        <v>89035187.730000004</v>
      </c>
      <c r="I378" s="13">
        <f t="shared" si="55"/>
        <v>103044632.148</v>
      </c>
      <c r="J378" s="13">
        <f t="shared" si="55"/>
        <v>104527348.168</v>
      </c>
      <c r="K378" s="13">
        <f t="shared" si="55"/>
        <v>120573590.45999999</v>
      </c>
      <c r="L378" s="13">
        <f t="shared" si="55"/>
        <v>161707826.41</v>
      </c>
      <c r="M378" s="13">
        <f t="shared" si="55"/>
        <v>169933034.16100001</v>
      </c>
      <c r="N378" s="13">
        <f>IFERROR(VLOOKUP($B$374,$4:$126,MATCH($P378&amp;"/"&amp;N$324,$2:$2,0),FALSE),IFERROR(VLOOKUP($B$374,$4:$126,MATCH($P377&amp;"/"&amp;N$324,$2:$2,0),FALSE),IFERROR(VLOOKUP($B$374,$4:$126,MATCH($P376&amp;"/"&amp;N$324,$2:$2,0),FALSE),IFERROR(VLOOKUP($B$374,$4:$126,MATCH($P375&amp;"/"&amp;N$324,$2:$2,0),FALSE),""))))</f>
        <v>216362594</v>
      </c>
      <c r="O378" s="11">
        <f>RATE(M$324-B$324,,-B378,M378)</f>
        <v>0.13120738735866685</v>
      </c>
      <c r="P378" s="14" t="s">
        <v>951</v>
      </c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</row>
    <row r="379" spans="1:71" ht="16.5" customHeight="1" x14ac:dyDescent="0.3">
      <c r="A379" s="2"/>
      <c r="B379" s="259" t="s">
        <v>801</v>
      </c>
      <c r="C379" s="255"/>
      <c r="D379" s="255"/>
      <c r="E379" s="255"/>
      <c r="F379" s="255"/>
      <c r="G379" s="255"/>
      <c r="H379" s="255"/>
      <c r="I379" s="255"/>
      <c r="J379" s="255"/>
      <c r="K379" s="255"/>
      <c r="L379" s="255"/>
      <c r="M379" s="255"/>
      <c r="N379" s="256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</row>
    <row r="380" spans="1:71" ht="16.5" customHeight="1" x14ac:dyDescent="0.3">
      <c r="A380" s="2"/>
      <c r="B380" s="258" t="s">
        <v>1080</v>
      </c>
      <c r="C380" s="255"/>
      <c r="D380" s="255"/>
      <c r="E380" s="255"/>
      <c r="F380" s="255"/>
      <c r="G380" s="255"/>
      <c r="H380" s="255"/>
      <c r="I380" s="255"/>
      <c r="J380" s="255"/>
      <c r="K380" s="255"/>
      <c r="L380" s="255"/>
      <c r="M380" s="255"/>
      <c r="N380" s="256"/>
      <c r="O380" s="11"/>
      <c r="P380" s="4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</row>
    <row r="381" spans="1:71" ht="16.5" customHeight="1" x14ac:dyDescent="0.3">
      <c r="A381" s="2"/>
      <c r="B381" s="13">
        <f t="shared" ref="B381:N381" si="56">IFERROR(VLOOKUP($B$380,$4:$126,MATCH($P381&amp;"/"&amp;B$324,$2:$2,0),FALSE),"")</f>
        <v>63260</v>
      </c>
      <c r="C381" s="13">
        <f t="shared" si="56"/>
        <v>31751</v>
      </c>
      <c r="D381" s="13">
        <f t="shared" si="56"/>
        <v>11204</v>
      </c>
      <c r="E381" s="13">
        <f t="shared" si="56"/>
        <v>42479</v>
      </c>
      <c r="F381" s="13">
        <f t="shared" si="56"/>
        <v>6993</v>
      </c>
      <c r="G381" s="13">
        <f t="shared" si="56"/>
        <v>23673</v>
      </c>
      <c r="H381" s="13">
        <f t="shared" si="56"/>
        <v>482747</v>
      </c>
      <c r="I381" s="13">
        <f t="shared" si="56"/>
        <v>626017</v>
      </c>
      <c r="J381" s="13">
        <f t="shared" si="56"/>
        <v>674025</v>
      </c>
      <c r="K381" s="13">
        <f t="shared" si="56"/>
        <v>860644</v>
      </c>
      <c r="L381" s="13">
        <f t="shared" si="56"/>
        <v>873116</v>
      </c>
      <c r="M381" s="13">
        <f t="shared" si="56"/>
        <v>1802554</v>
      </c>
      <c r="N381" s="13">
        <f t="shared" si="56"/>
        <v>1429933</v>
      </c>
      <c r="O381" s="11"/>
      <c r="P381" s="14" t="s">
        <v>948</v>
      </c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</row>
    <row r="382" spans="1:71" ht="16.5" customHeight="1" x14ac:dyDescent="0.3">
      <c r="A382" s="2"/>
      <c r="B382" s="13">
        <f t="shared" ref="B382:N382" si="57">IFERROR(VLOOKUP($B$380,$4:$126,MATCH($P382&amp;"/"&amp;B$324,$2:$2,0),FALSE),"")</f>
        <v>67494</v>
      </c>
      <c r="C382" s="13">
        <f t="shared" si="57"/>
        <v>16778</v>
      </c>
      <c r="D382" s="13">
        <f t="shared" si="57"/>
        <v>24290</v>
      </c>
      <c r="E382" s="13">
        <f t="shared" si="57"/>
        <v>14183</v>
      </c>
      <c r="F382" s="13">
        <f t="shared" si="57"/>
        <v>11444</v>
      </c>
      <c r="G382" s="13">
        <f t="shared" si="57"/>
        <v>14573</v>
      </c>
      <c r="H382" s="13">
        <f t="shared" si="57"/>
        <v>645956</v>
      </c>
      <c r="I382" s="13">
        <f t="shared" si="57"/>
        <v>639568</v>
      </c>
      <c r="J382" s="13">
        <f t="shared" si="57"/>
        <v>666247</v>
      </c>
      <c r="K382" s="13">
        <f t="shared" si="57"/>
        <v>862799</v>
      </c>
      <c r="L382" s="13">
        <f t="shared" si="57"/>
        <v>905740</v>
      </c>
      <c r="M382" s="13">
        <f t="shared" si="57"/>
        <v>1429585</v>
      </c>
      <c r="N382" s="13">
        <f t="shared" si="57"/>
        <v>1032782</v>
      </c>
      <c r="O382" s="11"/>
      <c r="P382" s="14" t="s">
        <v>949</v>
      </c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</row>
    <row r="383" spans="1:71" ht="16.5" customHeight="1" x14ac:dyDescent="0.3">
      <c r="A383" s="2"/>
      <c r="B383" s="13">
        <f t="shared" ref="B383:N383" si="58">IFERROR(VLOOKUP($B$380,$4:$126,MATCH($P383&amp;"/"&amp;B$324,$2:$2,0),FALSE),"")</f>
        <v>83945</v>
      </c>
      <c r="C383" s="13">
        <f t="shared" si="58"/>
        <v>11396</v>
      </c>
      <c r="D383" s="13">
        <f t="shared" si="58"/>
        <v>8990</v>
      </c>
      <c r="E383" s="13">
        <f t="shared" si="58"/>
        <v>11925</v>
      </c>
      <c r="F383" s="13">
        <f t="shared" si="58"/>
        <v>14001</v>
      </c>
      <c r="G383" s="13">
        <f t="shared" si="58"/>
        <v>15688</v>
      </c>
      <c r="H383" s="13">
        <f t="shared" si="58"/>
        <v>637502</v>
      </c>
      <c r="I383" s="13">
        <f t="shared" si="58"/>
        <v>636788</v>
      </c>
      <c r="J383" s="13">
        <f t="shared" si="58"/>
        <v>722997</v>
      </c>
      <c r="K383" s="13">
        <f t="shared" si="58"/>
        <v>892075</v>
      </c>
      <c r="L383" s="13">
        <f t="shared" si="58"/>
        <v>1963894</v>
      </c>
      <c r="M383" s="13">
        <f t="shared" si="58"/>
        <v>1482430</v>
      </c>
      <c r="N383" s="13" t="str">
        <f t="shared" si="58"/>
        <v/>
      </c>
      <c r="O383" s="11"/>
      <c r="P383" s="14" t="s">
        <v>950</v>
      </c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</row>
    <row r="384" spans="1:71" ht="16.5" customHeight="1" x14ac:dyDescent="0.3">
      <c r="A384" s="2"/>
      <c r="B384" s="13">
        <f t="shared" ref="B384:M384" si="59">IFERROR(VLOOKUP($B$380,$4:$126,MATCH($P384&amp;"/"&amp;B$324,$2:$2,0),FALSE),"")</f>
        <v>53325</v>
      </c>
      <c r="C384" s="13">
        <f t="shared" si="59"/>
        <v>6936</v>
      </c>
      <c r="D384" s="13">
        <f t="shared" si="59"/>
        <v>5989</v>
      </c>
      <c r="E384" s="13">
        <f t="shared" si="59"/>
        <v>6212.32</v>
      </c>
      <c r="F384" s="13">
        <f t="shared" si="59"/>
        <v>16218.934999999999</v>
      </c>
      <c r="G384" s="13">
        <f t="shared" si="59"/>
        <v>598412.05299999996</v>
      </c>
      <c r="H384" s="13">
        <f t="shared" si="59"/>
        <v>828393.32</v>
      </c>
      <c r="I384" s="13">
        <f t="shared" si="59"/>
        <v>904079.29399999999</v>
      </c>
      <c r="J384" s="13">
        <f t="shared" si="59"/>
        <v>825232.06400000001</v>
      </c>
      <c r="K384" s="13">
        <f t="shared" si="59"/>
        <v>1105875.71</v>
      </c>
      <c r="L384" s="13">
        <f t="shared" si="59"/>
        <v>2123681.4900000002</v>
      </c>
      <c r="M384" s="13">
        <f t="shared" si="59"/>
        <v>1694324.7579999999</v>
      </c>
      <c r="N384" s="13">
        <f>IFERROR(VLOOKUP($B$380,$4:$126,MATCH($P384&amp;"/"&amp;N$324,$2:$2,0),FALSE),IFERROR(VLOOKUP($B$380,$4:$126,MATCH($P383&amp;"/"&amp;N$324,$2:$2,0),FALSE),IFERROR(VLOOKUP($B$380,$4:$126,MATCH($P382&amp;"/"&amp;N$324,$2:$2,0),FALSE),IFERROR(VLOOKUP($B$380,$4:$126,MATCH($P381&amp;"/"&amp;N$324,$2:$2,0),FALSE),""))))</f>
        <v>1032782</v>
      </c>
      <c r="O384" s="11">
        <f t="shared" ref="O384:O385" si="60">RATE(M$324-B$324,,-B384,M384)</f>
        <v>0.36946657169649738</v>
      </c>
      <c r="P384" s="14" t="s">
        <v>951</v>
      </c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</row>
    <row r="385" spans="1:71" ht="16.5" customHeight="1" x14ac:dyDescent="0.3">
      <c r="A385" s="10"/>
      <c r="B385" s="15">
        <f t="shared" ref="B385:N385" si="61">+B384/B$378</f>
        <v>1.2179167719187335E-3</v>
      </c>
      <c r="C385" s="15">
        <f t="shared" si="61"/>
        <v>1.3627937271406382E-4</v>
      </c>
      <c r="D385" s="15">
        <f t="shared" si="61"/>
        <v>1.1125236597038859E-4</v>
      </c>
      <c r="E385" s="15">
        <f t="shared" si="61"/>
        <v>9.6977848555152986E-5</v>
      </c>
      <c r="F385" s="15">
        <f t="shared" si="61"/>
        <v>2.3076342803520614E-4</v>
      </c>
      <c r="G385" s="15">
        <f t="shared" si="61"/>
        <v>7.7175846390800202E-3</v>
      </c>
      <c r="H385" s="15">
        <f t="shared" si="61"/>
        <v>9.304111566677549E-3</v>
      </c>
      <c r="I385" s="15">
        <f t="shared" si="61"/>
        <v>8.7736670523652048E-3</v>
      </c>
      <c r="J385" s="15">
        <f t="shared" si="61"/>
        <v>7.8948914180206539E-3</v>
      </c>
      <c r="K385" s="15">
        <f t="shared" si="61"/>
        <v>9.1717904872947419E-3</v>
      </c>
      <c r="L385" s="15">
        <f t="shared" si="61"/>
        <v>1.3132830594207232E-2</v>
      </c>
      <c r="M385" s="15">
        <f t="shared" si="61"/>
        <v>9.970543787235284E-3</v>
      </c>
      <c r="N385" s="15">
        <f t="shared" si="61"/>
        <v>4.7733851813590291E-3</v>
      </c>
      <c r="O385" s="11">
        <f t="shared" si="60"/>
        <v>0.21062378746850124</v>
      </c>
      <c r="P385" s="16" t="s">
        <v>952</v>
      </c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</row>
    <row r="386" spans="1:71" ht="16.5" customHeight="1" x14ac:dyDescent="0.3">
      <c r="A386" s="10"/>
      <c r="B386" s="258" t="s">
        <v>1097</v>
      </c>
      <c r="C386" s="255"/>
      <c r="D386" s="255"/>
      <c r="E386" s="255"/>
      <c r="F386" s="255"/>
      <c r="G386" s="255"/>
      <c r="H386" s="255"/>
      <c r="I386" s="255"/>
      <c r="J386" s="255"/>
      <c r="K386" s="255"/>
      <c r="L386" s="255"/>
      <c r="M386" s="255"/>
      <c r="N386" s="256"/>
      <c r="O386" s="11"/>
      <c r="P386" s="4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</row>
    <row r="387" spans="1:71" ht="16.5" customHeight="1" x14ac:dyDescent="0.3">
      <c r="A387" s="2"/>
      <c r="B387" s="13">
        <f t="shared" ref="B387:N387" si="62">IFERROR(VLOOKUP($B$386,$4:$126,MATCH($P387&amp;"/"&amp;B$324,$2:$2,0),FALSE),"")</f>
        <v>4628981</v>
      </c>
      <c r="C387" s="13">
        <f t="shared" si="62"/>
        <v>8293426</v>
      </c>
      <c r="D387" s="13">
        <f t="shared" si="62"/>
        <v>6454184</v>
      </c>
      <c r="E387" s="13">
        <f t="shared" si="62"/>
        <v>9360710</v>
      </c>
      <c r="F387" s="13">
        <f t="shared" si="62"/>
        <v>14330005</v>
      </c>
      <c r="G387" s="13">
        <f t="shared" si="62"/>
        <v>14206230</v>
      </c>
      <c r="H387" s="13">
        <f t="shared" si="62"/>
        <v>15703051</v>
      </c>
      <c r="I387" s="13">
        <f t="shared" si="62"/>
        <v>13632192</v>
      </c>
      <c r="J387" s="13">
        <f t="shared" si="62"/>
        <v>16706854</v>
      </c>
      <c r="K387" s="13">
        <f t="shared" si="62"/>
        <v>13063186</v>
      </c>
      <c r="L387" s="13">
        <f t="shared" si="62"/>
        <v>13277831</v>
      </c>
      <c r="M387" s="13">
        <f t="shared" si="62"/>
        <v>23346754</v>
      </c>
      <c r="N387" s="13">
        <f t="shared" si="62"/>
        <v>30031246</v>
      </c>
      <c r="O387" s="11"/>
      <c r="P387" s="14" t="s">
        <v>948</v>
      </c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</row>
    <row r="388" spans="1:71" ht="16.5" customHeight="1" x14ac:dyDescent="0.3">
      <c r="A388" s="2"/>
      <c r="B388" s="13">
        <f t="shared" ref="B388:N388" si="63">IFERROR(VLOOKUP($B$386,$4:$126,MATCH($P388&amp;"/"&amp;B$324,$2:$2,0),FALSE),"")</f>
        <v>6829508</v>
      </c>
      <c r="C388" s="13">
        <f t="shared" si="63"/>
        <v>7403951</v>
      </c>
      <c r="D388" s="13">
        <f t="shared" si="63"/>
        <v>6999141</v>
      </c>
      <c r="E388" s="13">
        <f t="shared" si="63"/>
        <v>13212501</v>
      </c>
      <c r="F388" s="13">
        <f t="shared" si="63"/>
        <v>13906500</v>
      </c>
      <c r="G388" s="13">
        <f t="shared" si="63"/>
        <v>11921002</v>
      </c>
      <c r="H388" s="13">
        <f t="shared" si="63"/>
        <v>12590412</v>
      </c>
      <c r="I388" s="13">
        <f t="shared" si="63"/>
        <v>21225622</v>
      </c>
      <c r="J388" s="13">
        <f t="shared" si="63"/>
        <v>16229127</v>
      </c>
      <c r="K388" s="13">
        <f t="shared" si="63"/>
        <v>18345751</v>
      </c>
      <c r="L388" s="13">
        <f t="shared" si="63"/>
        <v>16807244</v>
      </c>
      <c r="M388" s="13">
        <f t="shared" si="63"/>
        <v>24946182</v>
      </c>
      <c r="N388" s="13">
        <f t="shared" si="63"/>
        <v>30616274</v>
      </c>
      <c r="O388" s="11"/>
      <c r="P388" s="14" t="s">
        <v>949</v>
      </c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</row>
    <row r="389" spans="1:71" ht="16.5" customHeight="1" x14ac:dyDescent="0.3">
      <c r="A389" s="2"/>
      <c r="B389" s="13">
        <f t="shared" ref="B389:N389" si="64">IFERROR(VLOOKUP($B$386,$4:$126,MATCH($P389&amp;"/"&amp;B$324,$2:$2,0),FALSE),"")</f>
        <v>7469706</v>
      </c>
      <c r="C389" s="13">
        <f t="shared" si="64"/>
        <v>5744176</v>
      </c>
      <c r="D389" s="13">
        <f t="shared" si="64"/>
        <v>8232100</v>
      </c>
      <c r="E389" s="13">
        <f t="shared" si="64"/>
        <v>18104408</v>
      </c>
      <c r="F389" s="13">
        <f t="shared" si="64"/>
        <v>12285272</v>
      </c>
      <c r="G389" s="13">
        <f t="shared" si="64"/>
        <v>13781670</v>
      </c>
      <c r="H389" s="13">
        <f t="shared" si="64"/>
        <v>12703254</v>
      </c>
      <c r="I389" s="13">
        <f t="shared" si="64"/>
        <v>17152274</v>
      </c>
      <c r="J389" s="13">
        <f t="shared" si="64"/>
        <v>14945055</v>
      </c>
      <c r="K389" s="13">
        <f t="shared" si="64"/>
        <v>17749850</v>
      </c>
      <c r="L389" s="13">
        <f t="shared" si="64"/>
        <v>24740789</v>
      </c>
      <c r="M389" s="13">
        <f t="shared" si="64"/>
        <v>21940202</v>
      </c>
      <c r="N389" s="13" t="str">
        <f t="shared" si="64"/>
        <v/>
      </c>
      <c r="O389" s="11"/>
      <c r="P389" s="14" t="s">
        <v>950</v>
      </c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</row>
    <row r="390" spans="1:71" ht="16.5" customHeight="1" x14ac:dyDescent="0.3">
      <c r="A390" s="2"/>
      <c r="B390" s="13">
        <f t="shared" ref="B390:M390" si="65">IFERROR(VLOOKUP($B$386,$4:$126,MATCH($P390&amp;"/"&amp;B$324,$2:$2,0),FALSE),"")</f>
        <v>8350826</v>
      </c>
      <c r="C390" s="13">
        <f t="shared" si="65"/>
        <v>6582813</v>
      </c>
      <c r="D390" s="13">
        <f t="shared" si="65"/>
        <v>10153294</v>
      </c>
      <c r="E390" s="13">
        <f t="shared" si="65"/>
        <v>15355490.060000001</v>
      </c>
      <c r="F390" s="13">
        <f t="shared" si="65"/>
        <v>14491661.132999999</v>
      </c>
      <c r="G390" s="13">
        <f t="shared" si="65"/>
        <v>15458231.937000001</v>
      </c>
      <c r="H390" s="13">
        <f t="shared" si="65"/>
        <v>14126491.380000001</v>
      </c>
      <c r="I390" s="13">
        <f t="shared" si="65"/>
        <v>15529897.641000001</v>
      </c>
      <c r="J390" s="13">
        <f t="shared" si="65"/>
        <v>14878403.465</v>
      </c>
      <c r="K390" s="13">
        <f t="shared" si="65"/>
        <v>14353979.039999999</v>
      </c>
      <c r="L390" s="13">
        <f t="shared" si="65"/>
        <v>24613354.140000001</v>
      </c>
      <c r="M390" s="13">
        <f t="shared" si="65"/>
        <v>21074977.197000001</v>
      </c>
      <c r="N390" s="13">
        <f>IFERROR(VLOOKUP($B$386,$4:$126,MATCH($P390&amp;"/"&amp;N$324,$2:$2,0),FALSE),IFERROR(VLOOKUP($B$386,$4:$126,MATCH($P389&amp;"/"&amp;N$324,$2:$2,0),FALSE),IFERROR(VLOOKUP($B$386,$4:$126,MATCH($P388&amp;"/"&amp;N$324,$2:$2,0),FALSE),IFERROR(VLOOKUP($B$386,$4:$126,MATCH($P387&amp;"/"&amp;N$324,$2:$2,0),FALSE),""))))</f>
        <v>30616274</v>
      </c>
      <c r="O390" s="11">
        <f t="shared" ref="O390:O391" si="66">RATE(M$324-B$324,,-B390,M390)</f>
        <v>8.7799562674278367E-2</v>
      </c>
      <c r="P390" s="14" t="s">
        <v>951</v>
      </c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</row>
    <row r="391" spans="1:71" ht="16.5" customHeight="1" x14ac:dyDescent="0.3">
      <c r="A391" s="2"/>
      <c r="B391" s="15">
        <f t="shared" ref="B391:N391" si="67">+B390/B$378</f>
        <v>0.19072875845804085</v>
      </c>
      <c r="C391" s="15">
        <f t="shared" si="67"/>
        <v>0.12933991152450761</v>
      </c>
      <c r="D391" s="15">
        <f t="shared" si="67"/>
        <v>0.18860877941107876</v>
      </c>
      <c r="E391" s="15">
        <f t="shared" si="67"/>
        <v>0.23970793351418426</v>
      </c>
      <c r="F391" s="15">
        <f t="shared" si="67"/>
        <v>0.20618773063555895</v>
      </c>
      <c r="G391" s="15">
        <f t="shared" si="67"/>
        <v>0.19936131424199005</v>
      </c>
      <c r="H391" s="15">
        <f t="shared" si="67"/>
        <v>0.15866189245131612</v>
      </c>
      <c r="I391" s="15">
        <f t="shared" si="67"/>
        <v>0.15071039914718568</v>
      </c>
      <c r="J391" s="15">
        <f t="shared" si="67"/>
        <v>0.14233981561540154</v>
      </c>
      <c r="K391" s="15">
        <f t="shared" si="67"/>
        <v>0.11904745463113581</v>
      </c>
      <c r="L391" s="15">
        <f t="shared" si="67"/>
        <v>0.15220879957655478</v>
      </c>
      <c r="M391" s="15">
        <f t="shared" si="67"/>
        <v>0.12401930737629795</v>
      </c>
      <c r="N391" s="15">
        <f t="shared" si="67"/>
        <v>0.14150446911354742</v>
      </c>
      <c r="O391" s="11">
        <f t="shared" si="66"/>
        <v>-3.8373003190638931E-2</v>
      </c>
      <c r="P391" s="16" t="s">
        <v>952</v>
      </c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</row>
    <row r="392" spans="1:71" ht="16.5" customHeight="1" x14ac:dyDescent="0.3">
      <c r="A392" s="2"/>
      <c r="B392" s="258" t="s">
        <v>1117</v>
      </c>
      <c r="C392" s="255"/>
      <c r="D392" s="255"/>
      <c r="E392" s="255"/>
      <c r="F392" s="255"/>
      <c r="G392" s="255"/>
      <c r="H392" s="255"/>
      <c r="I392" s="255"/>
      <c r="J392" s="255"/>
      <c r="K392" s="255"/>
      <c r="L392" s="255"/>
      <c r="M392" s="255"/>
      <c r="N392" s="256"/>
      <c r="O392" s="11"/>
      <c r="P392" s="4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</row>
    <row r="393" spans="1:71" ht="16.5" customHeight="1" x14ac:dyDescent="0.3">
      <c r="A393" s="2"/>
      <c r="B393" s="13">
        <f t="shared" ref="B393:N393" si="68">IFERROR(VLOOKUP($B$392,$4:$126,MATCH($P393&amp;"/"&amp;B$324,$2:$2,0),FALSE),"")</f>
        <v>1973193</v>
      </c>
      <c r="C393" s="13">
        <f t="shared" si="68"/>
        <v>4643531</v>
      </c>
      <c r="D393" s="13">
        <f t="shared" si="68"/>
        <v>2565925</v>
      </c>
      <c r="E393" s="13">
        <f t="shared" si="68"/>
        <v>3973395</v>
      </c>
      <c r="F393" s="13">
        <f t="shared" si="68"/>
        <v>6803634</v>
      </c>
      <c r="G393" s="13">
        <f t="shared" si="68"/>
        <v>7315362</v>
      </c>
      <c r="H393" s="13">
        <f t="shared" si="68"/>
        <v>6753908</v>
      </c>
      <c r="I393" s="13">
        <f t="shared" si="68"/>
        <v>4878999</v>
      </c>
      <c r="J393" s="13">
        <f t="shared" si="68"/>
        <v>7108007</v>
      </c>
      <c r="K393" s="13">
        <f t="shared" si="68"/>
        <v>2436057</v>
      </c>
      <c r="L393" s="13">
        <f t="shared" si="68"/>
        <v>2247750</v>
      </c>
      <c r="M393" s="13">
        <f t="shared" si="68"/>
        <v>10254176</v>
      </c>
      <c r="N393" s="13">
        <f t="shared" si="68"/>
        <v>18455622</v>
      </c>
      <c r="O393" s="11"/>
      <c r="P393" s="14" t="s">
        <v>948</v>
      </c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</row>
    <row r="394" spans="1:71" ht="16.5" customHeight="1" x14ac:dyDescent="0.3">
      <c r="A394" s="2"/>
      <c r="B394" s="13">
        <f t="shared" ref="B394:N394" si="69">IFERROR(VLOOKUP($B$392,$4:$126,MATCH($P394&amp;"/"&amp;B$324,$2:$2,0),FALSE),"")</f>
        <v>4223185</v>
      </c>
      <c r="C394" s="13">
        <f t="shared" si="69"/>
        <v>2752157</v>
      </c>
      <c r="D394" s="13">
        <f t="shared" si="69"/>
        <v>2835848</v>
      </c>
      <c r="E394" s="13">
        <f t="shared" si="69"/>
        <v>7610839</v>
      </c>
      <c r="F394" s="13">
        <f t="shared" si="69"/>
        <v>6960377</v>
      </c>
      <c r="G394" s="13">
        <f t="shared" si="69"/>
        <v>5397028</v>
      </c>
      <c r="H394" s="13">
        <f t="shared" si="69"/>
        <v>4106194</v>
      </c>
      <c r="I394" s="13">
        <f t="shared" si="69"/>
        <v>12172388</v>
      </c>
      <c r="J394" s="13">
        <f t="shared" si="69"/>
        <v>6750312</v>
      </c>
      <c r="K394" s="13">
        <f t="shared" si="69"/>
        <v>7434775</v>
      </c>
      <c r="L394" s="13">
        <f t="shared" si="69"/>
        <v>5648055</v>
      </c>
      <c r="M394" s="13">
        <f t="shared" si="69"/>
        <v>12214884</v>
      </c>
      <c r="N394" s="13">
        <f t="shared" si="69"/>
        <v>19650103</v>
      </c>
      <c r="O394" s="11"/>
      <c r="P394" s="14" t="s">
        <v>949</v>
      </c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</row>
    <row r="395" spans="1:71" ht="16.5" customHeight="1" x14ac:dyDescent="0.3">
      <c r="A395" s="2"/>
      <c r="B395" s="13">
        <f t="shared" ref="B395:N395" si="70">IFERROR(VLOOKUP($B$392,$4:$126,MATCH($P395&amp;"/"&amp;B$324,$2:$2,0),FALSE),"")</f>
        <v>4873208</v>
      </c>
      <c r="C395" s="13">
        <f t="shared" si="70"/>
        <v>2092190</v>
      </c>
      <c r="D395" s="13">
        <f t="shared" si="70"/>
        <v>4484900</v>
      </c>
      <c r="E395" s="13">
        <f t="shared" si="70"/>
        <v>11410518</v>
      </c>
      <c r="F395" s="13">
        <f t="shared" si="70"/>
        <v>5765670</v>
      </c>
      <c r="G395" s="13">
        <f t="shared" si="70"/>
        <v>5681548</v>
      </c>
      <c r="H395" s="13">
        <f t="shared" si="70"/>
        <v>4027752</v>
      </c>
      <c r="I395" s="13">
        <f t="shared" si="70"/>
        <v>7639178</v>
      </c>
      <c r="J395" s="13">
        <f t="shared" si="70"/>
        <v>6051186</v>
      </c>
      <c r="K395" s="13">
        <f t="shared" si="70"/>
        <v>8152751</v>
      </c>
      <c r="L395" s="13">
        <f t="shared" si="70"/>
        <v>12097503</v>
      </c>
      <c r="M395" s="13">
        <f t="shared" si="70"/>
        <v>9773956</v>
      </c>
      <c r="N395" s="13" t="str">
        <f t="shared" si="70"/>
        <v/>
      </c>
      <c r="O395" s="11"/>
      <c r="P395" s="14" t="s">
        <v>950</v>
      </c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</row>
    <row r="396" spans="1:71" ht="16.5" customHeight="1" x14ac:dyDescent="0.3">
      <c r="A396" s="2"/>
      <c r="B396" s="13">
        <f t="shared" ref="B396:M396" si="71">IFERROR(VLOOKUP($B$392,$4:$126,MATCH($P396&amp;"/"&amp;B$324,$2:$2,0),FALSE),"")</f>
        <v>4773849</v>
      </c>
      <c r="C396" s="13">
        <f t="shared" si="71"/>
        <v>2203744</v>
      </c>
      <c r="D396" s="13">
        <f t="shared" si="71"/>
        <v>4507373</v>
      </c>
      <c r="E396" s="13">
        <f t="shared" si="71"/>
        <v>7409904.3700000001</v>
      </c>
      <c r="F396" s="13">
        <f t="shared" si="71"/>
        <v>6844303.1509999996</v>
      </c>
      <c r="G396" s="13">
        <f t="shared" si="71"/>
        <v>6057726.9620000003</v>
      </c>
      <c r="H396" s="13">
        <f t="shared" si="71"/>
        <v>4683109.0599999996</v>
      </c>
      <c r="I396" s="13">
        <f t="shared" si="71"/>
        <v>5168982</v>
      </c>
      <c r="J396" s="13">
        <f t="shared" si="71"/>
        <v>4707620.46</v>
      </c>
      <c r="K396" s="13">
        <f t="shared" si="71"/>
        <v>2288306.23</v>
      </c>
      <c r="L396" s="13">
        <f t="shared" si="71"/>
        <v>10966060.57</v>
      </c>
      <c r="M396" s="13">
        <f t="shared" si="71"/>
        <v>8864964.5030000005</v>
      </c>
      <c r="N396" s="13">
        <f>IFERROR(VLOOKUP($B$392,$4:$126,MATCH($P396&amp;"/"&amp;N$324,$2:$2,0),FALSE),IFERROR(VLOOKUP($B$392,$4:$126,MATCH($P395&amp;"/"&amp;N$324,$2:$2,0),FALSE),IFERROR(VLOOKUP($B$392,$4:$126,MATCH($P394&amp;"/"&amp;N$324,$2:$2,0),FALSE),IFERROR(VLOOKUP($B$392,$4:$126,MATCH($P393&amp;"/"&amp;N$324,$2:$2,0),FALSE),""))))</f>
        <v>19650103</v>
      </c>
      <c r="O396" s="11">
        <f t="shared" ref="O396:O397" si="72">RATE(M$324-B$324,,-B396,M396)</f>
        <v>5.7881738540881876E-2</v>
      </c>
      <c r="P396" s="14" t="s">
        <v>951</v>
      </c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</row>
    <row r="397" spans="1:71" ht="16.5" customHeight="1" x14ac:dyDescent="0.3">
      <c r="A397" s="2"/>
      <c r="B397" s="15">
        <f t="shared" ref="B397:N397" si="73">+B396/B$378</f>
        <v>0.1090323631262536</v>
      </c>
      <c r="C397" s="15">
        <f t="shared" si="73"/>
        <v>4.3299430499190009E-2</v>
      </c>
      <c r="D397" s="15">
        <f t="shared" si="73"/>
        <v>8.3729489156962489E-2</v>
      </c>
      <c r="E397" s="15">
        <f t="shared" si="73"/>
        <v>0.11567282171588494</v>
      </c>
      <c r="F397" s="15">
        <f t="shared" si="73"/>
        <v>9.7380922831056607E-2</v>
      </c>
      <c r="G397" s="15">
        <f t="shared" si="73"/>
        <v>7.8125131864067054E-2</v>
      </c>
      <c r="H397" s="15">
        <f t="shared" si="73"/>
        <v>5.2598407207289428E-2</v>
      </c>
      <c r="I397" s="15">
        <f t="shared" si="73"/>
        <v>5.0162554732360455E-2</v>
      </c>
      <c r="J397" s="15">
        <f t="shared" si="73"/>
        <v>4.5037213155295477E-2</v>
      </c>
      <c r="K397" s="15">
        <f t="shared" si="73"/>
        <v>1.8978502848508442E-2</v>
      </c>
      <c r="L397" s="15">
        <f t="shared" si="73"/>
        <v>6.7814037288438003E-2</v>
      </c>
      <c r="M397" s="15">
        <f t="shared" si="73"/>
        <v>5.2167399627555927E-2</v>
      </c>
      <c r="N397" s="15">
        <f t="shared" si="73"/>
        <v>9.0820241321381084E-2</v>
      </c>
      <c r="O397" s="11">
        <f t="shared" si="72"/>
        <v>-6.482069480540778E-2</v>
      </c>
      <c r="P397" s="16" t="s">
        <v>952</v>
      </c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</row>
    <row r="398" spans="1:71" ht="16.5" customHeight="1" x14ac:dyDescent="0.3">
      <c r="A398" s="2"/>
      <c r="B398" s="258" t="s">
        <v>1118</v>
      </c>
      <c r="C398" s="255"/>
      <c r="D398" s="255"/>
      <c r="E398" s="255"/>
      <c r="F398" s="255"/>
      <c r="G398" s="255"/>
      <c r="H398" s="255"/>
      <c r="I398" s="255"/>
      <c r="J398" s="255"/>
      <c r="K398" s="255"/>
      <c r="L398" s="255"/>
      <c r="M398" s="255"/>
      <c r="N398" s="256"/>
      <c r="O398" s="11"/>
      <c r="P398" s="4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</row>
    <row r="399" spans="1:71" ht="16.5" customHeight="1" x14ac:dyDescent="0.3">
      <c r="A399" s="2"/>
      <c r="B399" s="13">
        <f t="shared" ref="B399:N399" si="74">IFERROR(VLOOKUP($B$398,$4:$126,MATCH($P399&amp;"/"&amp;B$324,$2:$2,0),FALSE),"")</f>
        <v>9819971</v>
      </c>
      <c r="C399" s="13">
        <f t="shared" si="74"/>
        <v>12618405</v>
      </c>
      <c r="D399" s="13">
        <f t="shared" si="74"/>
        <v>15401473</v>
      </c>
      <c r="E399" s="13">
        <f t="shared" si="74"/>
        <v>16731786</v>
      </c>
      <c r="F399" s="13">
        <f t="shared" si="74"/>
        <v>19692880</v>
      </c>
      <c r="G399" s="13">
        <f t="shared" si="74"/>
        <v>18377248</v>
      </c>
      <c r="H399" s="13">
        <f t="shared" si="74"/>
        <v>13037556</v>
      </c>
      <c r="I399" s="13">
        <f t="shared" si="74"/>
        <v>10333754</v>
      </c>
      <c r="J399" s="13">
        <f t="shared" si="74"/>
        <v>14459067</v>
      </c>
      <c r="K399" s="13">
        <f t="shared" si="74"/>
        <v>12523010</v>
      </c>
      <c r="L399" s="13">
        <f t="shared" si="74"/>
        <v>7171800</v>
      </c>
      <c r="M399" s="13">
        <f t="shared" si="74"/>
        <v>19652136</v>
      </c>
      <c r="N399" s="13">
        <f t="shared" si="74"/>
        <v>70664662</v>
      </c>
      <c r="O399" s="11"/>
      <c r="P399" s="14" t="s">
        <v>948</v>
      </c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</row>
    <row r="400" spans="1:71" ht="16.5" customHeight="1" x14ac:dyDescent="0.3">
      <c r="A400" s="2"/>
      <c r="B400" s="13">
        <f t="shared" ref="B400:N400" si="75">IFERROR(VLOOKUP($B$398,$4:$126,MATCH($P400&amp;"/"&amp;B$324,$2:$2,0),FALSE),"")</f>
        <v>8084896</v>
      </c>
      <c r="C400" s="13">
        <f t="shared" si="75"/>
        <v>17132038</v>
      </c>
      <c r="D400" s="13">
        <f t="shared" si="75"/>
        <v>15822640</v>
      </c>
      <c r="E400" s="13">
        <f t="shared" si="75"/>
        <v>14261015</v>
      </c>
      <c r="F400" s="13">
        <f t="shared" si="75"/>
        <v>20132518</v>
      </c>
      <c r="G400" s="13">
        <f t="shared" si="75"/>
        <v>16235998</v>
      </c>
      <c r="H400" s="13">
        <f t="shared" si="75"/>
        <v>12212451</v>
      </c>
      <c r="I400" s="13">
        <f t="shared" si="75"/>
        <v>11177569</v>
      </c>
      <c r="J400" s="13">
        <f t="shared" si="75"/>
        <v>13910567</v>
      </c>
      <c r="K400" s="13">
        <f t="shared" si="75"/>
        <v>11889830</v>
      </c>
      <c r="L400" s="13">
        <f t="shared" si="75"/>
        <v>7088400</v>
      </c>
      <c r="M400" s="13">
        <f t="shared" si="75"/>
        <v>25452421</v>
      </c>
      <c r="N400" s="13">
        <f t="shared" si="75"/>
        <v>70443081</v>
      </c>
      <c r="O400" s="11"/>
      <c r="P400" s="14" t="s">
        <v>949</v>
      </c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</row>
    <row r="401" spans="1:71" ht="16.5" customHeight="1" x14ac:dyDescent="0.3">
      <c r="A401" s="2"/>
      <c r="B401" s="13">
        <f t="shared" ref="B401:N401" si="76">IFERROR(VLOOKUP($B$398,$4:$126,MATCH($P401&amp;"/"&amp;B$324,$2:$2,0),FALSE),"")</f>
        <v>9379791</v>
      </c>
      <c r="C401" s="13">
        <f t="shared" si="76"/>
        <v>19197478</v>
      </c>
      <c r="D401" s="13">
        <f t="shared" si="76"/>
        <v>14848505</v>
      </c>
      <c r="E401" s="13">
        <f t="shared" si="76"/>
        <v>14599889</v>
      </c>
      <c r="F401" s="13">
        <f t="shared" si="76"/>
        <v>20949778</v>
      </c>
      <c r="G401" s="13">
        <f t="shared" si="76"/>
        <v>14779517</v>
      </c>
      <c r="H401" s="13">
        <f t="shared" si="76"/>
        <v>11510595</v>
      </c>
      <c r="I401" s="13">
        <f t="shared" si="76"/>
        <v>15313173</v>
      </c>
      <c r="J401" s="13">
        <f t="shared" si="76"/>
        <v>13595287</v>
      </c>
      <c r="K401" s="13">
        <f t="shared" si="76"/>
        <v>9828850</v>
      </c>
      <c r="L401" s="13">
        <f t="shared" si="76"/>
        <v>16825562</v>
      </c>
      <c r="M401" s="13">
        <f t="shared" si="76"/>
        <v>27161275</v>
      </c>
      <c r="N401" s="13" t="str">
        <f t="shared" si="76"/>
        <v/>
      </c>
      <c r="O401" s="11"/>
      <c r="P401" s="14" t="s">
        <v>950</v>
      </c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</row>
    <row r="402" spans="1:71" ht="16.5" customHeight="1" x14ac:dyDescent="0.3">
      <c r="A402" s="2"/>
      <c r="B402" s="13">
        <f t="shared" ref="B402:M402" si="77">IFERROR(VLOOKUP($B$398,$4:$126,MATCH($P402&amp;"/"&amp;B$324,$2:$2,0),FALSE),"")</f>
        <v>11836274</v>
      </c>
      <c r="C402" s="13">
        <f t="shared" si="77"/>
        <v>15730371</v>
      </c>
      <c r="D402" s="13">
        <f t="shared" si="77"/>
        <v>15433266</v>
      </c>
      <c r="E402" s="13">
        <f t="shared" si="77"/>
        <v>18484056.449999999</v>
      </c>
      <c r="F402" s="13">
        <f t="shared" si="77"/>
        <v>18943698</v>
      </c>
      <c r="G402" s="13">
        <f t="shared" si="77"/>
        <v>13788036.68</v>
      </c>
      <c r="H402" s="13">
        <f t="shared" si="77"/>
        <v>11339939.68</v>
      </c>
      <c r="I402" s="13">
        <f t="shared" si="77"/>
        <v>17454287.68</v>
      </c>
      <c r="J402" s="13">
        <f t="shared" si="77"/>
        <v>13496667.220000001</v>
      </c>
      <c r="K402" s="13">
        <f t="shared" si="77"/>
        <v>7255200</v>
      </c>
      <c r="L402" s="13">
        <f t="shared" si="77"/>
        <v>19522147.449999999</v>
      </c>
      <c r="M402" s="13">
        <f t="shared" si="77"/>
        <v>25163538.800999999</v>
      </c>
      <c r="N402" s="13">
        <f>IFERROR(VLOOKUP($B$398,$4:$126,MATCH($P402&amp;"/"&amp;N$324,$2:$2,0),FALSE),IFERROR(VLOOKUP($B$398,$4:$126,MATCH($P401&amp;"/"&amp;N$324,$2:$2,0),FALSE),IFERROR(VLOOKUP($B$398,$4:$126,MATCH($P400&amp;"/"&amp;N$324,$2:$2,0),FALSE),IFERROR(VLOOKUP($B$398,$4:$126,MATCH($P399&amp;"/"&amp;N$324,$2:$2,0),FALSE),""))))</f>
        <v>70443081</v>
      </c>
      <c r="O402" s="11">
        <f t="shared" ref="O402:O403" si="78">RATE(M$324-B$324,,-B402,M402)</f>
        <v>7.0971422567483428E-2</v>
      </c>
      <c r="P402" s="14" t="s">
        <v>951</v>
      </c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</row>
    <row r="403" spans="1:71" ht="16.5" customHeight="1" x14ac:dyDescent="0.3">
      <c r="A403" s="2"/>
      <c r="B403" s="15">
        <f t="shared" ref="B403:N403" si="79">+B402/B$378</f>
        <v>0.27033467644867576</v>
      </c>
      <c r="C403" s="15">
        <f t="shared" si="79"/>
        <v>0.30907224516140441</v>
      </c>
      <c r="D403" s="15">
        <f t="shared" si="79"/>
        <v>0.28669015814833115</v>
      </c>
      <c r="E403" s="15">
        <f t="shared" si="79"/>
        <v>0.28854663428364907</v>
      </c>
      <c r="F403" s="15">
        <f t="shared" si="79"/>
        <v>0.26953142670241165</v>
      </c>
      <c r="G403" s="15">
        <f t="shared" si="79"/>
        <v>0.17782118450184339</v>
      </c>
      <c r="H403" s="15">
        <f t="shared" si="79"/>
        <v>0.127364696690352</v>
      </c>
      <c r="I403" s="15">
        <f t="shared" si="79"/>
        <v>0.16938570516638765</v>
      </c>
      <c r="J403" s="15">
        <f t="shared" si="79"/>
        <v>0.12912091865477815</v>
      </c>
      <c r="K403" s="15">
        <f t="shared" si="79"/>
        <v>6.0172380803463724E-2</v>
      </c>
      <c r="L403" s="15">
        <f t="shared" si="79"/>
        <v>0.12072481513976216</v>
      </c>
      <c r="M403" s="15">
        <f t="shared" si="79"/>
        <v>0.14807914732552385</v>
      </c>
      <c r="N403" s="15">
        <f t="shared" si="79"/>
        <v>0.32557883364996076</v>
      </c>
      <c r="O403" s="11">
        <f t="shared" si="78"/>
        <v>-5.3249267520982572E-2</v>
      </c>
      <c r="P403" s="16" t="s">
        <v>952</v>
      </c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</row>
    <row r="404" spans="1:71" ht="16.5" customHeight="1" x14ac:dyDescent="0.3">
      <c r="A404" s="2"/>
      <c r="B404" s="258" t="s">
        <v>1119</v>
      </c>
      <c r="C404" s="255"/>
      <c r="D404" s="255"/>
      <c r="E404" s="255"/>
      <c r="F404" s="255"/>
      <c r="G404" s="255"/>
      <c r="H404" s="255"/>
      <c r="I404" s="255"/>
      <c r="J404" s="255"/>
      <c r="K404" s="255"/>
      <c r="L404" s="255"/>
      <c r="M404" s="255"/>
      <c r="N404" s="256"/>
      <c r="O404" s="11"/>
      <c r="P404" s="4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</row>
    <row r="405" spans="1:71" ht="16.5" customHeight="1" x14ac:dyDescent="0.3">
      <c r="A405" s="2"/>
      <c r="B405" s="13">
        <f t="shared" ref="B405:N405" si="80">IFERROR(VLOOKUP($B$404,$4:$126,MATCH($P405&amp;"/"&amp;B$324,$2:$2,0),FALSE),"")</f>
        <v>11793164</v>
      </c>
      <c r="C405" s="13">
        <f t="shared" si="80"/>
        <v>17261936</v>
      </c>
      <c r="D405" s="13">
        <f t="shared" si="80"/>
        <v>17967398</v>
      </c>
      <c r="E405" s="13">
        <f t="shared" si="80"/>
        <v>20705181</v>
      </c>
      <c r="F405" s="13">
        <f t="shared" si="80"/>
        <v>26496514</v>
      </c>
      <c r="G405" s="13">
        <f t="shared" si="80"/>
        <v>25692610</v>
      </c>
      <c r="H405" s="13">
        <f t="shared" si="80"/>
        <v>19791464</v>
      </c>
      <c r="I405" s="13">
        <f t="shared" si="80"/>
        <v>15212753</v>
      </c>
      <c r="J405" s="13">
        <f t="shared" si="80"/>
        <v>21567074</v>
      </c>
      <c r="K405" s="13">
        <f t="shared" si="80"/>
        <v>14959067</v>
      </c>
      <c r="L405" s="13">
        <f t="shared" si="80"/>
        <v>9419550</v>
      </c>
      <c r="M405" s="13">
        <f t="shared" si="80"/>
        <v>29906312</v>
      </c>
      <c r="N405" s="13">
        <f t="shared" si="80"/>
        <v>89120284</v>
      </c>
      <c r="O405" s="11"/>
      <c r="P405" s="14" t="s">
        <v>948</v>
      </c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</row>
    <row r="406" spans="1:71" ht="16.5" customHeight="1" x14ac:dyDescent="0.3">
      <c r="A406" s="2"/>
      <c r="B406" s="13">
        <f t="shared" ref="B406:N406" si="81">IFERROR(VLOOKUP($B$404,$4:$126,MATCH($P406&amp;"/"&amp;B$324,$2:$2,0),FALSE),"")</f>
        <v>12308081</v>
      </c>
      <c r="C406" s="13">
        <f t="shared" si="81"/>
        <v>19884195</v>
      </c>
      <c r="D406" s="13">
        <f t="shared" si="81"/>
        <v>18658488</v>
      </c>
      <c r="E406" s="13">
        <f t="shared" si="81"/>
        <v>21871854</v>
      </c>
      <c r="F406" s="13">
        <f t="shared" si="81"/>
        <v>27092895</v>
      </c>
      <c r="G406" s="13">
        <f t="shared" si="81"/>
        <v>21633026</v>
      </c>
      <c r="H406" s="13">
        <f t="shared" si="81"/>
        <v>16318645</v>
      </c>
      <c r="I406" s="13">
        <f t="shared" si="81"/>
        <v>23349957</v>
      </c>
      <c r="J406" s="13">
        <f t="shared" si="81"/>
        <v>20660879</v>
      </c>
      <c r="K406" s="13">
        <f t="shared" si="81"/>
        <v>19324605</v>
      </c>
      <c r="L406" s="13">
        <f t="shared" si="81"/>
        <v>12736455</v>
      </c>
      <c r="M406" s="13">
        <f t="shared" si="81"/>
        <v>37667305</v>
      </c>
      <c r="N406" s="13">
        <f t="shared" si="81"/>
        <v>90093184</v>
      </c>
      <c r="O406" s="11"/>
      <c r="P406" s="14" t="s">
        <v>949</v>
      </c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</row>
    <row r="407" spans="1:71" ht="16.5" customHeight="1" x14ac:dyDescent="0.3">
      <c r="A407" s="2"/>
      <c r="B407" s="13">
        <f t="shared" ref="B407:N407" si="82">IFERROR(VLOOKUP($B$404,$4:$126,MATCH($P407&amp;"/"&amp;B$324,$2:$2,0),FALSE),"")</f>
        <v>14252999</v>
      </c>
      <c r="C407" s="13">
        <f t="shared" si="82"/>
        <v>21289668</v>
      </c>
      <c r="D407" s="13">
        <f t="shared" si="82"/>
        <v>19333405</v>
      </c>
      <c r="E407" s="13">
        <f t="shared" si="82"/>
        <v>26010407</v>
      </c>
      <c r="F407" s="13">
        <f t="shared" si="82"/>
        <v>26715448</v>
      </c>
      <c r="G407" s="13">
        <f t="shared" si="82"/>
        <v>20461065</v>
      </c>
      <c r="H407" s="13">
        <f t="shared" si="82"/>
        <v>15538347</v>
      </c>
      <c r="I407" s="13">
        <f t="shared" si="82"/>
        <v>22952351</v>
      </c>
      <c r="J407" s="13">
        <f t="shared" si="82"/>
        <v>19646473</v>
      </c>
      <c r="K407" s="13">
        <f t="shared" si="82"/>
        <v>17981601</v>
      </c>
      <c r="L407" s="13">
        <f t="shared" si="82"/>
        <v>28923065</v>
      </c>
      <c r="M407" s="13">
        <f t="shared" si="82"/>
        <v>36935231</v>
      </c>
      <c r="N407" s="13" t="str">
        <f t="shared" si="82"/>
        <v/>
      </c>
      <c r="O407" s="11"/>
      <c r="P407" s="14" t="s">
        <v>950</v>
      </c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</row>
    <row r="408" spans="1:71" ht="16.5" customHeight="1" x14ac:dyDescent="0.3">
      <c r="A408" s="2"/>
      <c r="B408" s="13">
        <f t="shared" ref="B408:M408" si="83">IFERROR(VLOOKUP($B$404,$4:$126,MATCH($P408&amp;"/"&amp;B$324,$2:$2,0),FALSE),"")</f>
        <v>16610123</v>
      </c>
      <c r="C408" s="13">
        <f t="shared" si="83"/>
        <v>17934115</v>
      </c>
      <c r="D408" s="13">
        <f t="shared" si="83"/>
        <v>19940639</v>
      </c>
      <c r="E408" s="13">
        <f t="shared" si="83"/>
        <v>25893960.82</v>
      </c>
      <c r="F408" s="13">
        <f t="shared" si="83"/>
        <v>25788001.151000001</v>
      </c>
      <c r="G408" s="13">
        <f t="shared" si="83"/>
        <v>19845763.642000001</v>
      </c>
      <c r="H408" s="13">
        <f t="shared" si="83"/>
        <v>16023048.739999998</v>
      </c>
      <c r="I408" s="13">
        <f t="shared" si="83"/>
        <v>22623269.68</v>
      </c>
      <c r="J408" s="13">
        <f t="shared" si="83"/>
        <v>18204287.68</v>
      </c>
      <c r="K408" s="13">
        <f t="shared" si="83"/>
        <v>9543506.2300000004</v>
      </c>
      <c r="L408" s="13">
        <f t="shared" si="83"/>
        <v>30488208.02</v>
      </c>
      <c r="M408" s="13">
        <f t="shared" si="83"/>
        <v>34028503.303999998</v>
      </c>
      <c r="N408" s="13">
        <f>IFERROR(VLOOKUP($B$404,$4:$126,MATCH($P408&amp;"/"&amp;N$324,$2:$2,0),FALSE),IFERROR(VLOOKUP($B$404,$4:$126,MATCH($P407&amp;"/"&amp;N$324,$2:$2,0),FALSE),IFERROR(VLOOKUP($B$404,$4:$126,MATCH($P406&amp;"/"&amp;N$324,$2:$2,0),FALSE),IFERROR(VLOOKUP($B$404,$4:$126,MATCH($P405&amp;"/"&amp;N$324,$2:$2,0),FALSE),""))))</f>
        <v>90093184</v>
      </c>
      <c r="O408" s="11">
        <f t="shared" ref="O408:O409" si="84">RATE(M$324-B$324,,-B408,M408)</f>
        <v>6.7371136245826052E-2</v>
      </c>
      <c r="P408" s="14" t="s">
        <v>951</v>
      </c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</row>
    <row r="409" spans="1:71" ht="16.5" customHeight="1" x14ac:dyDescent="0.3">
      <c r="A409" s="17"/>
      <c r="B409" s="18">
        <f t="shared" ref="B409:N409" si="85">+B408/B$433</f>
        <v>1.1456109733958824</v>
      </c>
      <c r="C409" s="18">
        <f t="shared" si="85"/>
        <v>0.9604098815014751</v>
      </c>
      <c r="D409" s="18">
        <f t="shared" si="85"/>
        <v>1.0754345136648884</v>
      </c>
      <c r="E409" s="18">
        <f t="shared" si="85"/>
        <v>1.297111562865352</v>
      </c>
      <c r="F409" s="18">
        <f t="shared" si="85"/>
        <v>1.0172207641698976</v>
      </c>
      <c r="G409" s="18">
        <f t="shared" si="85"/>
        <v>0.54855250976013259</v>
      </c>
      <c r="H409" s="18">
        <f t="shared" si="85"/>
        <v>0.39060877500526431</v>
      </c>
      <c r="I409" s="18">
        <f t="shared" si="85"/>
        <v>0.49248905800542064</v>
      </c>
      <c r="J409" s="18">
        <f t="shared" si="85"/>
        <v>0.34983321851779653</v>
      </c>
      <c r="K409" s="18">
        <f t="shared" si="85"/>
        <v>0.15442311099984046</v>
      </c>
      <c r="L409" s="18">
        <f t="shared" si="85"/>
        <v>0.46386816427735494</v>
      </c>
      <c r="M409" s="18">
        <f t="shared" si="85"/>
        <v>0.47177671335524396</v>
      </c>
      <c r="N409" s="18">
        <f t="shared" si="85"/>
        <v>1.4095792206608817</v>
      </c>
      <c r="O409" s="11">
        <f t="shared" si="84"/>
        <v>-7.7486634755591796E-2</v>
      </c>
      <c r="P409" s="16" t="s">
        <v>953</v>
      </c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  <c r="BO409" s="17"/>
      <c r="BP409" s="17"/>
      <c r="BQ409" s="17"/>
      <c r="BR409" s="17"/>
      <c r="BS409" s="17"/>
    </row>
    <row r="410" spans="1:71" ht="16.5" customHeight="1" x14ac:dyDescent="0.3">
      <c r="A410" s="10"/>
      <c r="B410" s="258" t="s">
        <v>1109</v>
      </c>
      <c r="C410" s="255"/>
      <c r="D410" s="255"/>
      <c r="E410" s="255"/>
      <c r="F410" s="255"/>
      <c r="G410" s="255"/>
      <c r="H410" s="255"/>
      <c r="I410" s="255"/>
      <c r="J410" s="255"/>
      <c r="K410" s="255"/>
      <c r="L410" s="255"/>
      <c r="M410" s="255"/>
      <c r="N410" s="256"/>
      <c r="O410" s="11"/>
      <c r="P410" s="4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</row>
    <row r="411" spans="1:71" ht="16.5" customHeight="1" x14ac:dyDescent="0.3">
      <c r="A411" s="2"/>
      <c r="B411" s="13">
        <f t="shared" ref="B411:N411" si="86">IFERROR(VLOOKUP($B$410,$4:$126,MATCH($P411&amp;"/"&amp;B$324,$2:$2,0),FALSE),"")</f>
        <v>18139085</v>
      </c>
      <c r="C411" s="13">
        <f t="shared" si="86"/>
        <v>22293281</v>
      </c>
      <c r="D411" s="13">
        <f t="shared" si="86"/>
        <v>25123680</v>
      </c>
      <c r="E411" s="13">
        <f t="shared" si="86"/>
        <v>26046322</v>
      </c>
      <c r="F411" s="13">
        <f t="shared" si="86"/>
        <v>29764422</v>
      </c>
      <c r="G411" s="13">
        <f t="shared" si="86"/>
        <v>29406441</v>
      </c>
      <c r="H411" s="13">
        <f t="shared" si="86"/>
        <v>24879424</v>
      </c>
      <c r="I411" s="13">
        <f t="shared" si="86"/>
        <v>32135284</v>
      </c>
      <c r="J411" s="13">
        <f t="shared" si="86"/>
        <v>37651540</v>
      </c>
      <c r="K411" s="13">
        <f t="shared" si="86"/>
        <v>36334994</v>
      </c>
      <c r="L411" s="13">
        <f t="shared" si="86"/>
        <v>42293656</v>
      </c>
      <c r="M411" s="13">
        <f t="shared" si="86"/>
        <v>62685129</v>
      </c>
      <c r="N411" s="13">
        <f t="shared" si="86"/>
        <v>114085699</v>
      </c>
      <c r="O411" s="11"/>
      <c r="P411" s="14" t="s">
        <v>948</v>
      </c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</row>
    <row r="412" spans="1:71" ht="16.5" customHeight="1" x14ac:dyDescent="0.3">
      <c r="A412" s="2"/>
      <c r="B412" s="13">
        <f t="shared" ref="B412:N412" si="87">IFERROR(VLOOKUP($B$410,$4:$126,MATCH($P412&amp;"/"&amp;B$324,$2:$2,0),FALSE),"")</f>
        <v>16458671</v>
      </c>
      <c r="C412" s="13">
        <f t="shared" si="87"/>
        <v>26783606</v>
      </c>
      <c r="D412" s="13">
        <f t="shared" si="87"/>
        <v>25984454</v>
      </c>
      <c r="E412" s="13">
        <f t="shared" si="87"/>
        <v>23666308</v>
      </c>
      <c r="F412" s="13">
        <f t="shared" si="87"/>
        <v>30482792</v>
      </c>
      <c r="G412" s="13">
        <f t="shared" si="87"/>
        <v>27784988</v>
      </c>
      <c r="H412" s="13">
        <f t="shared" si="87"/>
        <v>34504229</v>
      </c>
      <c r="I412" s="13">
        <f t="shared" si="87"/>
        <v>33569685</v>
      </c>
      <c r="J412" s="13">
        <f t="shared" si="87"/>
        <v>36976695</v>
      </c>
      <c r="K412" s="13">
        <f t="shared" si="87"/>
        <v>35622951</v>
      </c>
      <c r="L412" s="13">
        <f t="shared" si="87"/>
        <v>42286206</v>
      </c>
      <c r="M412" s="13">
        <f t="shared" si="87"/>
        <v>69196678</v>
      </c>
      <c r="N412" s="13">
        <f t="shared" si="87"/>
        <v>113504956</v>
      </c>
      <c r="O412" s="11"/>
      <c r="P412" s="14" t="s">
        <v>949</v>
      </c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</row>
    <row r="413" spans="1:71" ht="16.5" customHeight="1" x14ac:dyDescent="0.3">
      <c r="A413" s="2"/>
      <c r="B413" s="13">
        <f t="shared" ref="B413:N413" si="88">IFERROR(VLOOKUP($B$410,$4:$126,MATCH($P413&amp;"/"&amp;B$324,$2:$2,0),FALSE),"")</f>
        <v>17761964</v>
      </c>
      <c r="C413" s="13">
        <f t="shared" si="88"/>
        <v>27622612</v>
      </c>
      <c r="D413" s="13">
        <f t="shared" si="88"/>
        <v>24170087</v>
      </c>
      <c r="E413" s="13">
        <f t="shared" si="88"/>
        <v>24327388</v>
      </c>
      <c r="F413" s="13">
        <f t="shared" si="88"/>
        <v>31293492</v>
      </c>
      <c r="G413" s="13">
        <f t="shared" si="88"/>
        <v>26737881</v>
      </c>
      <c r="H413" s="13">
        <f t="shared" si="88"/>
        <v>33363898</v>
      </c>
      <c r="I413" s="13">
        <f t="shared" si="88"/>
        <v>37909120</v>
      </c>
      <c r="J413" s="13">
        <f t="shared" si="88"/>
        <v>36733949</v>
      </c>
      <c r="K413" s="13">
        <f t="shared" si="88"/>
        <v>33863228</v>
      </c>
      <c r="L413" s="13">
        <f t="shared" si="88"/>
        <v>60221587</v>
      </c>
      <c r="M413" s="13">
        <f t="shared" si="88"/>
        <v>70735968</v>
      </c>
      <c r="N413" s="13" t="str">
        <f t="shared" si="88"/>
        <v/>
      </c>
      <c r="O413" s="11"/>
      <c r="P413" s="14" t="s">
        <v>950</v>
      </c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</row>
    <row r="414" spans="1:71" ht="16.5" customHeight="1" x14ac:dyDescent="0.3">
      <c r="A414" s="2"/>
      <c r="B414" s="13">
        <f t="shared" ref="B414:M414" si="89">IFERROR(VLOOKUP($B$410,$4:$126,MATCH($P414&amp;"/"&amp;B$324,$2:$2,0),FALSE),"")</f>
        <v>20259631</v>
      </c>
      <c r="C414" s="13">
        <f t="shared" si="89"/>
        <v>25304535</v>
      </c>
      <c r="D414" s="13">
        <f t="shared" si="89"/>
        <v>24694309</v>
      </c>
      <c r="E414" s="13">
        <f t="shared" si="89"/>
        <v>28255497.620000001</v>
      </c>
      <c r="F414" s="13">
        <f t="shared" si="89"/>
        <v>29892183.589000002</v>
      </c>
      <c r="G414" s="13">
        <f t="shared" si="89"/>
        <v>25256901.037</v>
      </c>
      <c r="H414" s="13">
        <f t="shared" si="89"/>
        <v>33160775.27</v>
      </c>
      <c r="I414" s="13">
        <f t="shared" si="89"/>
        <v>40713617.715000004</v>
      </c>
      <c r="J414" s="13">
        <f t="shared" si="89"/>
        <v>36644143.137000002</v>
      </c>
      <c r="K414" s="13">
        <f t="shared" si="89"/>
        <v>42339824.630000003</v>
      </c>
      <c r="L414" s="13">
        <f t="shared" si="89"/>
        <v>62918735.229999997</v>
      </c>
      <c r="M414" s="13">
        <f t="shared" si="89"/>
        <v>68395793.785999998</v>
      </c>
      <c r="N414" s="13">
        <f>IFERROR(VLOOKUP($B$410,$4:$126,MATCH($P414&amp;"/"&amp;N$324,$2:$2,0),FALSE),IFERROR(VLOOKUP($B$410,$4:$126,MATCH($P413&amp;"/"&amp;N$324,$2:$2,0),FALSE),IFERROR(VLOOKUP($B$410,$4:$126,MATCH($P412&amp;"/"&amp;N$324,$2:$2,0),FALSE),IFERROR(VLOOKUP($B$410,$4:$126,MATCH($P411&amp;"/"&amp;N$324,$2:$2,0),FALSE),""))))</f>
        <v>113504956</v>
      </c>
      <c r="O414" s="11">
        <f t="shared" ref="O414:O415" si="90">RATE(M$324-B$324,,-B414,M414)</f>
        <v>0.11695626746250626</v>
      </c>
      <c r="P414" s="14" t="s">
        <v>951</v>
      </c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</row>
    <row r="415" spans="1:71" ht="16.5" customHeight="1" x14ac:dyDescent="0.3">
      <c r="A415" s="2"/>
      <c r="B415" s="15">
        <f t="shared" ref="B415:N415" si="91">+B414/B$378</f>
        <v>0.46272000727209939</v>
      </c>
      <c r="C415" s="15">
        <f t="shared" si="91"/>
        <v>0.49718658544133121</v>
      </c>
      <c r="D415" s="15">
        <f t="shared" si="91"/>
        <v>0.45872437840271513</v>
      </c>
      <c r="E415" s="15">
        <f t="shared" si="91"/>
        <v>0.4410843886089007</v>
      </c>
      <c r="F415" s="15">
        <f t="shared" si="91"/>
        <v>0.42530676375824755</v>
      </c>
      <c r="G415" s="15">
        <f t="shared" si="91"/>
        <v>0.32573252911053158</v>
      </c>
      <c r="H415" s="15">
        <f t="shared" si="91"/>
        <v>0.37244572753146032</v>
      </c>
      <c r="I415" s="15">
        <f t="shared" si="91"/>
        <v>0.39510663356558179</v>
      </c>
      <c r="J415" s="15">
        <f t="shared" si="91"/>
        <v>0.35056991092995354</v>
      </c>
      <c r="K415" s="15">
        <f t="shared" si="91"/>
        <v>0.35115338664519691</v>
      </c>
      <c r="L415" s="15">
        <f t="shared" si="91"/>
        <v>0.38908899233159877</v>
      </c>
      <c r="M415" s="15">
        <f t="shared" si="91"/>
        <v>0.40248674499155723</v>
      </c>
      <c r="N415" s="15">
        <f t="shared" si="91"/>
        <v>0.52460526517813888</v>
      </c>
      <c r="O415" s="11">
        <f t="shared" si="90"/>
        <v>-1.2598149601122032E-2</v>
      </c>
      <c r="P415" s="16" t="s">
        <v>952</v>
      </c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</row>
    <row r="416" spans="1:71" ht="16.5" customHeight="1" x14ac:dyDescent="0.3">
      <c r="A416" s="2"/>
      <c r="B416" s="266" t="s">
        <v>815</v>
      </c>
      <c r="C416" s="267"/>
      <c r="D416" s="267"/>
      <c r="E416" s="267"/>
      <c r="F416" s="267"/>
      <c r="G416" s="267"/>
      <c r="H416" s="267"/>
      <c r="I416" s="267"/>
      <c r="J416" s="267"/>
      <c r="K416" s="267"/>
      <c r="L416" s="267"/>
      <c r="M416" s="267"/>
      <c r="N416" s="268"/>
      <c r="O416" s="11"/>
      <c r="P416" s="4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</row>
    <row r="417" spans="1:71" ht="16.5" customHeight="1" x14ac:dyDescent="0.3">
      <c r="A417" s="2"/>
      <c r="B417" s="13">
        <f t="shared" ref="B417:N417" si="92">IFERROR(VLOOKUP($B$416,$4:$126,MATCH($P417&amp;"/"&amp;B$324,$2:$2,0),FALSE),"")</f>
        <v>22768066</v>
      </c>
      <c r="C417" s="13">
        <f t="shared" si="92"/>
        <v>30586707</v>
      </c>
      <c r="D417" s="13">
        <f t="shared" si="92"/>
        <v>31577864</v>
      </c>
      <c r="E417" s="13">
        <f t="shared" si="92"/>
        <v>35407032</v>
      </c>
      <c r="F417" s="13">
        <f t="shared" si="92"/>
        <v>44094427</v>
      </c>
      <c r="G417" s="13">
        <f t="shared" si="92"/>
        <v>43612671</v>
      </c>
      <c r="H417" s="13">
        <f t="shared" si="92"/>
        <v>40582475</v>
      </c>
      <c r="I417" s="13">
        <f t="shared" si="92"/>
        <v>45767476</v>
      </c>
      <c r="J417" s="13">
        <f t="shared" si="92"/>
        <v>54358394</v>
      </c>
      <c r="K417" s="13">
        <f t="shared" si="92"/>
        <v>49398180</v>
      </c>
      <c r="L417" s="13">
        <f t="shared" si="92"/>
        <v>55571487</v>
      </c>
      <c r="M417" s="13">
        <f t="shared" si="92"/>
        <v>86031883</v>
      </c>
      <c r="N417" s="13">
        <f t="shared" si="92"/>
        <v>144116945</v>
      </c>
      <c r="O417" s="11"/>
      <c r="P417" s="14" t="s">
        <v>948</v>
      </c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</row>
    <row r="418" spans="1:71" ht="16.5" customHeight="1" x14ac:dyDescent="0.3">
      <c r="A418" s="2"/>
      <c r="B418" s="13">
        <f t="shared" ref="B418:N418" si="93">IFERROR(VLOOKUP($B$416,$4:$126,MATCH($P418&amp;"/"&amp;B$324,$2:$2,0),FALSE),"")</f>
        <v>23288179</v>
      </c>
      <c r="C418" s="13">
        <f t="shared" si="93"/>
        <v>34187557</v>
      </c>
      <c r="D418" s="13">
        <f t="shared" si="93"/>
        <v>32983595</v>
      </c>
      <c r="E418" s="13">
        <f t="shared" si="93"/>
        <v>36878809</v>
      </c>
      <c r="F418" s="13">
        <f t="shared" si="93"/>
        <v>44389292</v>
      </c>
      <c r="G418" s="13">
        <f t="shared" si="93"/>
        <v>39705990</v>
      </c>
      <c r="H418" s="13">
        <f t="shared" si="93"/>
        <v>47094641</v>
      </c>
      <c r="I418" s="13">
        <f t="shared" si="93"/>
        <v>54795307</v>
      </c>
      <c r="J418" s="13">
        <f t="shared" si="93"/>
        <v>53205822</v>
      </c>
      <c r="K418" s="13">
        <f t="shared" si="93"/>
        <v>53968702</v>
      </c>
      <c r="L418" s="13">
        <f t="shared" si="93"/>
        <v>59093450</v>
      </c>
      <c r="M418" s="13">
        <f t="shared" si="93"/>
        <v>94142860</v>
      </c>
      <c r="N418" s="13">
        <f t="shared" si="93"/>
        <v>144121230</v>
      </c>
      <c r="O418" s="11"/>
      <c r="P418" s="14" t="s">
        <v>949</v>
      </c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</row>
    <row r="419" spans="1:71" ht="16.5" customHeight="1" x14ac:dyDescent="0.3">
      <c r="A419" s="2"/>
      <c r="B419" s="13">
        <f t="shared" ref="B419:N419" si="94">IFERROR(VLOOKUP($B$416,$4:$126,MATCH($P419&amp;"/"&amp;B$324,$2:$2,0),FALSE),"")</f>
        <v>25231670</v>
      </c>
      <c r="C419" s="13">
        <f t="shared" si="94"/>
        <v>33366788</v>
      </c>
      <c r="D419" s="13">
        <f t="shared" si="94"/>
        <v>32402187</v>
      </c>
      <c r="E419" s="13">
        <f t="shared" si="94"/>
        <v>42431796</v>
      </c>
      <c r="F419" s="13">
        <f t="shared" si="94"/>
        <v>43578764</v>
      </c>
      <c r="G419" s="13">
        <f t="shared" si="94"/>
        <v>40519551</v>
      </c>
      <c r="H419" s="13">
        <f t="shared" si="94"/>
        <v>46067152</v>
      </c>
      <c r="I419" s="13">
        <f t="shared" si="94"/>
        <v>55061394</v>
      </c>
      <c r="J419" s="13">
        <f t="shared" si="94"/>
        <v>51679004</v>
      </c>
      <c r="K419" s="13">
        <f t="shared" si="94"/>
        <v>51613078</v>
      </c>
      <c r="L419" s="13">
        <f t="shared" si="94"/>
        <v>84962376</v>
      </c>
      <c r="M419" s="13">
        <f t="shared" si="94"/>
        <v>92676170</v>
      </c>
      <c r="N419" s="13" t="str">
        <f t="shared" si="94"/>
        <v/>
      </c>
      <c r="O419" s="11"/>
      <c r="P419" s="14" t="s">
        <v>950</v>
      </c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</row>
    <row r="420" spans="1:71" ht="16.5" customHeight="1" x14ac:dyDescent="0.3">
      <c r="A420" s="2"/>
      <c r="B420" s="13">
        <f t="shared" ref="B420:M420" si="95">IFERROR(VLOOKUP($B$416,$4:$126,MATCH($P420&amp;"/"&amp;B$324,$2:$2,0),FALSE),"")</f>
        <v>28610457</v>
      </c>
      <c r="C420" s="13">
        <f t="shared" si="95"/>
        <v>31887348</v>
      </c>
      <c r="D420" s="13">
        <f t="shared" si="95"/>
        <v>34847604</v>
      </c>
      <c r="E420" s="13">
        <f t="shared" si="95"/>
        <v>43610987.670000002</v>
      </c>
      <c r="F420" s="13">
        <f t="shared" si="95"/>
        <v>44383844.722000003</v>
      </c>
      <c r="G420" s="13">
        <f t="shared" si="95"/>
        <v>40715132.973999999</v>
      </c>
      <c r="H420" s="13">
        <f t="shared" si="95"/>
        <v>47287266.649999999</v>
      </c>
      <c r="I420" s="13">
        <f t="shared" si="95"/>
        <v>56243515.355999999</v>
      </c>
      <c r="J420" s="13">
        <f t="shared" si="95"/>
        <v>51522546.601999998</v>
      </c>
      <c r="K420" s="13">
        <f t="shared" si="95"/>
        <v>56693803.68</v>
      </c>
      <c r="L420" s="13">
        <f t="shared" si="95"/>
        <v>87532089.370000005</v>
      </c>
      <c r="M420" s="13">
        <f t="shared" si="95"/>
        <v>89470770.982999995</v>
      </c>
      <c r="N420" s="13">
        <f>IFERROR(VLOOKUP($B$416,$4:$126,MATCH($P420&amp;"/"&amp;N$324,$2:$2,0),FALSE),IFERROR(VLOOKUP($B$416,$4:$126,MATCH($P419&amp;"/"&amp;N$324,$2:$2,0),FALSE),IFERROR(VLOOKUP($B$416,$4:$126,MATCH($P418&amp;"/"&amp;N$324,$2:$2,0),FALSE),IFERROR(VLOOKUP($B$416,$4:$126,MATCH($P417&amp;"/"&amp;N$324,$2:$2,0),FALSE),""))))</f>
        <v>144121230</v>
      </c>
      <c r="O420" s="11">
        <f t="shared" ref="O420:O421" si="96">RATE(M$324-B$324,,-B420,M420)</f>
        <v>0.10921112513227414</v>
      </c>
      <c r="P420" s="14" t="s">
        <v>951</v>
      </c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</row>
    <row r="421" spans="1:71" ht="16.5" customHeight="1" x14ac:dyDescent="0.3">
      <c r="A421" s="2"/>
      <c r="B421" s="15">
        <f t="shared" ref="B421:N421" si="97">+B420/B$378</f>
        <v>0.65344876573014021</v>
      </c>
      <c r="C421" s="15">
        <f t="shared" si="97"/>
        <v>0.62652649696583884</v>
      </c>
      <c r="D421" s="15">
        <f t="shared" si="97"/>
        <v>0.64733317638991106</v>
      </c>
      <c r="E421" s="15">
        <f t="shared" si="97"/>
        <v>0.68079232196697925</v>
      </c>
      <c r="F421" s="15">
        <f t="shared" si="97"/>
        <v>0.63149449439380656</v>
      </c>
      <c r="G421" s="15">
        <f t="shared" si="97"/>
        <v>0.52509384335252163</v>
      </c>
      <c r="H421" s="15">
        <f t="shared" si="97"/>
        <v>0.53110761998277645</v>
      </c>
      <c r="I421" s="15">
        <f t="shared" si="97"/>
        <v>0.54581703271276738</v>
      </c>
      <c r="J421" s="15">
        <f t="shared" si="97"/>
        <v>0.49290972654535503</v>
      </c>
      <c r="K421" s="15">
        <f t="shared" si="97"/>
        <v>0.47020084135926959</v>
      </c>
      <c r="L421" s="15">
        <f t="shared" si="97"/>
        <v>0.54129779190815364</v>
      </c>
      <c r="M421" s="15">
        <f t="shared" si="97"/>
        <v>0.52650605236785519</v>
      </c>
      <c r="N421" s="15">
        <f t="shared" si="97"/>
        <v>0.6661097342916863</v>
      </c>
      <c r="O421" s="11">
        <f t="shared" si="96"/>
        <v>-1.944494216581184E-2</v>
      </c>
      <c r="P421" s="16" t="s">
        <v>952</v>
      </c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</row>
    <row r="422" spans="1:71" ht="16.5" customHeight="1" x14ac:dyDescent="0.3">
      <c r="A422" s="2"/>
      <c r="B422" s="260" t="s">
        <v>954</v>
      </c>
      <c r="C422" s="255"/>
      <c r="D422" s="255"/>
      <c r="E422" s="255"/>
      <c r="F422" s="255"/>
      <c r="G422" s="255"/>
      <c r="H422" s="255"/>
      <c r="I422" s="255"/>
      <c r="J422" s="255"/>
      <c r="K422" s="255"/>
      <c r="L422" s="255"/>
      <c r="M422" s="255"/>
      <c r="N422" s="256"/>
      <c r="O422" s="11"/>
      <c r="P422" s="16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</row>
    <row r="423" spans="1:71" ht="16.5" customHeight="1" x14ac:dyDescent="0.3">
      <c r="A423" s="2"/>
      <c r="B423" s="272" t="s">
        <v>824</v>
      </c>
      <c r="C423" s="255"/>
      <c r="D423" s="255"/>
      <c r="E423" s="255"/>
      <c r="F423" s="255"/>
      <c r="G423" s="255"/>
      <c r="H423" s="255"/>
      <c r="I423" s="255"/>
      <c r="J423" s="255"/>
      <c r="K423" s="255"/>
      <c r="L423" s="255"/>
      <c r="M423" s="255"/>
      <c r="N423" s="256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</row>
    <row r="424" spans="1:71" ht="16.5" customHeight="1" x14ac:dyDescent="0.3">
      <c r="A424" s="2"/>
      <c r="B424" s="13">
        <f t="shared" ref="B424:N424" si="98">IFERROR(VLOOKUP($B$423,$4:$126,MATCH($P424&amp;"/"&amp;B$324,$2:$2,0),FALSE),"")</f>
        <v>9239827</v>
      </c>
      <c r="C424" s="13">
        <f t="shared" si="98"/>
        <v>10692516</v>
      </c>
      <c r="D424" s="13">
        <f t="shared" si="98"/>
        <v>15272795</v>
      </c>
      <c r="E424" s="13">
        <f t="shared" si="98"/>
        <v>14733984</v>
      </c>
      <c r="F424" s="13">
        <f t="shared" si="98"/>
        <v>16674821</v>
      </c>
      <c r="G424" s="13">
        <f t="shared" si="98"/>
        <v>22648676</v>
      </c>
      <c r="H424" s="13">
        <f t="shared" si="98"/>
        <v>26905395</v>
      </c>
      <c r="I424" s="13">
        <f t="shared" si="98"/>
        <v>32180803</v>
      </c>
      <c r="J424" s="13">
        <f t="shared" si="98"/>
        <v>37339500</v>
      </c>
      <c r="K424" s="13">
        <f t="shared" si="98"/>
        <v>43827890</v>
      </c>
      <c r="L424" s="13">
        <f t="shared" si="98"/>
        <v>53543876</v>
      </c>
      <c r="M424" s="13">
        <f t="shared" si="98"/>
        <v>57694278</v>
      </c>
      <c r="N424" s="13">
        <f t="shared" si="98"/>
        <v>57362666</v>
      </c>
      <c r="O424" s="11"/>
      <c r="P424" s="14" t="s">
        <v>948</v>
      </c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</row>
    <row r="425" spans="1:71" ht="16.5" customHeight="1" x14ac:dyDescent="0.3">
      <c r="A425" s="2"/>
      <c r="B425" s="13">
        <f t="shared" ref="B425:N425" si="99">IFERROR(VLOOKUP($B$423,$4:$126,MATCH($P425&amp;"/"&amp;B$324,$2:$2,0),FALSE),"")</f>
        <v>9040279</v>
      </c>
      <c r="C425" s="13">
        <f t="shared" si="99"/>
        <v>10560504</v>
      </c>
      <c r="D425" s="13">
        <f t="shared" si="99"/>
        <v>14173599</v>
      </c>
      <c r="E425" s="13">
        <f t="shared" si="99"/>
        <v>14554215</v>
      </c>
      <c r="F425" s="13">
        <f t="shared" si="99"/>
        <v>17040051</v>
      </c>
      <c r="G425" s="13">
        <f t="shared" si="99"/>
        <v>21992373</v>
      </c>
      <c r="H425" s="13">
        <f t="shared" si="99"/>
        <v>26278503</v>
      </c>
      <c r="I425" s="13">
        <f t="shared" si="99"/>
        <v>31269832</v>
      </c>
      <c r="J425" s="13">
        <f t="shared" si="99"/>
        <v>36491041</v>
      </c>
      <c r="K425" s="13">
        <f t="shared" si="99"/>
        <v>42585952</v>
      </c>
      <c r="L425" s="13">
        <f t="shared" si="99"/>
        <v>50196250</v>
      </c>
      <c r="M425" s="13">
        <f t="shared" si="99"/>
        <v>55009407</v>
      </c>
      <c r="N425" s="13">
        <f t="shared" si="99"/>
        <v>54253194</v>
      </c>
      <c r="O425" s="11"/>
      <c r="P425" s="14" t="s">
        <v>949</v>
      </c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</row>
    <row r="426" spans="1:71" ht="16.5" customHeight="1" x14ac:dyDescent="0.3">
      <c r="A426" s="2"/>
      <c r="B426" s="13">
        <f t="shared" ref="B426:N426" si="100">IFERROR(VLOOKUP($B$423,$4:$126,MATCH($P426&amp;"/"&amp;B$324,$2:$2,0),FALSE),"")</f>
        <v>9612814</v>
      </c>
      <c r="C426" s="13">
        <f t="shared" si="100"/>
        <v>11110542</v>
      </c>
      <c r="D426" s="13">
        <f t="shared" si="100"/>
        <v>14344004</v>
      </c>
      <c r="E426" s="13">
        <f t="shared" si="100"/>
        <v>14942815</v>
      </c>
      <c r="F426" s="13">
        <f t="shared" si="100"/>
        <v>19883437</v>
      </c>
      <c r="G426" s="13">
        <f t="shared" si="100"/>
        <v>23451746</v>
      </c>
      <c r="H426" s="13">
        <f t="shared" si="100"/>
        <v>28213301</v>
      </c>
      <c r="I426" s="13">
        <f t="shared" si="100"/>
        <v>33085706</v>
      </c>
      <c r="J426" s="13">
        <f t="shared" si="100"/>
        <v>38833481</v>
      </c>
      <c r="K426" s="13">
        <f t="shared" si="100"/>
        <v>48566393</v>
      </c>
      <c r="L426" s="13">
        <f t="shared" si="100"/>
        <v>52853062</v>
      </c>
      <c r="M426" s="13">
        <f t="shared" si="100"/>
        <v>57760336</v>
      </c>
      <c r="N426" s="13" t="str">
        <f t="shared" si="100"/>
        <v/>
      </c>
      <c r="O426" s="11"/>
      <c r="P426" s="14" t="s">
        <v>950</v>
      </c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</row>
    <row r="427" spans="1:71" ht="16.5" customHeight="1" x14ac:dyDescent="0.3">
      <c r="A427" s="2"/>
      <c r="B427" s="13">
        <f t="shared" ref="B427:M427" si="101">IFERROR(VLOOKUP($B$423,$4:$126,MATCH($P427&amp;"/"&amp;B$324,$2:$2,0),FALSE),"")</f>
        <v>10089338</v>
      </c>
      <c r="C427" s="13">
        <f t="shared" si="101"/>
        <v>14321958</v>
      </c>
      <c r="D427" s="13">
        <f t="shared" si="101"/>
        <v>14188793</v>
      </c>
      <c r="E427" s="13">
        <f t="shared" si="101"/>
        <v>15610308.220000001</v>
      </c>
      <c r="F427" s="13">
        <f t="shared" si="101"/>
        <v>20992843.892000001</v>
      </c>
      <c r="G427" s="13">
        <f t="shared" si="101"/>
        <v>25195199.173</v>
      </c>
      <c r="H427" s="13">
        <f t="shared" si="101"/>
        <v>30033795.649999999</v>
      </c>
      <c r="I427" s="13">
        <f t="shared" si="101"/>
        <v>34949747.221000001</v>
      </c>
      <c r="J427" s="13">
        <f t="shared" si="101"/>
        <v>41052032.490999997</v>
      </c>
      <c r="K427" s="13">
        <f t="shared" si="101"/>
        <v>50890234.030000001</v>
      </c>
      <c r="L427" s="13">
        <f t="shared" si="101"/>
        <v>55007135.399999999</v>
      </c>
      <c r="M427" s="13">
        <f t="shared" si="101"/>
        <v>61457082.399999999</v>
      </c>
      <c r="N427" s="13">
        <f>IFERROR(VLOOKUP($B$423,$4:$126,MATCH($P427&amp;"/"&amp;N$324,$2:$2,0),FALSE),IFERROR(VLOOKUP($B$423,$4:$126,MATCH($P426&amp;"/"&amp;N$324,$2:$2,0),FALSE),IFERROR(VLOOKUP($B$423,$4:$126,MATCH($P425&amp;"/"&amp;N$324,$2:$2,0),FALSE),IFERROR(VLOOKUP($B$423,$4:$126,MATCH($P424&amp;"/"&amp;N$324,$2:$2,0),FALSE),""))))</f>
        <v>54253194</v>
      </c>
      <c r="O427" s="11">
        <f t="shared" ref="O427:O428" si="102">RATE(M$324-B$324,,-B427,M427)</f>
        <v>0.178520675787087</v>
      </c>
      <c r="P427" s="14" t="s">
        <v>951</v>
      </c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</row>
    <row r="428" spans="1:71" ht="16.5" customHeight="1" x14ac:dyDescent="0.3">
      <c r="A428" s="19"/>
      <c r="B428" s="15">
        <f t="shared" ref="B428:N428" si="103">+B427/B$378</f>
        <v>0.23043551744504473</v>
      </c>
      <c r="C428" s="15">
        <f t="shared" si="103"/>
        <v>0.28139957501112572</v>
      </c>
      <c r="D428" s="15">
        <f t="shared" si="103"/>
        <v>0.26357268183571347</v>
      </c>
      <c r="E428" s="15">
        <f t="shared" si="103"/>
        <v>0.24368578992363882</v>
      </c>
      <c r="F428" s="15">
        <f t="shared" si="103"/>
        <v>0.29868672762581877</v>
      </c>
      <c r="G428" s="15">
        <f t="shared" si="103"/>
        <v>0.32493677415302069</v>
      </c>
      <c r="H428" s="15">
        <f t="shared" si="103"/>
        <v>0.33732501065845732</v>
      </c>
      <c r="I428" s="15">
        <f t="shared" si="103"/>
        <v>0.33917096400327479</v>
      </c>
      <c r="J428" s="15">
        <f t="shared" si="103"/>
        <v>0.39273963427274305</v>
      </c>
      <c r="K428" s="15">
        <f t="shared" si="103"/>
        <v>0.42206783289648092</v>
      </c>
      <c r="L428" s="15">
        <f t="shared" si="103"/>
        <v>0.34016371762077163</v>
      </c>
      <c r="M428" s="15">
        <f t="shared" si="103"/>
        <v>0.36165471124215665</v>
      </c>
      <c r="N428" s="15">
        <f t="shared" si="103"/>
        <v>0.25075126433361211</v>
      </c>
      <c r="O428" s="11">
        <f t="shared" si="102"/>
        <v>4.1825476881787359E-2</v>
      </c>
      <c r="P428" s="16" t="s">
        <v>952</v>
      </c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</row>
    <row r="429" spans="1:71" ht="16.5" customHeight="1" x14ac:dyDescent="0.3">
      <c r="A429" s="2"/>
      <c r="B429" s="260" t="s">
        <v>829</v>
      </c>
      <c r="C429" s="255"/>
      <c r="D429" s="255"/>
      <c r="E429" s="255"/>
      <c r="F429" s="255"/>
      <c r="G429" s="255"/>
      <c r="H429" s="255"/>
      <c r="I429" s="255"/>
      <c r="J429" s="255"/>
      <c r="K429" s="255"/>
      <c r="L429" s="255"/>
      <c r="M429" s="255"/>
      <c r="N429" s="256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</row>
    <row r="430" spans="1:71" ht="16.5" customHeight="1" x14ac:dyDescent="0.3">
      <c r="A430" s="2"/>
      <c r="B430" s="13">
        <f t="shared" ref="B430:N430" si="104">IFERROR(VLOOKUP($B$429,$4:$126,MATCH($P430&amp;"/"&amp;B$324,$2:$2,0),FALSE),"")</f>
        <v>13645808</v>
      </c>
      <c r="C430" s="13">
        <f t="shared" si="104"/>
        <v>15103378</v>
      </c>
      <c r="D430" s="13">
        <f t="shared" si="104"/>
        <v>19624686</v>
      </c>
      <c r="E430" s="13">
        <f t="shared" si="104"/>
        <v>19088006</v>
      </c>
      <c r="F430" s="13">
        <f t="shared" si="104"/>
        <v>21025219</v>
      </c>
      <c r="G430" s="13">
        <f t="shared" si="104"/>
        <v>26994468</v>
      </c>
      <c r="H430" s="13">
        <f t="shared" si="104"/>
        <v>37890626</v>
      </c>
      <c r="I430" s="13">
        <f t="shared" si="104"/>
        <v>43168737</v>
      </c>
      <c r="J430" s="13">
        <f t="shared" si="104"/>
        <v>48330381</v>
      </c>
      <c r="K430" s="13">
        <f t="shared" si="104"/>
        <v>54809794</v>
      </c>
      <c r="L430" s="13">
        <f t="shared" si="104"/>
        <v>64513787</v>
      </c>
      <c r="M430" s="13">
        <f t="shared" si="104"/>
        <v>68586437</v>
      </c>
      <c r="N430" s="13">
        <f t="shared" si="104"/>
        <v>66933289</v>
      </c>
      <c r="O430" s="11"/>
      <c r="P430" s="14" t="s">
        <v>948</v>
      </c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</row>
    <row r="431" spans="1:71" ht="16.5" customHeight="1" x14ac:dyDescent="0.3">
      <c r="A431" s="2"/>
      <c r="B431" s="13">
        <f t="shared" ref="B431:N431" si="105">IFERROR(VLOOKUP($B$429,$4:$126,MATCH($P431&amp;"/"&amp;B$324,$2:$2,0),FALSE),"")</f>
        <v>13447922</v>
      </c>
      <c r="C431" s="13">
        <f t="shared" si="105"/>
        <v>14969730</v>
      </c>
      <c r="D431" s="13">
        <f t="shared" si="105"/>
        <v>18525763</v>
      </c>
      <c r="E431" s="13">
        <f t="shared" si="105"/>
        <v>18910161</v>
      </c>
      <c r="F431" s="13">
        <f t="shared" si="105"/>
        <v>21389697</v>
      </c>
      <c r="G431" s="13">
        <f t="shared" si="105"/>
        <v>32969507</v>
      </c>
      <c r="H431" s="13">
        <f t="shared" si="105"/>
        <v>37264354</v>
      </c>
      <c r="I431" s="13">
        <f t="shared" si="105"/>
        <v>42256794</v>
      </c>
      <c r="J431" s="13">
        <f t="shared" si="105"/>
        <v>47478888</v>
      </c>
      <c r="K431" s="13">
        <f t="shared" si="105"/>
        <v>53568180</v>
      </c>
      <c r="L431" s="13">
        <f t="shared" si="105"/>
        <v>61325413</v>
      </c>
      <c r="M431" s="13">
        <f t="shared" si="105"/>
        <v>65694991</v>
      </c>
      <c r="N431" s="13">
        <f t="shared" si="105"/>
        <v>63914949</v>
      </c>
      <c r="O431" s="11"/>
      <c r="P431" s="14" t="s">
        <v>949</v>
      </c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</row>
    <row r="432" spans="1:71" ht="16.5" customHeight="1" x14ac:dyDescent="0.3">
      <c r="A432" s="2"/>
      <c r="B432" s="13">
        <f t="shared" ref="B432:N432" si="106">IFERROR(VLOOKUP($B$429,$4:$126,MATCH($P432&amp;"/"&amp;B$324,$2:$2,0),FALSE),"")</f>
        <v>14019515</v>
      </c>
      <c r="C432" s="13">
        <f t="shared" si="106"/>
        <v>15516200</v>
      </c>
      <c r="D432" s="13">
        <f t="shared" si="106"/>
        <v>18696789</v>
      </c>
      <c r="E432" s="13">
        <f t="shared" si="106"/>
        <v>19294780</v>
      </c>
      <c r="F432" s="13">
        <f t="shared" si="106"/>
        <v>24235640</v>
      </c>
      <c r="G432" s="13">
        <f t="shared" si="106"/>
        <v>34429433</v>
      </c>
      <c r="H432" s="13">
        <f t="shared" si="106"/>
        <v>39199870</v>
      </c>
      <c r="I432" s="13">
        <f t="shared" si="106"/>
        <v>44071326</v>
      </c>
      <c r="J432" s="13">
        <f t="shared" si="106"/>
        <v>49821413</v>
      </c>
      <c r="K432" s="13">
        <f t="shared" si="106"/>
        <v>59549217</v>
      </c>
      <c r="L432" s="13">
        <f t="shared" si="106"/>
        <v>63984930</v>
      </c>
      <c r="M432" s="13">
        <f t="shared" si="106"/>
        <v>68461087</v>
      </c>
      <c r="N432" s="13" t="str">
        <f t="shared" si="106"/>
        <v/>
      </c>
      <c r="O432" s="11"/>
      <c r="P432" s="14" t="s">
        <v>950</v>
      </c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</row>
    <row r="433" spans="1:71" ht="16.5" customHeight="1" x14ac:dyDescent="0.3">
      <c r="A433" s="2"/>
      <c r="B433" s="13">
        <f t="shared" ref="B433:M433" si="107">IFERROR(VLOOKUP($B$429,$4:$126,MATCH($P433&amp;"/"&amp;B$324,$2:$2,0),FALSE),"")</f>
        <v>14498921</v>
      </c>
      <c r="C433" s="13">
        <f t="shared" si="107"/>
        <v>18673397</v>
      </c>
      <c r="D433" s="13">
        <f t="shared" si="107"/>
        <v>18541937</v>
      </c>
      <c r="E433" s="13">
        <f t="shared" si="107"/>
        <v>19962786.210000001</v>
      </c>
      <c r="F433" s="13">
        <f t="shared" si="107"/>
        <v>25351430.151000001</v>
      </c>
      <c r="G433" s="13">
        <f t="shared" si="107"/>
        <v>36178421.005999997</v>
      </c>
      <c r="H433" s="13">
        <f t="shared" si="107"/>
        <v>41020708.609999999</v>
      </c>
      <c r="I433" s="13">
        <f t="shared" si="107"/>
        <v>45936593.538999997</v>
      </c>
      <c r="J433" s="13">
        <f t="shared" si="107"/>
        <v>52037047.130999997</v>
      </c>
      <c r="K433" s="13">
        <f t="shared" si="107"/>
        <v>61801022.969999999</v>
      </c>
      <c r="L433" s="13">
        <f t="shared" si="107"/>
        <v>65726019.520000003</v>
      </c>
      <c r="M433" s="13">
        <f t="shared" si="107"/>
        <v>72128408.081</v>
      </c>
      <c r="N433" s="13">
        <f>IFERROR(VLOOKUP($B$429,$4:$126,MATCH($P433&amp;"/"&amp;N$324,$2:$2,0),FALSE),IFERROR(VLOOKUP($B$429,$4:$126,MATCH($P432&amp;"/"&amp;N$324,$2:$2,0),FALSE),IFERROR(VLOOKUP($B$429,$4:$126,MATCH($P431&amp;"/"&amp;N$324,$2:$2,0),FALSE),IFERROR(VLOOKUP($B$429,$4:$126,MATCH($P430&amp;"/"&amp;N$324,$2:$2,0),FALSE),""))))</f>
        <v>63914949</v>
      </c>
      <c r="O433" s="11">
        <f t="shared" ref="O433:O434" si="108">RATE(M$324-B$324,,-B433,M433)</f>
        <v>0.15702511905224753</v>
      </c>
      <c r="P433" s="14" t="s">
        <v>951</v>
      </c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</row>
    <row r="434" spans="1:71" ht="16.5" customHeight="1" x14ac:dyDescent="0.3">
      <c r="A434" s="19"/>
      <c r="B434" s="15">
        <f t="shared" ref="B434:N434" si="109">+B433/B$378</f>
        <v>0.33114822429676011</v>
      </c>
      <c r="C434" s="15">
        <f t="shared" si="109"/>
        <v>0.36689717843147079</v>
      </c>
      <c r="D434" s="15">
        <f t="shared" si="109"/>
        <v>0.34443719501150261</v>
      </c>
      <c r="E434" s="15">
        <f t="shared" si="109"/>
        <v>0.31163044688816366</v>
      </c>
      <c r="F434" s="15">
        <f t="shared" si="109"/>
        <v>0.36070080601715487</v>
      </c>
      <c r="G434" s="15">
        <f t="shared" si="109"/>
        <v>0.46658489718300433</v>
      </c>
      <c r="H434" s="15">
        <f t="shared" si="109"/>
        <v>0.46072468263217081</v>
      </c>
      <c r="I434" s="15">
        <f t="shared" si="109"/>
        <v>0.4457931731273746</v>
      </c>
      <c r="J434" s="15">
        <f t="shared" si="109"/>
        <v>0.49783188842946863</v>
      </c>
      <c r="K434" s="15">
        <f t="shared" si="109"/>
        <v>0.51255853569776832</v>
      </c>
      <c r="L434" s="15">
        <f t="shared" si="109"/>
        <v>0.4064492175743914</v>
      </c>
      <c r="M434" s="15">
        <f t="shared" si="109"/>
        <v>0.42445195212993864</v>
      </c>
      <c r="N434" s="15">
        <f t="shared" si="109"/>
        <v>0.29540664963556501</v>
      </c>
      <c r="O434" s="11">
        <f t="shared" si="108"/>
        <v>2.282316398755856E-2</v>
      </c>
      <c r="P434" s="16" t="s">
        <v>952</v>
      </c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</row>
    <row r="435" spans="1:71" ht="16.5" customHeight="1" x14ac:dyDescent="0.3">
      <c r="A435" s="2"/>
      <c r="B435" s="264" t="s">
        <v>955</v>
      </c>
      <c r="C435" s="255"/>
      <c r="D435" s="255"/>
      <c r="E435" s="255"/>
      <c r="F435" s="255"/>
      <c r="G435" s="255"/>
      <c r="H435" s="255"/>
      <c r="I435" s="255"/>
      <c r="J435" s="255"/>
      <c r="K435" s="255"/>
      <c r="L435" s="255"/>
      <c r="M435" s="255"/>
      <c r="N435" s="256"/>
      <c r="O435" s="11"/>
      <c r="P435" s="20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</row>
    <row r="436" spans="1:71" ht="16.5" customHeight="1" x14ac:dyDescent="0.3">
      <c r="A436" s="2"/>
      <c r="B436" s="264" t="s">
        <v>1121</v>
      </c>
      <c r="C436" s="255"/>
      <c r="D436" s="255"/>
      <c r="E436" s="255"/>
      <c r="F436" s="255"/>
      <c r="G436" s="255"/>
      <c r="H436" s="255"/>
      <c r="I436" s="255"/>
      <c r="J436" s="255"/>
      <c r="K436" s="255"/>
      <c r="L436" s="255"/>
      <c r="M436" s="255"/>
      <c r="N436" s="256"/>
      <c r="O436" s="11"/>
      <c r="P436" s="14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</row>
    <row r="437" spans="1:71" ht="16.5" customHeight="1" x14ac:dyDescent="0.3">
      <c r="A437" s="2"/>
      <c r="B437" s="21">
        <f t="shared" ref="B437:N437" si="110">IFERROR(VLOOKUP($B$436,$130:$203,MATCH($P437&amp;"/"&amp;B$324,$128:$128,0),FALSE),"")</f>
        <v>2090679</v>
      </c>
      <c r="C437" s="21">
        <f t="shared" si="110"/>
        <v>2598061</v>
      </c>
      <c r="D437" s="21">
        <f t="shared" si="110"/>
        <v>2907018</v>
      </c>
      <c r="E437" s="21">
        <f t="shared" si="110"/>
        <v>2895837</v>
      </c>
      <c r="F437" s="21">
        <f t="shared" si="110"/>
        <v>3914484</v>
      </c>
      <c r="G437" s="21">
        <f t="shared" si="110"/>
        <v>4867410</v>
      </c>
      <c r="H437" s="21">
        <f t="shared" si="110"/>
        <v>5273489</v>
      </c>
      <c r="I437" s="21">
        <f t="shared" si="110"/>
        <v>5761430</v>
      </c>
      <c r="J437" s="21">
        <f t="shared" si="110"/>
        <v>6803358</v>
      </c>
      <c r="K437" s="21">
        <f t="shared" si="110"/>
        <v>7205106</v>
      </c>
      <c r="L437" s="21">
        <f t="shared" si="110"/>
        <v>7730439</v>
      </c>
      <c r="M437" s="21">
        <f t="shared" si="110"/>
        <v>8142286</v>
      </c>
      <c r="N437" s="21">
        <f t="shared" si="110"/>
        <v>8199540</v>
      </c>
      <c r="O437" s="22"/>
      <c r="P437" s="14" t="s">
        <v>948</v>
      </c>
      <c r="Q437" s="23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</row>
    <row r="438" spans="1:71" ht="16.5" customHeight="1" x14ac:dyDescent="0.3">
      <c r="A438" s="2"/>
      <c r="B438" s="12">
        <f t="shared" ref="B438:N438" si="111">IFERROR(VLOOKUP($B$436,$130:$203,MATCH($P438&amp;"/"&amp;B$324,$128:$128,0),FALSE),"")</f>
        <v>2131988</v>
      </c>
      <c r="C438" s="12">
        <f t="shared" si="111"/>
        <v>2751841</v>
      </c>
      <c r="D438" s="12">
        <f t="shared" si="111"/>
        <v>2341145</v>
      </c>
      <c r="E438" s="12">
        <f t="shared" si="111"/>
        <v>2767752</v>
      </c>
      <c r="F438" s="12">
        <f t="shared" si="111"/>
        <v>4134364</v>
      </c>
      <c r="G438" s="12">
        <f t="shared" si="111"/>
        <v>4862020</v>
      </c>
      <c r="H438" s="12">
        <f t="shared" si="111"/>
        <v>5519711</v>
      </c>
      <c r="I438" s="12">
        <f t="shared" si="111"/>
        <v>5847691</v>
      </c>
      <c r="J438" s="12">
        <f t="shared" si="111"/>
        <v>6800004</v>
      </c>
      <c r="K438" s="12">
        <f t="shared" si="111"/>
        <v>7167259</v>
      </c>
      <c r="L438" s="12">
        <f t="shared" si="111"/>
        <v>8878229</v>
      </c>
      <c r="M438" s="12">
        <f t="shared" si="111"/>
        <v>8633825</v>
      </c>
      <c r="N438" s="12">
        <f t="shared" si="111"/>
        <v>4279261</v>
      </c>
      <c r="O438" s="22"/>
      <c r="P438" s="14" t="s">
        <v>949</v>
      </c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</row>
    <row r="439" spans="1:71" ht="16.5" customHeight="1" x14ac:dyDescent="0.3">
      <c r="A439" s="2"/>
      <c r="B439" s="12">
        <f t="shared" ref="B439:N439" si="112">IFERROR(VLOOKUP($B$436,$130:$203,MATCH($P439&amp;"/"&amp;B$324,$128:$128,0),FALSE),"")</f>
        <v>2160289</v>
      </c>
      <c r="C439" s="12">
        <f t="shared" si="112"/>
        <v>2782924</v>
      </c>
      <c r="D439" s="12">
        <f t="shared" si="112"/>
        <v>2415713</v>
      </c>
      <c r="E439" s="12">
        <f t="shared" si="112"/>
        <v>2959693</v>
      </c>
      <c r="F439" s="12">
        <f t="shared" si="112"/>
        <v>4255250</v>
      </c>
      <c r="G439" s="12">
        <f t="shared" si="112"/>
        <v>4864250</v>
      </c>
      <c r="H439" s="12">
        <f t="shared" si="112"/>
        <v>5759614</v>
      </c>
      <c r="I439" s="12">
        <f t="shared" si="112"/>
        <v>6071003</v>
      </c>
      <c r="J439" s="12">
        <f t="shared" si="112"/>
        <v>6929999</v>
      </c>
      <c r="K439" s="12">
        <f t="shared" si="112"/>
        <v>7102805</v>
      </c>
      <c r="L439" s="12">
        <f t="shared" si="112"/>
        <v>8645999</v>
      </c>
      <c r="M439" s="12">
        <f t="shared" si="112"/>
        <v>8810543</v>
      </c>
      <c r="N439" s="12" t="str">
        <f t="shared" si="112"/>
        <v/>
      </c>
      <c r="O439" s="22"/>
      <c r="P439" s="14" t="s">
        <v>950</v>
      </c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</row>
    <row r="440" spans="1:71" ht="16.5" customHeight="1" x14ac:dyDescent="0.3">
      <c r="A440" s="2"/>
      <c r="B440" s="24">
        <f t="shared" ref="B440:N440" si="113">IFERROR(VLOOKUP($B$436,$130:$203,MATCH($P440&amp;"/"&amp;B$324,$128:$128,0),FALSE),"")</f>
        <v>2215675</v>
      </c>
      <c r="C440" s="24">
        <f t="shared" si="113"/>
        <v>2801431</v>
      </c>
      <c r="D440" s="24">
        <f t="shared" si="113"/>
        <v>2866026</v>
      </c>
      <c r="E440" s="24">
        <f t="shared" si="113"/>
        <v>3327447.19</v>
      </c>
      <c r="F440" s="24">
        <f t="shared" si="113"/>
        <v>4457674.2050000001</v>
      </c>
      <c r="G440" s="24">
        <f t="shared" si="113"/>
        <v>5319494.8289999999</v>
      </c>
      <c r="H440" s="24">
        <f t="shared" si="113"/>
        <v>5754727.6900000004</v>
      </c>
      <c r="I440" s="24">
        <f t="shared" si="113"/>
        <v>6602441.4100000001</v>
      </c>
      <c r="J440" s="24">
        <f t="shared" si="113"/>
        <v>7100339.4519999996</v>
      </c>
      <c r="K440" s="24">
        <f t="shared" si="113"/>
        <v>7309836.2000000002</v>
      </c>
      <c r="L440" s="24">
        <f t="shared" si="113"/>
        <v>8632396.3800000008</v>
      </c>
      <c r="M440" s="24">
        <f t="shared" si="113"/>
        <v>11132737.517000001</v>
      </c>
      <c r="N440" s="24" t="str">
        <f t="shared" si="113"/>
        <v/>
      </c>
      <c r="O440" s="22"/>
      <c r="P440" s="14" t="s">
        <v>956</v>
      </c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</row>
    <row r="441" spans="1:71" ht="16.5" customHeight="1" x14ac:dyDescent="0.3">
      <c r="A441" s="2"/>
      <c r="B441" s="21">
        <f t="shared" ref="B441:M441" si="114">SUM(B437:B440)</f>
        <v>8598631</v>
      </c>
      <c r="C441" s="21">
        <f t="shared" si="114"/>
        <v>10934257</v>
      </c>
      <c r="D441" s="21">
        <f t="shared" si="114"/>
        <v>10529902</v>
      </c>
      <c r="E441" s="21">
        <f t="shared" si="114"/>
        <v>11950729.189999999</v>
      </c>
      <c r="F441" s="21">
        <f t="shared" si="114"/>
        <v>16761772.205</v>
      </c>
      <c r="G441" s="21">
        <f t="shared" si="114"/>
        <v>19913174.829</v>
      </c>
      <c r="H441" s="21">
        <f t="shared" si="114"/>
        <v>22307541.690000001</v>
      </c>
      <c r="I441" s="21">
        <f t="shared" si="114"/>
        <v>24282565.41</v>
      </c>
      <c r="J441" s="21">
        <f t="shared" si="114"/>
        <v>27633700.452</v>
      </c>
      <c r="K441" s="21">
        <f t="shared" si="114"/>
        <v>28785006.199999999</v>
      </c>
      <c r="L441" s="21">
        <f t="shared" si="114"/>
        <v>33887063.380000003</v>
      </c>
      <c r="M441" s="21">
        <f t="shared" si="114"/>
        <v>36719391.517000005</v>
      </c>
      <c r="N441" s="21">
        <f>IF(N438="",N437*4,IF(N439="",(N438+N437)*2,IF(N440="",((N439+N438+N437)/3)*4,SUM(N437:N440))))</f>
        <v>24957602</v>
      </c>
      <c r="O441" s="11">
        <f>RATE(M$324-B$324,,-B441,M441)</f>
        <v>0.14107740500614951</v>
      </c>
      <c r="P441" s="14" t="s">
        <v>951</v>
      </c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</row>
    <row r="442" spans="1:71" ht="16.5" customHeight="1" x14ac:dyDescent="0.3">
      <c r="A442" s="17"/>
      <c r="B442" s="25"/>
      <c r="C442" s="26">
        <f t="shared" ref="C442:N442" si="115">C441/B441-1</f>
        <v>0.27162765793764154</v>
      </c>
      <c r="D442" s="26">
        <f t="shared" si="115"/>
        <v>-3.6980564843134722E-2</v>
      </c>
      <c r="E442" s="26">
        <f t="shared" si="115"/>
        <v>0.13493261285812541</v>
      </c>
      <c r="F442" s="26">
        <f t="shared" si="115"/>
        <v>0.40257317679206817</v>
      </c>
      <c r="G442" s="26">
        <f t="shared" si="115"/>
        <v>0.1880113024719392</v>
      </c>
      <c r="H442" s="26">
        <f t="shared" si="115"/>
        <v>0.12024033744297924</v>
      </c>
      <c r="I442" s="26">
        <f t="shared" si="115"/>
        <v>8.8536143849743842E-2</v>
      </c>
      <c r="J442" s="26">
        <f t="shared" si="115"/>
        <v>0.13800580727026235</v>
      </c>
      <c r="K442" s="26">
        <f t="shared" si="115"/>
        <v>4.1663104440168297E-2</v>
      </c>
      <c r="L442" s="26">
        <f t="shared" si="115"/>
        <v>0.17724704120438939</v>
      </c>
      <c r="M442" s="26">
        <f t="shared" si="115"/>
        <v>8.3581398164812137E-2</v>
      </c>
      <c r="N442" s="15">
        <f t="shared" si="115"/>
        <v>-0.32031547994346909</v>
      </c>
      <c r="O442" s="22"/>
      <c r="P442" s="16" t="s">
        <v>957</v>
      </c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  <c r="BB442" s="17"/>
      <c r="BC442" s="17"/>
      <c r="BD442" s="17"/>
      <c r="BE442" s="17"/>
      <c r="BF442" s="17"/>
      <c r="BG442" s="17"/>
      <c r="BH442" s="17"/>
      <c r="BI442" s="17"/>
      <c r="BJ442" s="17"/>
      <c r="BK442" s="17"/>
      <c r="BL442" s="17"/>
      <c r="BM442" s="17"/>
      <c r="BN442" s="17"/>
      <c r="BO442" s="17"/>
      <c r="BP442" s="17"/>
      <c r="BQ442" s="17"/>
      <c r="BR442" s="17"/>
      <c r="BS442" s="17"/>
    </row>
    <row r="443" spans="1:71" ht="16.5" customHeight="1" x14ac:dyDescent="0.3">
      <c r="A443" s="2"/>
      <c r="B443" s="264" t="s">
        <v>1125</v>
      </c>
      <c r="C443" s="255"/>
      <c r="D443" s="255"/>
      <c r="E443" s="255"/>
      <c r="F443" s="255"/>
      <c r="G443" s="255"/>
      <c r="H443" s="255"/>
      <c r="I443" s="255"/>
      <c r="J443" s="255"/>
      <c r="K443" s="255"/>
      <c r="L443" s="255"/>
      <c r="M443" s="255"/>
      <c r="N443" s="256"/>
      <c r="O443" s="11"/>
      <c r="P443" s="14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</row>
    <row r="444" spans="1:71" ht="16.5" customHeight="1" x14ac:dyDescent="0.3">
      <c r="A444" s="2"/>
      <c r="B444" s="21">
        <f t="shared" ref="B444:N444" si="116">IFERROR(VLOOKUP($B$443,$130:$203,MATCH($P444&amp;"/"&amp;B$324,$128:$128,0),FALSE),"")</f>
        <v>168564</v>
      </c>
      <c r="C444" s="21">
        <f t="shared" si="116"/>
        <v>201611</v>
      </c>
      <c r="D444" s="21">
        <f t="shared" si="116"/>
        <v>566996</v>
      </c>
      <c r="E444" s="21">
        <f t="shared" si="116"/>
        <v>229844</v>
      </c>
      <c r="F444" s="21">
        <f t="shared" si="116"/>
        <v>260190</v>
      </c>
      <c r="G444" s="21">
        <f t="shared" si="116"/>
        <v>365198</v>
      </c>
      <c r="H444" s="21">
        <f t="shared" si="116"/>
        <v>366088</v>
      </c>
      <c r="I444" s="21">
        <f t="shared" si="116"/>
        <v>466493</v>
      </c>
      <c r="J444" s="21">
        <f t="shared" si="116"/>
        <v>431955</v>
      </c>
      <c r="K444" s="21">
        <f t="shared" si="116"/>
        <v>524429</v>
      </c>
      <c r="L444" s="21">
        <f t="shared" si="116"/>
        <v>501311</v>
      </c>
      <c r="M444" s="21">
        <f t="shared" si="116"/>
        <v>658532</v>
      </c>
      <c r="N444" s="21">
        <f t="shared" si="116"/>
        <v>3258387</v>
      </c>
      <c r="O444" s="11"/>
      <c r="P444" s="14" t="s">
        <v>948</v>
      </c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</row>
    <row r="445" spans="1:71" ht="16.5" customHeight="1" x14ac:dyDescent="0.3">
      <c r="A445" s="2"/>
      <c r="B445" s="12">
        <f t="shared" ref="B445:N445" si="117">IFERROR(VLOOKUP($B$443,$130:$203,MATCH($P445&amp;"/"&amp;B$324,$128:$128,0),FALSE),"")</f>
        <v>179666</v>
      </c>
      <c r="C445" s="12">
        <f t="shared" si="117"/>
        <v>256279</v>
      </c>
      <c r="D445" s="12">
        <f t="shared" si="117"/>
        <v>156027</v>
      </c>
      <c r="E445" s="12">
        <f t="shared" si="117"/>
        <v>183344</v>
      </c>
      <c r="F445" s="12">
        <f t="shared" si="117"/>
        <v>315415</v>
      </c>
      <c r="G445" s="12">
        <f t="shared" si="117"/>
        <v>288743</v>
      </c>
      <c r="H445" s="12">
        <f t="shared" si="117"/>
        <v>503033</v>
      </c>
      <c r="I445" s="12">
        <f t="shared" si="117"/>
        <v>300005</v>
      </c>
      <c r="J445" s="12">
        <f t="shared" si="117"/>
        <v>408018</v>
      </c>
      <c r="K445" s="12">
        <f t="shared" si="117"/>
        <v>455038</v>
      </c>
      <c r="L445" s="12">
        <f t="shared" si="117"/>
        <v>533539</v>
      </c>
      <c r="M445" s="12">
        <f t="shared" si="117"/>
        <v>686916</v>
      </c>
      <c r="N445" s="12">
        <f t="shared" si="117"/>
        <v>822431</v>
      </c>
      <c r="O445" s="11"/>
      <c r="P445" s="14" t="s">
        <v>949</v>
      </c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</row>
    <row r="446" spans="1:71" ht="16.5" customHeight="1" x14ac:dyDescent="0.3">
      <c r="A446" s="2"/>
      <c r="B446" s="12">
        <f t="shared" ref="B446:N446" si="118">IFERROR(VLOOKUP($B$443,$130:$203,MATCH($P446&amp;"/"&amp;B$324,$128:$128,0),FALSE),"")</f>
        <v>264167</v>
      </c>
      <c r="C446" s="12">
        <f t="shared" si="118"/>
        <v>152585</v>
      </c>
      <c r="D446" s="12">
        <f t="shared" si="118"/>
        <v>190997</v>
      </c>
      <c r="E446" s="12">
        <f t="shared" si="118"/>
        <v>206380</v>
      </c>
      <c r="F446" s="12">
        <f t="shared" si="118"/>
        <v>1859514</v>
      </c>
      <c r="G446" s="12">
        <f t="shared" si="118"/>
        <v>279620</v>
      </c>
      <c r="H446" s="12">
        <f t="shared" si="118"/>
        <v>311985</v>
      </c>
      <c r="I446" s="12">
        <f t="shared" si="118"/>
        <v>306658</v>
      </c>
      <c r="J446" s="12">
        <f t="shared" si="118"/>
        <v>396977</v>
      </c>
      <c r="K446" s="12">
        <f t="shared" si="118"/>
        <v>4104221</v>
      </c>
      <c r="L446" s="12">
        <f t="shared" si="118"/>
        <v>881598</v>
      </c>
      <c r="M446" s="12">
        <f t="shared" si="118"/>
        <v>643818</v>
      </c>
      <c r="N446" s="12" t="str">
        <f t="shared" si="118"/>
        <v/>
      </c>
      <c r="O446" s="11"/>
      <c r="P446" s="14" t="s">
        <v>950</v>
      </c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</row>
    <row r="447" spans="1:71" ht="16.5" customHeight="1" x14ac:dyDescent="0.3">
      <c r="A447" s="2"/>
      <c r="B447" s="24">
        <f t="shared" ref="B447:N447" si="119">IFERROR(VLOOKUP($B$443,$130:$203,MATCH($P447&amp;"/"&amp;B$324,$128:$128,0),FALSE),"")</f>
        <v>266313</v>
      </c>
      <c r="C447" s="24">
        <f t="shared" si="119"/>
        <v>4224897</v>
      </c>
      <c r="D447" s="24">
        <f t="shared" si="119"/>
        <v>428657</v>
      </c>
      <c r="E447" s="24">
        <f t="shared" si="119"/>
        <v>430266.36</v>
      </c>
      <c r="F447" s="24">
        <f t="shared" si="119"/>
        <v>344071.34</v>
      </c>
      <c r="G447" s="24">
        <f t="shared" si="119"/>
        <v>862286.39</v>
      </c>
      <c r="H447" s="24">
        <f t="shared" si="119"/>
        <v>464197.9</v>
      </c>
      <c r="I447" s="24">
        <f t="shared" si="119"/>
        <v>516127.337</v>
      </c>
      <c r="J447" s="24">
        <f t="shared" si="119"/>
        <v>390265.77100000001</v>
      </c>
      <c r="K447" s="24">
        <f t="shared" si="119"/>
        <v>748589.43</v>
      </c>
      <c r="L447" s="24">
        <f t="shared" si="119"/>
        <v>769224.06</v>
      </c>
      <c r="M447" s="24">
        <f t="shared" si="119"/>
        <v>-19176.828000000001</v>
      </c>
      <c r="N447" s="24" t="str">
        <f t="shared" si="119"/>
        <v/>
      </c>
      <c r="O447" s="11"/>
      <c r="P447" s="14" t="s">
        <v>956</v>
      </c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</row>
    <row r="448" spans="1:71" ht="16.5" customHeight="1" x14ac:dyDescent="0.3">
      <c r="A448" s="2"/>
      <c r="B448" s="24">
        <f t="shared" ref="B448:M448" si="120">SUM(B444:B447)</f>
        <v>878710</v>
      </c>
      <c r="C448" s="24">
        <f t="shared" si="120"/>
        <v>4835372</v>
      </c>
      <c r="D448" s="24">
        <f t="shared" si="120"/>
        <v>1342677</v>
      </c>
      <c r="E448" s="24">
        <f t="shared" si="120"/>
        <v>1049834.3599999999</v>
      </c>
      <c r="F448" s="24">
        <f t="shared" si="120"/>
        <v>2779190.34</v>
      </c>
      <c r="G448" s="24">
        <f t="shared" si="120"/>
        <v>1795847.3900000001</v>
      </c>
      <c r="H448" s="24">
        <f t="shared" si="120"/>
        <v>1645303.9</v>
      </c>
      <c r="I448" s="24">
        <f t="shared" si="120"/>
        <v>1589283.3370000001</v>
      </c>
      <c r="J448" s="24">
        <f t="shared" si="120"/>
        <v>1627215.7709999999</v>
      </c>
      <c r="K448" s="24">
        <f t="shared" si="120"/>
        <v>5832277.4299999997</v>
      </c>
      <c r="L448" s="24">
        <f t="shared" si="120"/>
        <v>2685672.06</v>
      </c>
      <c r="M448" s="24">
        <f t="shared" si="120"/>
        <v>1970089.172</v>
      </c>
      <c r="N448" s="24">
        <f>IF(N445="",N444*4,IF(N446="",(N445+N444)*2,IF(N447="",((N446+N445+N444)/3)*4,SUM(N444:N447))))</f>
        <v>8161636</v>
      </c>
      <c r="O448" s="11">
        <f>RATE(M$324-B$324,,-B448,M448)</f>
        <v>7.6158876639166762E-2</v>
      </c>
      <c r="P448" s="14" t="s">
        <v>951</v>
      </c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</row>
    <row r="449" spans="1:71" ht="16.5" customHeight="1" x14ac:dyDescent="0.3">
      <c r="A449" s="2"/>
      <c r="B449" s="264" t="s">
        <v>958</v>
      </c>
      <c r="C449" s="255"/>
      <c r="D449" s="255"/>
      <c r="E449" s="255"/>
      <c r="F449" s="255"/>
      <c r="G449" s="255"/>
      <c r="H449" s="255"/>
      <c r="I449" s="255"/>
      <c r="J449" s="255"/>
      <c r="K449" s="255"/>
      <c r="L449" s="255"/>
      <c r="M449" s="255"/>
      <c r="N449" s="256"/>
      <c r="O449" s="11"/>
      <c r="P449" s="14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</row>
    <row r="450" spans="1:71" ht="16.5" customHeight="1" x14ac:dyDescent="0.3">
      <c r="A450" s="2"/>
      <c r="B450" s="12">
        <f t="shared" ref="B450:N450" si="121">B444+B437</f>
        <v>2259243</v>
      </c>
      <c r="C450" s="12">
        <f t="shared" si="121"/>
        <v>2799672</v>
      </c>
      <c r="D450" s="12">
        <f t="shared" si="121"/>
        <v>3474014</v>
      </c>
      <c r="E450" s="12">
        <f t="shared" si="121"/>
        <v>3125681</v>
      </c>
      <c r="F450" s="12">
        <f t="shared" si="121"/>
        <v>4174674</v>
      </c>
      <c r="G450" s="12">
        <f t="shared" si="121"/>
        <v>5232608</v>
      </c>
      <c r="H450" s="12">
        <f t="shared" si="121"/>
        <v>5639577</v>
      </c>
      <c r="I450" s="12">
        <f t="shared" si="121"/>
        <v>6227923</v>
      </c>
      <c r="J450" s="12">
        <f t="shared" si="121"/>
        <v>7235313</v>
      </c>
      <c r="K450" s="12">
        <f t="shared" si="121"/>
        <v>7729535</v>
      </c>
      <c r="L450" s="12">
        <f t="shared" si="121"/>
        <v>8231750</v>
      </c>
      <c r="M450" s="12">
        <f t="shared" si="121"/>
        <v>8800818</v>
      </c>
      <c r="N450" s="12">
        <f t="shared" si="121"/>
        <v>11457927</v>
      </c>
      <c r="O450" s="11"/>
      <c r="P450" s="14" t="s">
        <v>948</v>
      </c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</row>
    <row r="451" spans="1:71" ht="16.5" customHeight="1" x14ac:dyDescent="0.3">
      <c r="A451" s="2"/>
      <c r="B451" s="12">
        <f t="shared" ref="B451:N451" si="122">B445+B438</f>
        <v>2311654</v>
      </c>
      <c r="C451" s="12">
        <f t="shared" si="122"/>
        <v>3008120</v>
      </c>
      <c r="D451" s="12">
        <f t="shared" si="122"/>
        <v>2497172</v>
      </c>
      <c r="E451" s="12">
        <f t="shared" si="122"/>
        <v>2951096</v>
      </c>
      <c r="F451" s="12">
        <f t="shared" si="122"/>
        <v>4449779</v>
      </c>
      <c r="G451" s="12">
        <f t="shared" si="122"/>
        <v>5150763</v>
      </c>
      <c r="H451" s="12">
        <f t="shared" si="122"/>
        <v>6022744</v>
      </c>
      <c r="I451" s="12">
        <f t="shared" si="122"/>
        <v>6147696</v>
      </c>
      <c r="J451" s="12">
        <f t="shared" si="122"/>
        <v>7208022</v>
      </c>
      <c r="K451" s="12">
        <f t="shared" si="122"/>
        <v>7622297</v>
      </c>
      <c r="L451" s="12">
        <f t="shared" si="122"/>
        <v>9411768</v>
      </c>
      <c r="M451" s="12">
        <f t="shared" si="122"/>
        <v>9320741</v>
      </c>
      <c r="N451" s="12">
        <f t="shared" si="122"/>
        <v>5101692</v>
      </c>
      <c r="O451" s="11"/>
      <c r="P451" s="14" t="s">
        <v>949</v>
      </c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</row>
    <row r="452" spans="1:71" ht="16.5" customHeight="1" x14ac:dyDescent="0.3">
      <c r="A452" s="2"/>
      <c r="B452" s="12">
        <f t="shared" ref="B452:M452" si="123">B446+B439</f>
        <v>2424456</v>
      </c>
      <c r="C452" s="12">
        <f t="shared" si="123"/>
        <v>2935509</v>
      </c>
      <c r="D452" s="12">
        <f t="shared" si="123"/>
        <v>2606710</v>
      </c>
      <c r="E452" s="12">
        <f t="shared" si="123"/>
        <v>3166073</v>
      </c>
      <c r="F452" s="12">
        <f t="shared" si="123"/>
        <v>6114764</v>
      </c>
      <c r="G452" s="12">
        <f t="shared" si="123"/>
        <v>5143870</v>
      </c>
      <c r="H452" s="12">
        <f t="shared" si="123"/>
        <v>6071599</v>
      </c>
      <c r="I452" s="12">
        <f t="shared" si="123"/>
        <v>6377661</v>
      </c>
      <c r="J452" s="12">
        <f t="shared" si="123"/>
        <v>7326976</v>
      </c>
      <c r="K452" s="12">
        <f t="shared" si="123"/>
        <v>11207026</v>
      </c>
      <c r="L452" s="12">
        <f t="shared" si="123"/>
        <v>9527597</v>
      </c>
      <c r="M452" s="12">
        <f t="shared" si="123"/>
        <v>9454361</v>
      </c>
      <c r="N452" s="12" t="str">
        <f t="shared" ref="N452:N453" si="124">IFERROR(VLOOKUP($B$405,$131:$202,MATCH($P452&amp;"/"&amp;N$315,$129:$129,0),FALSE),"")</f>
        <v/>
      </c>
      <c r="O452" s="11"/>
      <c r="P452" s="14" t="s">
        <v>950</v>
      </c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</row>
    <row r="453" spans="1:71" ht="16.5" customHeight="1" x14ac:dyDescent="0.3">
      <c r="A453" s="2"/>
      <c r="B453" s="12">
        <f t="shared" ref="B453:M453" si="125">B447+B440</f>
        <v>2481988</v>
      </c>
      <c r="C453" s="12">
        <f t="shared" si="125"/>
        <v>7026328</v>
      </c>
      <c r="D453" s="12">
        <f t="shared" si="125"/>
        <v>3294683</v>
      </c>
      <c r="E453" s="12">
        <f t="shared" si="125"/>
        <v>3757713.55</v>
      </c>
      <c r="F453" s="12">
        <f t="shared" si="125"/>
        <v>4801745.5449999999</v>
      </c>
      <c r="G453" s="12">
        <f t="shared" si="125"/>
        <v>6181781.2189999996</v>
      </c>
      <c r="H453" s="12">
        <f t="shared" si="125"/>
        <v>6218925.5900000008</v>
      </c>
      <c r="I453" s="12">
        <f t="shared" si="125"/>
        <v>7118568.7470000004</v>
      </c>
      <c r="J453" s="12">
        <f t="shared" si="125"/>
        <v>7490605.2229999993</v>
      </c>
      <c r="K453" s="12">
        <f t="shared" si="125"/>
        <v>8058425.6299999999</v>
      </c>
      <c r="L453" s="12">
        <f t="shared" si="125"/>
        <v>9401620.4400000013</v>
      </c>
      <c r="M453" s="12">
        <f t="shared" si="125"/>
        <v>11113560.689000001</v>
      </c>
      <c r="N453" s="12" t="str">
        <f t="shared" si="124"/>
        <v/>
      </c>
      <c r="O453" s="11"/>
      <c r="P453" s="14" t="s">
        <v>956</v>
      </c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</row>
    <row r="454" spans="1:71" ht="16.5" customHeight="1" x14ac:dyDescent="0.3">
      <c r="A454" s="2"/>
      <c r="B454" s="27">
        <f t="shared" ref="B454:M454" si="126">SUM(B450:B453)</f>
        <v>9477341</v>
      </c>
      <c r="C454" s="27">
        <f t="shared" si="126"/>
        <v>15769629</v>
      </c>
      <c r="D454" s="27">
        <f t="shared" si="126"/>
        <v>11872579</v>
      </c>
      <c r="E454" s="27">
        <f t="shared" si="126"/>
        <v>13000563.550000001</v>
      </c>
      <c r="F454" s="27">
        <f t="shared" si="126"/>
        <v>19540962.545000002</v>
      </c>
      <c r="G454" s="27">
        <f t="shared" si="126"/>
        <v>21709022.219000001</v>
      </c>
      <c r="H454" s="27">
        <f t="shared" si="126"/>
        <v>23952845.59</v>
      </c>
      <c r="I454" s="27">
        <f t="shared" si="126"/>
        <v>25871848.747000001</v>
      </c>
      <c r="J454" s="27">
        <f t="shared" si="126"/>
        <v>29260916.222999997</v>
      </c>
      <c r="K454" s="27">
        <f t="shared" si="126"/>
        <v>34617283.630000003</v>
      </c>
      <c r="L454" s="27">
        <f t="shared" si="126"/>
        <v>36572735.439999998</v>
      </c>
      <c r="M454" s="27">
        <f t="shared" si="126"/>
        <v>38689480.689000003</v>
      </c>
      <c r="N454" s="27">
        <f>IF(N451="",N450*4,IF(N452="",(N451+N450)*2,IF(N453="",((N452+N451+N450)/3)*4,SUM(N450:N453))))</f>
        <v>33119238</v>
      </c>
      <c r="O454" s="11">
        <f>RATE(M$324-B$324,,-B454,M454)</f>
        <v>0.13641496685813753</v>
      </c>
      <c r="P454" s="14" t="s">
        <v>951</v>
      </c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</row>
    <row r="455" spans="1:71" ht="16.5" customHeight="1" x14ac:dyDescent="0.3">
      <c r="A455" s="2"/>
      <c r="B455" s="266" t="s">
        <v>959</v>
      </c>
      <c r="C455" s="267"/>
      <c r="D455" s="267"/>
      <c r="E455" s="267"/>
      <c r="F455" s="267"/>
      <c r="G455" s="267"/>
      <c r="H455" s="267"/>
      <c r="I455" s="267"/>
      <c r="J455" s="267"/>
      <c r="K455" s="267"/>
      <c r="L455" s="267"/>
      <c r="M455" s="267"/>
      <c r="N455" s="268"/>
      <c r="O455" s="11"/>
      <c r="P455" s="14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</row>
    <row r="456" spans="1:71" ht="16.5" customHeight="1" x14ac:dyDescent="0.3">
      <c r="A456" s="2"/>
      <c r="B456" s="269" t="s">
        <v>1133</v>
      </c>
      <c r="C456" s="270"/>
      <c r="D456" s="270"/>
      <c r="E456" s="270"/>
      <c r="F456" s="270"/>
      <c r="G456" s="270"/>
      <c r="H456" s="270"/>
      <c r="I456" s="270"/>
      <c r="J456" s="270"/>
      <c r="K456" s="270"/>
      <c r="L456" s="270"/>
      <c r="M456" s="270"/>
      <c r="N456" s="271"/>
      <c r="O456" s="11"/>
      <c r="P456" s="14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</row>
    <row r="457" spans="1:71" ht="16.5" customHeight="1" x14ac:dyDescent="0.3">
      <c r="A457" s="2"/>
      <c r="B457" s="21">
        <f t="shared" ref="B457:N457" si="127">IFERROR(VLOOKUP($B$456,$130:$203,MATCH($P457&amp;"/"&amp;B$324,$128:$128,0),FALSE),"")</f>
        <v>1154035</v>
      </c>
      <c r="C457" s="21">
        <f t="shared" si="127"/>
        <v>1517455</v>
      </c>
      <c r="D457" s="21">
        <f t="shared" si="127"/>
        <v>1746319</v>
      </c>
      <c r="E457" s="21">
        <f t="shared" si="127"/>
        <v>1836933</v>
      </c>
      <c r="F457" s="21">
        <f t="shared" si="127"/>
        <v>2185728</v>
      </c>
      <c r="G457" s="21">
        <f t="shared" si="127"/>
        <v>2491752</v>
      </c>
      <c r="H457" s="21">
        <f t="shared" si="127"/>
        <v>2723379</v>
      </c>
      <c r="I457" s="21">
        <f t="shared" si="127"/>
        <v>2864096</v>
      </c>
      <c r="J457" s="21">
        <f t="shared" si="127"/>
        <v>3424053</v>
      </c>
      <c r="K457" s="21">
        <f t="shared" si="127"/>
        <v>3460130</v>
      </c>
      <c r="L457" s="21">
        <f t="shared" si="127"/>
        <v>3852155</v>
      </c>
      <c r="M457" s="21">
        <f t="shared" si="127"/>
        <v>4055071</v>
      </c>
      <c r="N457" s="21">
        <f t="shared" si="127"/>
        <v>4037940</v>
      </c>
      <c r="O457" s="11"/>
      <c r="P457" s="14" t="s">
        <v>948</v>
      </c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</row>
    <row r="458" spans="1:71" ht="16.5" customHeight="1" x14ac:dyDescent="0.3">
      <c r="A458" s="2"/>
      <c r="B458" s="12">
        <f t="shared" ref="B458:N458" si="128">IFERROR(VLOOKUP($B$456,$130:$203,MATCH($P458&amp;"/"&amp;B$324,$128:$128,0),FALSE),"")</f>
        <v>1179051</v>
      </c>
      <c r="C458" s="12">
        <f t="shared" si="128"/>
        <v>1666241</v>
      </c>
      <c r="D458" s="12">
        <f t="shared" si="128"/>
        <v>1689167</v>
      </c>
      <c r="E458" s="12">
        <f t="shared" si="128"/>
        <v>1892941</v>
      </c>
      <c r="F458" s="12">
        <f t="shared" si="128"/>
        <v>2300795</v>
      </c>
      <c r="G458" s="12">
        <f t="shared" si="128"/>
        <v>2592979</v>
      </c>
      <c r="H458" s="12">
        <f t="shared" si="128"/>
        <v>2877429</v>
      </c>
      <c r="I458" s="12">
        <f t="shared" si="128"/>
        <v>3021984</v>
      </c>
      <c r="J458" s="12">
        <f t="shared" si="128"/>
        <v>3465954</v>
      </c>
      <c r="K458" s="12">
        <f t="shared" si="128"/>
        <v>3577973</v>
      </c>
      <c r="L458" s="12">
        <f t="shared" si="128"/>
        <v>4618125</v>
      </c>
      <c r="M458" s="12">
        <f t="shared" si="128"/>
        <v>4515973</v>
      </c>
      <c r="N458" s="12">
        <f t="shared" si="128"/>
        <v>3055485</v>
      </c>
      <c r="O458" s="11"/>
      <c r="P458" s="14" t="s">
        <v>949</v>
      </c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</row>
    <row r="459" spans="1:71" ht="16.5" customHeight="1" x14ac:dyDescent="0.3">
      <c r="A459" s="2"/>
      <c r="B459" s="12">
        <f t="shared" ref="B459:N459" si="129">IFERROR(VLOOKUP($B$456,$130:$203,MATCH($P459&amp;"/"&amp;B$324,$128:$128,0),FALSE),"")</f>
        <v>1224175</v>
      </c>
      <c r="C459" s="12">
        <f t="shared" si="129"/>
        <v>1719148</v>
      </c>
      <c r="D459" s="12">
        <f t="shared" si="129"/>
        <v>1707161</v>
      </c>
      <c r="E459" s="12">
        <f t="shared" si="129"/>
        <v>1988315</v>
      </c>
      <c r="F459" s="12">
        <f t="shared" si="129"/>
        <v>2369989</v>
      </c>
      <c r="G459" s="12">
        <f t="shared" si="129"/>
        <v>2636290</v>
      </c>
      <c r="H459" s="12">
        <f t="shared" si="129"/>
        <v>3021914</v>
      </c>
      <c r="I459" s="12">
        <f t="shared" si="129"/>
        <v>3243021</v>
      </c>
      <c r="J459" s="12">
        <f t="shared" si="129"/>
        <v>3511221</v>
      </c>
      <c r="K459" s="12">
        <f t="shared" si="129"/>
        <v>3661162</v>
      </c>
      <c r="L459" s="12">
        <f t="shared" si="129"/>
        <v>4538770</v>
      </c>
      <c r="M459" s="12">
        <f t="shared" si="129"/>
        <v>4558372</v>
      </c>
      <c r="N459" s="12" t="str">
        <f t="shared" si="129"/>
        <v/>
      </c>
      <c r="O459" s="11"/>
      <c r="P459" s="14" t="s">
        <v>950</v>
      </c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</row>
    <row r="460" spans="1:71" ht="16.5" customHeight="1" x14ac:dyDescent="0.3">
      <c r="A460" s="2"/>
      <c r="B460" s="24">
        <f t="shared" ref="B460:N460" si="130">IFERROR(VLOOKUP($B$456,$130:$203,MATCH($P460&amp;"/"&amp;B$324,$128:$128,0),FALSE),"")</f>
        <v>1332337</v>
      </c>
      <c r="C460" s="24">
        <f t="shared" si="130"/>
        <v>1793834</v>
      </c>
      <c r="D460" s="24">
        <f t="shared" si="130"/>
        <v>1778400</v>
      </c>
      <c r="E460" s="24">
        <f t="shared" si="130"/>
        <v>2065257.22</v>
      </c>
      <c r="F460" s="24">
        <f t="shared" si="130"/>
        <v>2576886.8319999999</v>
      </c>
      <c r="G460" s="24">
        <f t="shared" si="130"/>
        <v>2820602.6469999999</v>
      </c>
      <c r="H460" s="24">
        <f t="shared" si="130"/>
        <v>2993518.87</v>
      </c>
      <c r="I460" s="24">
        <f t="shared" si="130"/>
        <v>3504621.5329999998</v>
      </c>
      <c r="J460" s="24">
        <f t="shared" si="130"/>
        <v>3639370.219</v>
      </c>
      <c r="K460" s="24">
        <f t="shared" si="130"/>
        <v>3818894.73</v>
      </c>
      <c r="L460" s="24">
        <f t="shared" si="130"/>
        <v>4569955.6500000004</v>
      </c>
      <c r="M460" s="24">
        <f t="shared" si="130"/>
        <v>4978212.0130000003</v>
      </c>
      <c r="N460" s="24" t="str">
        <f t="shared" si="130"/>
        <v/>
      </c>
      <c r="O460" s="11"/>
      <c r="P460" s="14" t="s">
        <v>956</v>
      </c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</row>
    <row r="461" spans="1:71" ht="16.5" customHeight="1" x14ac:dyDescent="0.3">
      <c r="A461" s="2"/>
      <c r="B461" s="24">
        <f t="shared" ref="B461:M461" si="131">SUM(B457:B460)</f>
        <v>4889598</v>
      </c>
      <c r="C461" s="24">
        <f t="shared" si="131"/>
        <v>6696678</v>
      </c>
      <c r="D461" s="24">
        <f t="shared" si="131"/>
        <v>6921047</v>
      </c>
      <c r="E461" s="24">
        <f t="shared" si="131"/>
        <v>7783446.2199999997</v>
      </c>
      <c r="F461" s="24">
        <f t="shared" si="131"/>
        <v>9433398.8320000004</v>
      </c>
      <c r="G461" s="24">
        <f t="shared" si="131"/>
        <v>10541623.647</v>
      </c>
      <c r="H461" s="24">
        <f t="shared" si="131"/>
        <v>11616240.870000001</v>
      </c>
      <c r="I461" s="24">
        <f t="shared" si="131"/>
        <v>12633722.533</v>
      </c>
      <c r="J461" s="24">
        <f t="shared" si="131"/>
        <v>14040598.219000001</v>
      </c>
      <c r="K461" s="24">
        <f t="shared" si="131"/>
        <v>14518159.73</v>
      </c>
      <c r="L461" s="24">
        <f t="shared" si="131"/>
        <v>17579005.649999999</v>
      </c>
      <c r="M461" s="24">
        <f t="shared" si="131"/>
        <v>18107628.013</v>
      </c>
      <c r="N461" s="24">
        <f>IF(N458="",N457*4,IF(N459="",(N458+N457)*2,IF(N460="",((N459+N458+N457)/3)*4,SUM(N457:N460))))</f>
        <v>14186850</v>
      </c>
      <c r="O461" s="11">
        <f t="shared" ref="O461:O462" si="132">RATE(M$324-B$324,,-B461,M461)</f>
        <v>0.12639277309380961</v>
      </c>
      <c r="P461" s="14" t="s">
        <v>951</v>
      </c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</row>
    <row r="462" spans="1:71" ht="16.5" customHeight="1" x14ac:dyDescent="0.3">
      <c r="A462" s="2"/>
      <c r="B462" s="28">
        <f t="shared" ref="B462:N462" si="133">B461/B$441</f>
        <v>0.56864842787183212</v>
      </c>
      <c r="C462" s="29">
        <f t="shared" si="133"/>
        <v>0.61244929582320962</v>
      </c>
      <c r="D462" s="29">
        <f t="shared" si="133"/>
        <v>0.65727553779702796</v>
      </c>
      <c r="E462" s="29">
        <f t="shared" si="133"/>
        <v>0.65129466966023686</v>
      </c>
      <c r="F462" s="29">
        <f t="shared" si="133"/>
        <v>0.56279244918899674</v>
      </c>
      <c r="G462" s="29">
        <f t="shared" si="133"/>
        <v>0.52937935500109201</v>
      </c>
      <c r="H462" s="29">
        <f t="shared" si="133"/>
        <v>0.52073155488967737</v>
      </c>
      <c r="I462" s="29">
        <f t="shared" si="133"/>
        <v>0.52027956353397509</v>
      </c>
      <c r="J462" s="29">
        <f t="shared" si="133"/>
        <v>0.50809692474551693</v>
      </c>
      <c r="K462" s="29">
        <f t="shared" si="133"/>
        <v>0.50436535011064199</v>
      </c>
      <c r="L462" s="29">
        <f t="shared" si="133"/>
        <v>0.51875270078359903</v>
      </c>
      <c r="M462" s="29">
        <f t="shared" si="133"/>
        <v>0.49313529622670077</v>
      </c>
      <c r="N462" s="30">
        <f t="shared" si="133"/>
        <v>0.56843802541606359</v>
      </c>
      <c r="O462" s="11">
        <f t="shared" si="132"/>
        <v>-1.2869093584333467E-2</v>
      </c>
      <c r="P462" s="16" t="s">
        <v>952</v>
      </c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</row>
    <row r="463" spans="1:71" ht="16.5" customHeight="1" x14ac:dyDescent="0.3">
      <c r="A463" s="17"/>
      <c r="B463" s="25"/>
      <c r="C463" s="15">
        <f t="shared" ref="C463:N463" si="134">C461/B461-1</f>
        <v>0.36957639462385261</v>
      </c>
      <c r="D463" s="15">
        <f t="shared" si="134"/>
        <v>3.350452269020554E-2</v>
      </c>
      <c r="E463" s="15">
        <f t="shared" si="134"/>
        <v>0.12460531188417012</v>
      </c>
      <c r="F463" s="15">
        <f t="shared" si="134"/>
        <v>0.21198227178089257</v>
      </c>
      <c r="G463" s="15">
        <f t="shared" si="134"/>
        <v>0.11747884667408282</v>
      </c>
      <c r="H463" s="15">
        <f t="shared" si="134"/>
        <v>0.10194038973358932</v>
      </c>
      <c r="I463" s="15">
        <f t="shared" si="134"/>
        <v>8.7591302073266819E-2</v>
      </c>
      <c r="J463" s="15">
        <f t="shared" si="134"/>
        <v>0.11135876083435914</v>
      </c>
      <c r="K463" s="15">
        <f t="shared" si="134"/>
        <v>3.4012903407046879E-2</v>
      </c>
      <c r="L463" s="15">
        <f t="shared" si="134"/>
        <v>0.21082878112128323</v>
      </c>
      <c r="M463" s="15">
        <f t="shared" si="134"/>
        <v>3.007123232820641E-2</v>
      </c>
      <c r="N463" s="15">
        <f t="shared" si="134"/>
        <v>-0.21652631753784413</v>
      </c>
      <c r="O463" s="22"/>
      <c r="P463" s="16" t="s">
        <v>957</v>
      </c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  <c r="BM463" s="17"/>
      <c r="BN463" s="17"/>
      <c r="BO463" s="17"/>
      <c r="BP463" s="17"/>
      <c r="BQ463" s="17"/>
      <c r="BR463" s="17"/>
      <c r="BS463" s="17"/>
    </row>
    <row r="464" spans="1:71" ht="16.5" customHeight="1" x14ac:dyDescent="0.3">
      <c r="A464" s="2"/>
      <c r="B464" s="260" t="s">
        <v>1190</v>
      </c>
      <c r="C464" s="255"/>
      <c r="D464" s="255"/>
      <c r="E464" s="255"/>
      <c r="F464" s="255"/>
      <c r="G464" s="255"/>
      <c r="H464" s="255"/>
      <c r="I464" s="255"/>
      <c r="J464" s="255"/>
      <c r="K464" s="255"/>
      <c r="L464" s="255"/>
      <c r="M464" s="255"/>
      <c r="N464" s="256"/>
      <c r="O464" s="11"/>
      <c r="P464" s="14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</row>
    <row r="465" spans="1:71" ht="16.5" customHeight="1" x14ac:dyDescent="0.3">
      <c r="A465" s="2"/>
      <c r="B465" s="21">
        <f t="shared" ref="B465:N465" si="135">IFERROR(B437-B457,"")</f>
        <v>936644</v>
      </c>
      <c r="C465" s="21">
        <f t="shared" si="135"/>
        <v>1080606</v>
      </c>
      <c r="D465" s="21">
        <f t="shared" si="135"/>
        <v>1160699</v>
      </c>
      <c r="E465" s="21">
        <f t="shared" si="135"/>
        <v>1058904</v>
      </c>
      <c r="F465" s="21">
        <f t="shared" si="135"/>
        <v>1728756</v>
      </c>
      <c r="G465" s="21">
        <f t="shared" si="135"/>
        <v>2375658</v>
      </c>
      <c r="H465" s="21">
        <f t="shared" si="135"/>
        <v>2550110</v>
      </c>
      <c r="I465" s="21">
        <f t="shared" si="135"/>
        <v>2897334</v>
      </c>
      <c r="J465" s="21">
        <f t="shared" si="135"/>
        <v>3379305</v>
      </c>
      <c r="K465" s="21">
        <f t="shared" si="135"/>
        <v>3744976</v>
      </c>
      <c r="L465" s="21">
        <f t="shared" si="135"/>
        <v>3878284</v>
      </c>
      <c r="M465" s="21">
        <f t="shared" si="135"/>
        <v>4087215</v>
      </c>
      <c r="N465" s="21">
        <f t="shared" si="135"/>
        <v>4161600</v>
      </c>
      <c r="O465" s="11"/>
      <c r="P465" s="14" t="s">
        <v>948</v>
      </c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</row>
    <row r="466" spans="1:71" ht="16.5" customHeight="1" x14ac:dyDescent="0.3">
      <c r="A466" s="2"/>
      <c r="B466" s="12">
        <f t="shared" ref="B466:N466" si="136">IFERROR(B438-B458,"")</f>
        <v>952937</v>
      </c>
      <c r="C466" s="12">
        <f t="shared" si="136"/>
        <v>1085600</v>
      </c>
      <c r="D466" s="12">
        <f t="shared" si="136"/>
        <v>651978</v>
      </c>
      <c r="E466" s="12">
        <f t="shared" si="136"/>
        <v>874811</v>
      </c>
      <c r="F466" s="12">
        <f t="shared" si="136"/>
        <v>1833569</v>
      </c>
      <c r="G466" s="12">
        <f t="shared" si="136"/>
        <v>2269041</v>
      </c>
      <c r="H466" s="12">
        <f t="shared" si="136"/>
        <v>2642282</v>
      </c>
      <c r="I466" s="12">
        <f t="shared" si="136"/>
        <v>2825707</v>
      </c>
      <c r="J466" s="12">
        <f t="shared" si="136"/>
        <v>3334050</v>
      </c>
      <c r="K466" s="12">
        <f t="shared" si="136"/>
        <v>3589286</v>
      </c>
      <c r="L466" s="12">
        <f t="shared" si="136"/>
        <v>4260104</v>
      </c>
      <c r="M466" s="12">
        <f t="shared" si="136"/>
        <v>4117852</v>
      </c>
      <c r="N466" s="12">
        <f t="shared" si="136"/>
        <v>1223776</v>
      </c>
      <c r="O466" s="11"/>
      <c r="P466" s="14" t="s">
        <v>949</v>
      </c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</row>
    <row r="467" spans="1:71" ht="16.5" customHeight="1" x14ac:dyDescent="0.3">
      <c r="A467" s="2"/>
      <c r="B467" s="12">
        <f t="shared" ref="B467:N467" si="137">IFERROR(B439-B459,"")</f>
        <v>936114</v>
      </c>
      <c r="C467" s="12">
        <f t="shared" si="137"/>
        <v>1063776</v>
      </c>
      <c r="D467" s="12">
        <f t="shared" si="137"/>
        <v>708552</v>
      </c>
      <c r="E467" s="12">
        <f t="shared" si="137"/>
        <v>971378</v>
      </c>
      <c r="F467" s="12">
        <f t="shared" si="137"/>
        <v>1885261</v>
      </c>
      <c r="G467" s="12">
        <f t="shared" si="137"/>
        <v>2227960</v>
      </c>
      <c r="H467" s="12">
        <f t="shared" si="137"/>
        <v>2737700</v>
      </c>
      <c r="I467" s="12">
        <f t="shared" si="137"/>
        <v>2827982</v>
      </c>
      <c r="J467" s="12">
        <f t="shared" si="137"/>
        <v>3418778</v>
      </c>
      <c r="K467" s="12">
        <f t="shared" si="137"/>
        <v>3441643</v>
      </c>
      <c r="L467" s="12">
        <f t="shared" si="137"/>
        <v>4107229</v>
      </c>
      <c r="M467" s="12">
        <f t="shared" si="137"/>
        <v>4252171</v>
      </c>
      <c r="N467" s="12" t="str">
        <f t="shared" si="137"/>
        <v/>
      </c>
      <c r="O467" s="11"/>
      <c r="P467" s="14" t="s">
        <v>950</v>
      </c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</row>
    <row r="468" spans="1:71" ht="16.5" customHeight="1" x14ac:dyDescent="0.3">
      <c r="A468" s="2"/>
      <c r="B468" s="24">
        <f t="shared" ref="B468:N468" si="138">IFERROR(B440-B460,"")</f>
        <v>883338</v>
      </c>
      <c r="C468" s="24">
        <f t="shared" si="138"/>
        <v>1007597</v>
      </c>
      <c r="D468" s="24">
        <f t="shared" si="138"/>
        <v>1087626</v>
      </c>
      <c r="E468" s="24">
        <f t="shared" si="138"/>
        <v>1262189.97</v>
      </c>
      <c r="F468" s="24">
        <f t="shared" si="138"/>
        <v>1880787.3730000001</v>
      </c>
      <c r="G468" s="24">
        <f t="shared" si="138"/>
        <v>2498892.182</v>
      </c>
      <c r="H468" s="24">
        <f t="shared" si="138"/>
        <v>2761208.8200000003</v>
      </c>
      <c r="I468" s="24">
        <f t="shared" si="138"/>
        <v>3097819.8770000003</v>
      </c>
      <c r="J468" s="24">
        <f t="shared" si="138"/>
        <v>3460969.2329999995</v>
      </c>
      <c r="K468" s="24">
        <f t="shared" si="138"/>
        <v>3490941.47</v>
      </c>
      <c r="L468" s="24">
        <f t="shared" si="138"/>
        <v>4062440.7300000004</v>
      </c>
      <c r="M468" s="24">
        <f t="shared" si="138"/>
        <v>6154525.5040000007</v>
      </c>
      <c r="N468" s="24" t="str">
        <f t="shared" si="138"/>
        <v/>
      </c>
      <c r="O468" s="11"/>
      <c r="P468" s="14" t="s">
        <v>956</v>
      </c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</row>
    <row r="469" spans="1:71" ht="16.5" customHeight="1" x14ac:dyDescent="0.3">
      <c r="A469" s="2"/>
      <c r="B469" s="21">
        <f t="shared" ref="B469:N469" si="139">IFERROR(B441-B461,"")</f>
        <v>3709033</v>
      </c>
      <c r="C469" s="21">
        <f t="shared" si="139"/>
        <v>4237579</v>
      </c>
      <c r="D469" s="21">
        <f t="shared" si="139"/>
        <v>3608855</v>
      </c>
      <c r="E469" s="21">
        <f t="shared" si="139"/>
        <v>4167282.9699999997</v>
      </c>
      <c r="F469" s="21">
        <f t="shared" si="139"/>
        <v>7328373.3729999997</v>
      </c>
      <c r="G469" s="21">
        <f t="shared" si="139"/>
        <v>9371551.182</v>
      </c>
      <c r="H469" s="21">
        <f t="shared" si="139"/>
        <v>10691300.82</v>
      </c>
      <c r="I469" s="21">
        <f t="shared" si="139"/>
        <v>11648842.877</v>
      </c>
      <c r="J469" s="21">
        <f t="shared" si="139"/>
        <v>13593102.232999999</v>
      </c>
      <c r="K469" s="21">
        <f t="shared" si="139"/>
        <v>14266846.469999999</v>
      </c>
      <c r="L469" s="21">
        <f t="shared" si="139"/>
        <v>16308057.730000004</v>
      </c>
      <c r="M469" s="21">
        <f t="shared" si="139"/>
        <v>18611763.504000004</v>
      </c>
      <c r="N469" s="21">
        <f t="shared" si="139"/>
        <v>10770752</v>
      </c>
      <c r="O469" s="11">
        <f t="shared" ref="O469:O470" si="140">RATE(M$324-B$324,,-B469,M469)</f>
        <v>0.15793520232868766</v>
      </c>
      <c r="P469" s="14" t="s">
        <v>951</v>
      </c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</row>
    <row r="470" spans="1:71" ht="16.5" customHeight="1" x14ac:dyDescent="0.3">
      <c r="A470" s="2"/>
      <c r="B470" s="15">
        <f t="shared" ref="B470:N470" si="141">B469/B$441</f>
        <v>0.43135157212816783</v>
      </c>
      <c r="C470" s="15">
        <f t="shared" si="141"/>
        <v>0.38755070417679044</v>
      </c>
      <c r="D470" s="15">
        <f t="shared" si="141"/>
        <v>0.34272446220297209</v>
      </c>
      <c r="E470" s="15">
        <f t="shared" si="141"/>
        <v>0.34870533033976314</v>
      </c>
      <c r="F470" s="15">
        <f t="shared" si="141"/>
        <v>0.43720755081100326</v>
      </c>
      <c r="G470" s="15">
        <f t="shared" si="141"/>
        <v>0.47062064499890804</v>
      </c>
      <c r="H470" s="15">
        <f t="shared" si="141"/>
        <v>0.47926844511032268</v>
      </c>
      <c r="I470" s="15">
        <f t="shared" si="141"/>
        <v>0.47972043646602497</v>
      </c>
      <c r="J470" s="15">
        <f t="shared" si="141"/>
        <v>0.49190307525448307</v>
      </c>
      <c r="K470" s="15">
        <f t="shared" si="141"/>
        <v>0.49563464988935801</v>
      </c>
      <c r="L470" s="15">
        <f t="shared" si="141"/>
        <v>0.48124729921640091</v>
      </c>
      <c r="M470" s="15">
        <f t="shared" si="141"/>
        <v>0.50686470377329929</v>
      </c>
      <c r="N470" s="15">
        <f t="shared" si="141"/>
        <v>0.43156197458393641</v>
      </c>
      <c r="O470" s="11">
        <f t="shared" si="140"/>
        <v>1.4773579117927821E-2</v>
      </c>
      <c r="P470" s="29" t="s">
        <v>961</v>
      </c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</row>
    <row r="471" spans="1:71" ht="16.5" customHeight="1" x14ac:dyDescent="0.3">
      <c r="A471" s="17"/>
      <c r="B471" s="25"/>
      <c r="C471" s="15">
        <f t="shared" ref="C471:N471" si="142">C469/B469-1</f>
        <v>0.14250237191203197</v>
      </c>
      <c r="D471" s="15">
        <f t="shared" si="142"/>
        <v>-0.14836867938037257</v>
      </c>
      <c r="E471" s="15">
        <f t="shared" si="142"/>
        <v>0.15473826740060215</v>
      </c>
      <c r="F471" s="15">
        <f t="shared" si="142"/>
        <v>0.75854949753988032</v>
      </c>
      <c r="G471" s="15">
        <f t="shared" si="142"/>
        <v>0.27880372696725586</v>
      </c>
      <c r="H471" s="15">
        <f t="shared" si="142"/>
        <v>0.14082510060179287</v>
      </c>
      <c r="I471" s="15">
        <f t="shared" si="142"/>
        <v>8.9562727035866985E-2</v>
      </c>
      <c r="J471" s="15">
        <f t="shared" si="142"/>
        <v>0.16690579283534102</v>
      </c>
      <c r="K471" s="15">
        <f t="shared" si="142"/>
        <v>4.9565156316146108E-2</v>
      </c>
      <c r="L471" s="15">
        <f t="shared" si="142"/>
        <v>0.14307375244362652</v>
      </c>
      <c r="M471" s="15">
        <f t="shared" si="142"/>
        <v>0.1412618113168771</v>
      </c>
      <c r="N471" s="15">
        <f t="shared" si="142"/>
        <v>-0.42129331281878957</v>
      </c>
      <c r="O471" s="22"/>
      <c r="P471" s="16" t="s">
        <v>957</v>
      </c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/>
      <c r="BM471" s="17"/>
      <c r="BN471" s="17"/>
      <c r="BO471" s="17"/>
      <c r="BP471" s="17"/>
      <c r="BQ471" s="17"/>
      <c r="BR471" s="17"/>
      <c r="BS471" s="17"/>
    </row>
    <row r="472" spans="1:71" ht="16.5" customHeight="1" x14ac:dyDescent="0.3">
      <c r="A472" s="2"/>
      <c r="B472" s="259" t="s">
        <v>962</v>
      </c>
      <c r="C472" s="255"/>
      <c r="D472" s="255"/>
      <c r="E472" s="255"/>
      <c r="F472" s="255"/>
      <c r="G472" s="255"/>
      <c r="H472" s="255"/>
      <c r="I472" s="255"/>
      <c r="J472" s="255"/>
      <c r="K472" s="255"/>
      <c r="L472" s="255"/>
      <c r="M472" s="255"/>
      <c r="N472" s="256"/>
      <c r="O472" s="11"/>
      <c r="P472" s="4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</row>
    <row r="473" spans="1:71" ht="16.5" customHeight="1" x14ac:dyDescent="0.3">
      <c r="A473" s="2"/>
      <c r="B473" s="258" t="s">
        <v>1191</v>
      </c>
      <c r="C473" s="255"/>
      <c r="D473" s="255"/>
      <c r="E473" s="255"/>
      <c r="F473" s="255"/>
      <c r="G473" s="255"/>
      <c r="H473" s="255"/>
      <c r="I473" s="255"/>
      <c r="J473" s="255"/>
      <c r="K473" s="255"/>
      <c r="L473" s="255"/>
      <c r="M473" s="255"/>
      <c r="N473" s="256"/>
      <c r="O473" s="11"/>
      <c r="P473" s="4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</row>
    <row r="474" spans="1:71" ht="16.5" customHeight="1" x14ac:dyDescent="0.3">
      <c r="A474" s="2"/>
      <c r="B474" s="21" t="str">
        <f t="shared" ref="B474:N474" si="143">IFERROR(VLOOKUP($B$473,$130:$203,MATCH($P474&amp;"/"&amp;B$324,$128:$128,0),FALSE),"")</f>
        <v/>
      </c>
      <c r="C474" s="21" t="str">
        <f t="shared" si="143"/>
        <v/>
      </c>
      <c r="D474" s="21" t="str">
        <f t="shared" si="143"/>
        <v/>
      </c>
      <c r="E474" s="21" t="str">
        <f t="shared" si="143"/>
        <v/>
      </c>
      <c r="F474" s="21" t="str">
        <f t="shared" si="143"/>
        <v/>
      </c>
      <c r="G474" s="21" t="str">
        <f t="shared" si="143"/>
        <v/>
      </c>
      <c r="H474" s="21" t="str">
        <f t="shared" si="143"/>
        <v/>
      </c>
      <c r="I474" s="21" t="str">
        <f t="shared" si="143"/>
        <v/>
      </c>
      <c r="J474" s="21" t="str">
        <f t="shared" si="143"/>
        <v/>
      </c>
      <c r="K474" s="21" t="str">
        <f t="shared" si="143"/>
        <v/>
      </c>
      <c r="L474" s="21" t="str">
        <f t="shared" si="143"/>
        <v/>
      </c>
      <c r="M474" s="21" t="str">
        <f t="shared" si="143"/>
        <v/>
      </c>
      <c r="N474" s="21" t="str">
        <f t="shared" si="143"/>
        <v/>
      </c>
      <c r="O474" s="11"/>
      <c r="P474" s="14" t="s">
        <v>948</v>
      </c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</row>
    <row r="475" spans="1:71" ht="16.5" customHeight="1" x14ac:dyDescent="0.3">
      <c r="A475" s="2"/>
      <c r="B475" s="12" t="str">
        <f t="shared" ref="B475:N475" si="144">IFERROR(VLOOKUP($B$473,$130:$203,MATCH($P475&amp;"/"&amp;B$324,$128:$128,0),FALSE),"")</f>
        <v/>
      </c>
      <c r="C475" s="12" t="str">
        <f t="shared" si="144"/>
        <v/>
      </c>
      <c r="D475" s="12" t="str">
        <f t="shared" si="144"/>
        <v/>
      </c>
      <c r="E475" s="12" t="str">
        <f t="shared" si="144"/>
        <v/>
      </c>
      <c r="F475" s="12" t="str">
        <f t="shared" si="144"/>
        <v/>
      </c>
      <c r="G475" s="12" t="str">
        <f t="shared" si="144"/>
        <v/>
      </c>
      <c r="H475" s="12" t="str">
        <f t="shared" si="144"/>
        <v/>
      </c>
      <c r="I475" s="12" t="str">
        <f t="shared" si="144"/>
        <v/>
      </c>
      <c r="J475" s="12" t="str">
        <f t="shared" si="144"/>
        <v/>
      </c>
      <c r="K475" s="12" t="str">
        <f t="shared" si="144"/>
        <v/>
      </c>
      <c r="L475" s="12" t="str">
        <f t="shared" si="144"/>
        <v/>
      </c>
      <c r="M475" s="12" t="str">
        <f t="shared" si="144"/>
        <v/>
      </c>
      <c r="N475" s="12" t="str">
        <f t="shared" si="144"/>
        <v/>
      </c>
      <c r="O475" s="11"/>
      <c r="P475" s="14" t="s">
        <v>949</v>
      </c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</row>
    <row r="476" spans="1:71" ht="16.5" customHeight="1" x14ac:dyDescent="0.3">
      <c r="A476" s="2"/>
      <c r="B476" s="12" t="str">
        <f t="shared" ref="B476:N476" si="145">IFERROR(VLOOKUP($B$473,$130:$203,MATCH($P476&amp;"/"&amp;B$324,$128:$128,0),FALSE),"")</f>
        <v/>
      </c>
      <c r="C476" s="12" t="str">
        <f t="shared" si="145"/>
        <v/>
      </c>
      <c r="D476" s="12" t="str">
        <f t="shared" si="145"/>
        <v/>
      </c>
      <c r="E476" s="12" t="str">
        <f t="shared" si="145"/>
        <v/>
      </c>
      <c r="F476" s="12" t="str">
        <f t="shared" si="145"/>
        <v/>
      </c>
      <c r="G476" s="12" t="str">
        <f t="shared" si="145"/>
        <v/>
      </c>
      <c r="H476" s="12" t="str">
        <f t="shared" si="145"/>
        <v/>
      </c>
      <c r="I476" s="12" t="str">
        <f t="shared" si="145"/>
        <v/>
      </c>
      <c r="J476" s="12" t="str">
        <f t="shared" si="145"/>
        <v/>
      </c>
      <c r="K476" s="12" t="str">
        <f t="shared" si="145"/>
        <v/>
      </c>
      <c r="L476" s="12" t="str">
        <f t="shared" si="145"/>
        <v/>
      </c>
      <c r="M476" s="12" t="str">
        <f t="shared" si="145"/>
        <v/>
      </c>
      <c r="N476" s="12" t="str">
        <f t="shared" si="145"/>
        <v/>
      </c>
      <c r="O476" s="11"/>
      <c r="P476" s="14" t="s">
        <v>950</v>
      </c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</row>
    <row r="477" spans="1:71" ht="16.5" customHeight="1" x14ac:dyDescent="0.3">
      <c r="A477" s="2"/>
      <c r="B477" s="24" t="str">
        <f t="shared" ref="B477:N477" si="146">IFERROR(VLOOKUP($B$473,$130:$203,MATCH($P477&amp;"/"&amp;B$324,$128:$128,0),FALSE),"")</f>
        <v/>
      </c>
      <c r="C477" s="24" t="str">
        <f t="shared" si="146"/>
        <v/>
      </c>
      <c r="D477" s="24" t="str">
        <f t="shared" si="146"/>
        <v/>
      </c>
      <c r="E477" s="24" t="str">
        <f t="shared" si="146"/>
        <v/>
      </c>
      <c r="F477" s="24" t="str">
        <f t="shared" si="146"/>
        <v/>
      </c>
      <c r="G477" s="24" t="str">
        <f t="shared" si="146"/>
        <v/>
      </c>
      <c r="H477" s="24" t="str">
        <f t="shared" si="146"/>
        <v/>
      </c>
      <c r="I477" s="24" t="str">
        <f t="shared" si="146"/>
        <v/>
      </c>
      <c r="J477" s="24" t="str">
        <f t="shared" si="146"/>
        <v/>
      </c>
      <c r="K477" s="24" t="str">
        <f t="shared" si="146"/>
        <v/>
      </c>
      <c r="L477" s="24" t="str">
        <f t="shared" si="146"/>
        <v/>
      </c>
      <c r="M477" s="24" t="str">
        <f t="shared" si="146"/>
        <v/>
      </c>
      <c r="N477" s="24" t="str">
        <f t="shared" si="146"/>
        <v/>
      </c>
      <c r="O477" s="11"/>
      <c r="P477" s="14" t="s">
        <v>956</v>
      </c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</row>
    <row r="478" spans="1:71" ht="16.5" customHeight="1" x14ac:dyDescent="0.3">
      <c r="A478" s="2"/>
      <c r="B478" s="24">
        <f t="shared" ref="B478:M478" si="147">SUM(B474:B477)</f>
        <v>0</v>
      </c>
      <c r="C478" s="24">
        <f t="shared" si="147"/>
        <v>0</v>
      </c>
      <c r="D478" s="24">
        <f t="shared" si="147"/>
        <v>0</v>
      </c>
      <c r="E478" s="24">
        <f t="shared" si="147"/>
        <v>0</v>
      </c>
      <c r="F478" s="24">
        <f t="shared" si="147"/>
        <v>0</v>
      </c>
      <c r="G478" s="24">
        <f t="shared" si="147"/>
        <v>0</v>
      </c>
      <c r="H478" s="24">
        <f t="shared" si="147"/>
        <v>0</v>
      </c>
      <c r="I478" s="24">
        <f t="shared" si="147"/>
        <v>0</v>
      </c>
      <c r="J478" s="24">
        <f t="shared" si="147"/>
        <v>0</v>
      </c>
      <c r="K478" s="24">
        <f t="shared" si="147"/>
        <v>0</v>
      </c>
      <c r="L478" s="24">
        <f t="shared" si="147"/>
        <v>0</v>
      </c>
      <c r="M478" s="24">
        <f t="shared" si="147"/>
        <v>0</v>
      </c>
      <c r="N478" s="24" t="e">
        <f>IF(N475="",N474*4,IF(N476="",(N475+N474)*2,IF(N477="",((N476+N475+N474)/3)*4,SUM(N474:N477))))</f>
        <v>#VALUE!</v>
      </c>
      <c r="O478" s="11" t="e">
        <f t="shared" ref="O478:O479" si="148">RATE(M$324-C$324,,-C478,M478)</f>
        <v>#NUM!</v>
      </c>
      <c r="P478" s="14" t="s">
        <v>951</v>
      </c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</row>
    <row r="479" spans="1:71" ht="16.5" customHeight="1" x14ac:dyDescent="0.3">
      <c r="A479" s="2"/>
      <c r="B479" s="15">
        <f t="shared" ref="B479:N479" si="149">+B478/(B$441+B$448)</f>
        <v>0</v>
      </c>
      <c r="C479" s="15">
        <f t="shared" si="149"/>
        <v>0</v>
      </c>
      <c r="D479" s="15">
        <f t="shared" si="149"/>
        <v>0</v>
      </c>
      <c r="E479" s="15">
        <f t="shared" si="149"/>
        <v>0</v>
      </c>
      <c r="F479" s="15">
        <f t="shared" si="149"/>
        <v>0</v>
      </c>
      <c r="G479" s="15">
        <f t="shared" si="149"/>
        <v>0</v>
      </c>
      <c r="H479" s="15">
        <f t="shared" si="149"/>
        <v>0</v>
      </c>
      <c r="I479" s="15">
        <f t="shared" si="149"/>
        <v>0</v>
      </c>
      <c r="J479" s="15">
        <f t="shared" si="149"/>
        <v>0</v>
      </c>
      <c r="K479" s="15">
        <f t="shared" si="149"/>
        <v>0</v>
      </c>
      <c r="L479" s="15">
        <f t="shared" si="149"/>
        <v>0</v>
      </c>
      <c r="M479" s="15">
        <f t="shared" si="149"/>
        <v>0</v>
      </c>
      <c r="N479" s="15" t="e">
        <f t="shared" si="149"/>
        <v>#VALUE!</v>
      </c>
      <c r="O479" s="11" t="e">
        <f t="shared" si="148"/>
        <v>#NUM!</v>
      </c>
      <c r="P479" s="16" t="s">
        <v>952</v>
      </c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</row>
    <row r="480" spans="1:71" ht="16.5" customHeight="1" x14ac:dyDescent="0.3">
      <c r="A480" s="17"/>
      <c r="B480" s="25"/>
      <c r="C480" s="15" t="e">
        <f t="shared" ref="C480:N480" si="150">C478/B478-1</f>
        <v>#DIV/0!</v>
      </c>
      <c r="D480" s="15" t="e">
        <f t="shared" si="150"/>
        <v>#DIV/0!</v>
      </c>
      <c r="E480" s="15" t="e">
        <f t="shared" si="150"/>
        <v>#DIV/0!</v>
      </c>
      <c r="F480" s="15" t="e">
        <f t="shared" si="150"/>
        <v>#DIV/0!</v>
      </c>
      <c r="G480" s="15" t="e">
        <f t="shared" si="150"/>
        <v>#DIV/0!</v>
      </c>
      <c r="H480" s="15" t="e">
        <f t="shared" si="150"/>
        <v>#DIV/0!</v>
      </c>
      <c r="I480" s="15" t="e">
        <f t="shared" si="150"/>
        <v>#DIV/0!</v>
      </c>
      <c r="J480" s="15" t="e">
        <f t="shared" si="150"/>
        <v>#DIV/0!</v>
      </c>
      <c r="K480" s="15" t="e">
        <f t="shared" si="150"/>
        <v>#DIV/0!</v>
      </c>
      <c r="L480" s="15" t="e">
        <f t="shared" si="150"/>
        <v>#DIV/0!</v>
      </c>
      <c r="M480" s="15" t="e">
        <f t="shared" si="150"/>
        <v>#DIV/0!</v>
      </c>
      <c r="N480" s="15" t="e">
        <f t="shared" si="150"/>
        <v>#VALUE!</v>
      </c>
      <c r="O480" s="22"/>
      <c r="P480" s="16" t="s">
        <v>957</v>
      </c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/>
      <c r="BH480" s="17"/>
      <c r="BI480" s="17"/>
      <c r="BJ480" s="17"/>
      <c r="BK480" s="17"/>
      <c r="BL480" s="17"/>
      <c r="BM480" s="17"/>
      <c r="BN480" s="17"/>
      <c r="BO480" s="17"/>
      <c r="BP480" s="17"/>
      <c r="BQ480" s="17"/>
      <c r="BR480" s="17"/>
      <c r="BS480" s="17"/>
    </row>
    <row r="481" spans="1:71" ht="16.5" customHeight="1" x14ac:dyDescent="0.3">
      <c r="A481" s="2"/>
      <c r="B481" s="258" t="s">
        <v>1138</v>
      </c>
      <c r="C481" s="255"/>
      <c r="D481" s="255"/>
      <c r="E481" s="255"/>
      <c r="F481" s="255"/>
      <c r="G481" s="255"/>
      <c r="H481" s="255"/>
      <c r="I481" s="255"/>
      <c r="J481" s="255"/>
      <c r="K481" s="255"/>
      <c r="L481" s="255"/>
      <c r="M481" s="255"/>
      <c r="N481" s="256"/>
      <c r="O481" s="11"/>
      <c r="P481" s="4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</row>
    <row r="482" spans="1:71" ht="16.5" customHeight="1" x14ac:dyDescent="0.3">
      <c r="A482" s="2"/>
      <c r="B482" s="21">
        <f t="shared" ref="B482:N482" si="151">IFERROR(VLOOKUP($B$481,$130:$203,MATCH($P482&amp;"/"&amp;B$324,$128:$128,0),FALSE),"")</f>
        <v>0</v>
      </c>
      <c r="C482" s="21">
        <f t="shared" si="151"/>
        <v>0</v>
      </c>
      <c r="D482" s="21">
        <f t="shared" si="151"/>
        <v>439492</v>
      </c>
      <c r="E482" s="21">
        <f t="shared" si="151"/>
        <v>520567</v>
      </c>
      <c r="F482" s="21">
        <f t="shared" si="151"/>
        <v>581574</v>
      </c>
      <c r="G482" s="21">
        <f t="shared" si="151"/>
        <v>714727</v>
      </c>
      <c r="H482" s="21">
        <f t="shared" si="151"/>
        <v>807495</v>
      </c>
      <c r="I482" s="21">
        <f t="shared" si="151"/>
        <v>862784</v>
      </c>
      <c r="J482" s="21">
        <f t="shared" si="151"/>
        <v>976676</v>
      </c>
      <c r="K482" s="21">
        <f t="shared" si="151"/>
        <v>1053690</v>
      </c>
      <c r="L482" s="21">
        <f t="shared" si="151"/>
        <v>1203020</v>
      </c>
      <c r="M482" s="21">
        <f t="shared" si="151"/>
        <v>1420991</v>
      </c>
      <c r="N482" s="21">
        <f t="shared" si="151"/>
        <v>1723543</v>
      </c>
      <c r="O482" s="11"/>
      <c r="P482" s="14" t="s">
        <v>948</v>
      </c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</row>
    <row r="483" spans="1:71" ht="16.5" customHeight="1" x14ac:dyDescent="0.3">
      <c r="A483" s="2"/>
      <c r="B483" s="12">
        <f t="shared" ref="B483:N483" si="152">IFERROR(VLOOKUP($B$481,$130:$203,MATCH($P483&amp;"/"&amp;B$324,$128:$128,0),FALSE),"")</f>
        <v>0</v>
      </c>
      <c r="C483" s="12">
        <f t="shared" si="152"/>
        <v>433912</v>
      </c>
      <c r="D483" s="12">
        <f t="shared" si="152"/>
        <v>415094</v>
      </c>
      <c r="E483" s="12">
        <f t="shared" si="152"/>
        <v>553151</v>
      </c>
      <c r="F483" s="12">
        <f t="shared" si="152"/>
        <v>607711</v>
      </c>
      <c r="G483" s="12">
        <f t="shared" si="152"/>
        <v>787995</v>
      </c>
      <c r="H483" s="12">
        <f t="shared" si="152"/>
        <v>828774</v>
      </c>
      <c r="I483" s="12">
        <f t="shared" si="152"/>
        <v>857544</v>
      </c>
      <c r="J483" s="12">
        <f t="shared" si="152"/>
        <v>1009843</v>
      </c>
      <c r="K483" s="12">
        <f t="shared" si="152"/>
        <v>1196851</v>
      </c>
      <c r="L483" s="12">
        <f t="shared" si="152"/>
        <v>1438141</v>
      </c>
      <c r="M483" s="12">
        <f t="shared" si="152"/>
        <v>1815236</v>
      </c>
      <c r="N483" s="12">
        <f t="shared" si="152"/>
        <v>1205011</v>
      </c>
      <c r="O483" s="11"/>
      <c r="P483" s="14" t="s">
        <v>949</v>
      </c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</row>
    <row r="484" spans="1:71" ht="16.5" customHeight="1" x14ac:dyDescent="0.3">
      <c r="A484" s="2"/>
      <c r="B484" s="12">
        <f t="shared" ref="B484:N484" si="153">IFERROR(VLOOKUP($B$481,$130:$203,MATCH($P484&amp;"/"&amp;B$324,$128:$128,0),FALSE),"")</f>
        <v>0</v>
      </c>
      <c r="C484" s="12">
        <f t="shared" si="153"/>
        <v>421765</v>
      </c>
      <c r="D484" s="12">
        <f t="shared" si="153"/>
        <v>476683</v>
      </c>
      <c r="E484" s="12">
        <f t="shared" si="153"/>
        <v>558479</v>
      </c>
      <c r="F484" s="12">
        <f t="shared" si="153"/>
        <v>592916</v>
      </c>
      <c r="G484" s="12">
        <f t="shared" si="153"/>
        <v>741600</v>
      </c>
      <c r="H484" s="12">
        <f t="shared" si="153"/>
        <v>800599</v>
      </c>
      <c r="I484" s="12">
        <f t="shared" si="153"/>
        <v>961215</v>
      </c>
      <c r="J484" s="12">
        <f t="shared" si="153"/>
        <v>1090981</v>
      </c>
      <c r="K484" s="12">
        <f t="shared" si="153"/>
        <v>1159829</v>
      </c>
      <c r="L484" s="12">
        <f t="shared" si="153"/>
        <v>1598028</v>
      </c>
      <c r="M484" s="12">
        <f t="shared" si="153"/>
        <v>1636736</v>
      </c>
      <c r="N484" s="12" t="str">
        <f t="shared" si="153"/>
        <v/>
      </c>
      <c r="O484" s="11"/>
      <c r="P484" s="14" t="s">
        <v>950</v>
      </c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</row>
    <row r="485" spans="1:71" ht="16.5" customHeight="1" x14ac:dyDescent="0.3">
      <c r="A485" s="2"/>
      <c r="B485" s="24">
        <f t="shared" ref="B485:N485" si="154">IFERROR(VLOOKUP($B$481,$130:$203,MATCH($P485&amp;"/"&amp;B$324,$128:$128,0),FALSE),"")</f>
        <v>0</v>
      </c>
      <c r="C485" s="24">
        <f t="shared" si="154"/>
        <v>752433</v>
      </c>
      <c r="D485" s="24">
        <f t="shared" si="154"/>
        <v>679319</v>
      </c>
      <c r="E485" s="24">
        <f t="shared" si="154"/>
        <v>777926.02</v>
      </c>
      <c r="F485" s="24">
        <f t="shared" si="154"/>
        <v>958726.14800000004</v>
      </c>
      <c r="G485" s="24">
        <f t="shared" si="154"/>
        <v>1201222.818</v>
      </c>
      <c r="H485" s="24">
        <f t="shared" si="154"/>
        <v>1229869.68</v>
      </c>
      <c r="I485" s="24">
        <f t="shared" si="154"/>
        <v>1348922.763</v>
      </c>
      <c r="J485" s="24">
        <f t="shared" si="154"/>
        <v>1328912.9839999999</v>
      </c>
      <c r="K485" s="24">
        <f t="shared" si="154"/>
        <v>1699568.62</v>
      </c>
      <c r="L485" s="24">
        <f t="shared" si="154"/>
        <v>1875103.6</v>
      </c>
      <c r="M485" s="24">
        <f t="shared" si="154"/>
        <v>1944565.8130000001</v>
      </c>
      <c r="N485" s="24" t="str">
        <f t="shared" si="154"/>
        <v/>
      </c>
      <c r="O485" s="11"/>
      <c r="P485" s="14" t="s">
        <v>956</v>
      </c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</row>
    <row r="486" spans="1:71" ht="16.5" customHeight="1" x14ac:dyDescent="0.3">
      <c r="A486" s="2"/>
      <c r="B486" s="24">
        <f t="shared" ref="B486:M486" si="155">SUM(B482:B485)</f>
        <v>0</v>
      </c>
      <c r="C486" s="24">
        <f t="shared" si="155"/>
        <v>1608110</v>
      </c>
      <c r="D486" s="24">
        <f t="shared" si="155"/>
        <v>2010588</v>
      </c>
      <c r="E486" s="24">
        <f t="shared" si="155"/>
        <v>2410123.02</v>
      </c>
      <c r="F486" s="24">
        <f t="shared" si="155"/>
        <v>2740927.148</v>
      </c>
      <c r="G486" s="24">
        <f t="shared" si="155"/>
        <v>3445544.818</v>
      </c>
      <c r="H486" s="24">
        <f t="shared" si="155"/>
        <v>3666737.6799999997</v>
      </c>
      <c r="I486" s="24">
        <f t="shared" si="155"/>
        <v>4030465.7630000003</v>
      </c>
      <c r="J486" s="24">
        <f t="shared" si="155"/>
        <v>4406412.9840000002</v>
      </c>
      <c r="K486" s="24">
        <f t="shared" si="155"/>
        <v>5109938.62</v>
      </c>
      <c r="L486" s="24">
        <f t="shared" si="155"/>
        <v>6114292.5999999996</v>
      </c>
      <c r="M486" s="24">
        <f t="shared" si="155"/>
        <v>6817528.8130000001</v>
      </c>
      <c r="N486" s="24">
        <f>IF(N483="",N482*4,IF(N484="",(N483+N482)*2,IF(N485="",((N484+N483+N482)/3)*4,SUM(N482:N485))))</f>
        <v>5857108</v>
      </c>
      <c r="O486" s="11">
        <f t="shared" ref="O486:O487" si="156">RATE(M$324-C$324,,-C486,M486)</f>
        <v>0.15539670041690837</v>
      </c>
      <c r="P486" s="14" t="s">
        <v>951</v>
      </c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</row>
    <row r="487" spans="1:71" ht="16.5" customHeight="1" x14ac:dyDescent="0.3">
      <c r="A487" s="2"/>
      <c r="B487" s="15">
        <f t="shared" ref="B487:N487" si="157">+B486/(B$441+B$448)</f>
        <v>0</v>
      </c>
      <c r="C487" s="15">
        <f t="shared" si="157"/>
        <v>0.1019751320719086</v>
      </c>
      <c r="D487" s="15">
        <f t="shared" si="157"/>
        <v>0.16934719912160617</v>
      </c>
      <c r="E487" s="15">
        <f t="shared" si="157"/>
        <v>0.18538604197661879</v>
      </c>
      <c r="F487" s="15">
        <f t="shared" si="157"/>
        <v>0.14026571831802259</v>
      </c>
      <c r="G487" s="15">
        <f t="shared" si="157"/>
        <v>0.15871487823087754</v>
      </c>
      <c r="H487" s="15">
        <f t="shared" si="157"/>
        <v>0.15308150617105865</v>
      </c>
      <c r="I487" s="15">
        <f t="shared" si="157"/>
        <v>0.1557857655405224</v>
      </c>
      <c r="J487" s="15">
        <f t="shared" si="157"/>
        <v>0.15059039677426167</v>
      </c>
      <c r="K487" s="15">
        <f t="shared" si="157"/>
        <v>0.14761235094632411</v>
      </c>
      <c r="L487" s="15">
        <f t="shared" si="157"/>
        <v>0.16718171409494106</v>
      </c>
      <c r="M487" s="15">
        <f t="shared" si="157"/>
        <v>0.17621143245115525</v>
      </c>
      <c r="N487" s="15">
        <f t="shared" si="157"/>
        <v>0.17684911712038787</v>
      </c>
      <c r="O487" s="11">
        <f t="shared" si="156"/>
        <v>5.6219011932195549E-2</v>
      </c>
      <c r="P487" s="16" t="s">
        <v>952</v>
      </c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</row>
    <row r="488" spans="1:71" ht="16.5" customHeight="1" x14ac:dyDescent="0.3">
      <c r="A488" s="17"/>
      <c r="B488" s="25"/>
      <c r="C488" s="15" t="e">
        <f t="shared" ref="C488:N488" si="158">C486/B486-1</f>
        <v>#DIV/0!</v>
      </c>
      <c r="D488" s="15">
        <f t="shared" si="158"/>
        <v>0.25028014252756337</v>
      </c>
      <c r="E488" s="15">
        <f t="shared" si="158"/>
        <v>0.19871551008958566</v>
      </c>
      <c r="F488" s="15">
        <f t="shared" si="158"/>
        <v>0.13725611732466669</v>
      </c>
      <c r="G488" s="15">
        <f t="shared" si="158"/>
        <v>0.25707274653912093</v>
      </c>
      <c r="H488" s="15">
        <f t="shared" si="158"/>
        <v>6.4196774003477675E-2</v>
      </c>
      <c r="I488" s="15">
        <f t="shared" si="158"/>
        <v>9.9196646922394605E-2</v>
      </c>
      <c r="J488" s="15">
        <f t="shared" si="158"/>
        <v>9.3276371294659155E-2</v>
      </c>
      <c r="K488" s="15">
        <f t="shared" si="158"/>
        <v>0.15965948687845466</v>
      </c>
      <c r="L488" s="15">
        <f t="shared" si="158"/>
        <v>0.19654912802064128</v>
      </c>
      <c r="M488" s="15">
        <f t="shared" si="158"/>
        <v>0.11501513895491366</v>
      </c>
      <c r="N488" s="15">
        <f t="shared" si="158"/>
        <v>-0.14087521143564841</v>
      </c>
      <c r="O488" s="22"/>
      <c r="P488" s="16" t="s">
        <v>957</v>
      </c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  <c r="BC488" s="17"/>
      <c r="BD488" s="17"/>
      <c r="BE488" s="17"/>
      <c r="BF488" s="17"/>
      <c r="BG488" s="17"/>
      <c r="BH488" s="17"/>
      <c r="BI488" s="17"/>
      <c r="BJ488" s="17"/>
      <c r="BK488" s="17"/>
      <c r="BL488" s="17"/>
      <c r="BM488" s="17"/>
      <c r="BN488" s="17"/>
      <c r="BO488" s="17"/>
      <c r="BP488" s="17"/>
      <c r="BQ488" s="17"/>
      <c r="BR488" s="17"/>
      <c r="BS488" s="17"/>
    </row>
    <row r="489" spans="1:71" ht="16.5" customHeight="1" x14ac:dyDescent="0.3">
      <c r="A489" s="2"/>
      <c r="B489" s="259" t="s">
        <v>1137</v>
      </c>
      <c r="C489" s="255"/>
      <c r="D489" s="255"/>
      <c r="E489" s="255"/>
      <c r="F489" s="255"/>
      <c r="G489" s="255"/>
      <c r="H489" s="255"/>
      <c r="I489" s="255"/>
      <c r="J489" s="255"/>
      <c r="K489" s="255"/>
      <c r="L489" s="255"/>
      <c r="M489" s="255"/>
      <c r="N489" s="256"/>
      <c r="O489" s="11"/>
      <c r="P489" s="4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</row>
    <row r="490" spans="1:71" ht="16.5" customHeight="1" x14ac:dyDescent="0.3">
      <c r="A490" s="2"/>
      <c r="B490" s="21">
        <f t="shared" ref="B490:N490" si="159">IFERROR(VLOOKUP($B$489,$130:$203,MATCH($P490&amp;"/"&amp;B$324,$128:$128,0),FALSE),"")</f>
        <v>284708</v>
      </c>
      <c r="C490" s="21">
        <f t="shared" si="159"/>
        <v>385460</v>
      </c>
      <c r="D490" s="21">
        <f t="shared" si="159"/>
        <v>439492</v>
      </c>
      <c r="E490" s="21">
        <f t="shared" si="159"/>
        <v>520567</v>
      </c>
      <c r="F490" s="21">
        <f t="shared" si="159"/>
        <v>581574</v>
      </c>
      <c r="G490" s="21">
        <f t="shared" si="159"/>
        <v>714727</v>
      </c>
      <c r="H490" s="21">
        <f t="shared" si="159"/>
        <v>807495</v>
      </c>
      <c r="I490" s="21">
        <f t="shared" si="159"/>
        <v>862784</v>
      </c>
      <c r="J490" s="21">
        <f t="shared" si="159"/>
        <v>976676</v>
      </c>
      <c r="K490" s="21">
        <f t="shared" si="159"/>
        <v>1053690</v>
      </c>
      <c r="L490" s="21">
        <f t="shared" si="159"/>
        <v>1203020</v>
      </c>
      <c r="M490" s="21">
        <f t="shared" si="159"/>
        <v>1420991</v>
      </c>
      <c r="N490" s="21">
        <f t="shared" si="159"/>
        <v>1723543</v>
      </c>
      <c r="O490" s="11"/>
      <c r="P490" s="14" t="s">
        <v>948</v>
      </c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</row>
    <row r="491" spans="1:71" ht="16.5" customHeight="1" x14ac:dyDescent="0.3">
      <c r="A491" s="2"/>
      <c r="B491" s="12">
        <f t="shared" ref="B491:N491" si="160">IFERROR(VLOOKUP($B$489,$130:$203,MATCH($P491&amp;"/"&amp;B$324,$128:$128,0),FALSE),"")</f>
        <v>390870</v>
      </c>
      <c r="C491" s="12">
        <f t="shared" si="160"/>
        <v>433912</v>
      </c>
      <c r="D491" s="12">
        <f t="shared" si="160"/>
        <v>415094</v>
      </c>
      <c r="E491" s="12">
        <f t="shared" si="160"/>
        <v>553151</v>
      </c>
      <c r="F491" s="12">
        <f t="shared" si="160"/>
        <v>607711</v>
      </c>
      <c r="G491" s="12">
        <f t="shared" si="160"/>
        <v>787995</v>
      </c>
      <c r="H491" s="12">
        <f t="shared" si="160"/>
        <v>828774</v>
      </c>
      <c r="I491" s="12">
        <f t="shared" si="160"/>
        <v>857544</v>
      </c>
      <c r="J491" s="12">
        <f t="shared" si="160"/>
        <v>1009843</v>
      </c>
      <c r="K491" s="12">
        <f t="shared" si="160"/>
        <v>1196851</v>
      </c>
      <c r="L491" s="12">
        <f t="shared" si="160"/>
        <v>1438141</v>
      </c>
      <c r="M491" s="12">
        <f t="shared" si="160"/>
        <v>1815236</v>
      </c>
      <c r="N491" s="12">
        <f t="shared" si="160"/>
        <v>1205011</v>
      </c>
      <c r="O491" s="11"/>
      <c r="P491" s="14" t="s">
        <v>949</v>
      </c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</row>
    <row r="492" spans="1:71" ht="16.5" customHeight="1" x14ac:dyDescent="0.3">
      <c r="A492" s="2"/>
      <c r="B492" s="12">
        <f t="shared" ref="B492:N492" si="161">IFERROR(VLOOKUP($B$489,$130:$203,MATCH($P492&amp;"/"&amp;B$324,$128:$128,0),FALSE),"")</f>
        <v>358023</v>
      </c>
      <c r="C492" s="12">
        <f t="shared" si="161"/>
        <v>421765</v>
      </c>
      <c r="D492" s="12">
        <f t="shared" si="161"/>
        <v>476683</v>
      </c>
      <c r="E492" s="12">
        <f t="shared" si="161"/>
        <v>558479</v>
      </c>
      <c r="F492" s="12">
        <f t="shared" si="161"/>
        <v>592916</v>
      </c>
      <c r="G492" s="12">
        <f t="shared" si="161"/>
        <v>741600</v>
      </c>
      <c r="H492" s="12">
        <f t="shared" si="161"/>
        <v>800599</v>
      </c>
      <c r="I492" s="12">
        <f t="shared" si="161"/>
        <v>961215</v>
      </c>
      <c r="J492" s="12">
        <f t="shared" si="161"/>
        <v>1090981</v>
      </c>
      <c r="K492" s="12">
        <f t="shared" si="161"/>
        <v>1159829</v>
      </c>
      <c r="L492" s="12">
        <f t="shared" si="161"/>
        <v>1598028</v>
      </c>
      <c r="M492" s="12">
        <f t="shared" si="161"/>
        <v>1636736</v>
      </c>
      <c r="N492" s="12" t="str">
        <f t="shared" si="161"/>
        <v/>
      </c>
      <c r="O492" s="11"/>
      <c r="P492" s="14" t="s">
        <v>950</v>
      </c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</row>
    <row r="493" spans="1:71" ht="16.5" customHeight="1" x14ac:dyDescent="0.3">
      <c r="A493" s="2"/>
      <c r="B493" s="24">
        <f t="shared" ref="B493:N493" si="162">IFERROR(VLOOKUP($B$489,$130:$203,MATCH($P493&amp;"/"&amp;B$324,$128:$128,0),FALSE),"")</f>
        <v>517934</v>
      </c>
      <c r="C493" s="24">
        <f t="shared" si="162"/>
        <v>752433</v>
      </c>
      <c r="D493" s="24">
        <f t="shared" si="162"/>
        <v>679319</v>
      </c>
      <c r="E493" s="24">
        <f t="shared" si="162"/>
        <v>777926.02</v>
      </c>
      <c r="F493" s="24">
        <f t="shared" si="162"/>
        <v>958726.14800000004</v>
      </c>
      <c r="G493" s="24">
        <f t="shared" si="162"/>
        <v>1201222.818</v>
      </c>
      <c r="H493" s="24">
        <f t="shared" si="162"/>
        <v>1229869.68</v>
      </c>
      <c r="I493" s="24">
        <f t="shared" si="162"/>
        <v>1348922.763</v>
      </c>
      <c r="J493" s="24">
        <f t="shared" si="162"/>
        <v>1328912.9839999999</v>
      </c>
      <c r="K493" s="24">
        <f t="shared" si="162"/>
        <v>1699568.62</v>
      </c>
      <c r="L493" s="24">
        <f t="shared" si="162"/>
        <v>1875103.6</v>
      </c>
      <c r="M493" s="24">
        <f t="shared" si="162"/>
        <v>1944565.8130000001</v>
      </c>
      <c r="N493" s="24" t="str">
        <f t="shared" si="162"/>
        <v/>
      </c>
      <c r="O493" s="11"/>
      <c r="P493" s="14" t="s">
        <v>956</v>
      </c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</row>
    <row r="494" spans="1:71" ht="16.5" customHeight="1" x14ac:dyDescent="0.3">
      <c r="A494" s="2"/>
      <c r="B494" s="27">
        <f t="shared" ref="B494:M494" si="163">SUM(B490:B493)</f>
        <v>1551535</v>
      </c>
      <c r="C494" s="27">
        <f t="shared" si="163"/>
        <v>1993570</v>
      </c>
      <c r="D494" s="27">
        <f t="shared" si="163"/>
        <v>2010588</v>
      </c>
      <c r="E494" s="27">
        <f t="shared" si="163"/>
        <v>2410123.02</v>
      </c>
      <c r="F494" s="27">
        <f t="shared" si="163"/>
        <v>2740927.148</v>
      </c>
      <c r="G494" s="27">
        <f t="shared" si="163"/>
        <v>3445544.818</v>
      </c>
      <c r="H494" s="27">
        <f t="shared" si="163"/>
        <v>3666737.6799999997</v>
      </c>
      <c r="I494" s="27">
        <f t="shared" si="163"/>
        <v>4030465.7630000003</v>
      </c>
      <c r="J494" s="27">
        <f t="shared" si="163"/>
        <v>4406412.9840000002</v>
      </c>
      <c r="K494" s="27">
        <f t="shared" si="163"/>
        <v>5109938.62</v>
      </c>
      <c r="L494" s="27">
        <f t="shared" si="163"/>
        <v>6114292.5999999996</v>
      </c>
      <c r="M494" s="27">
        <f t="shared" si="163"/>
        <v>6817528.8130000001</v>
      </c>
      <c r="N494" s="27">
        <f>IF(N491="",N490*4,IF(N492="",(N491+N490)*2,IF(N493="",((N492+N491+N490)/3)*4,SUM(N490:N493))))</f>
        <v>5857108</v>
      </c>
      <c r="O494" s="11">
        <f t="shared" ref="O494:O495" si="164">RATE(M$324-C$324,,-C494,M494)</f>
        <v>0.13083580082866622</v>
      </c>
      <c r="P494" s="14" t="s">
        <v>951</v>
      </c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</row>
    <row r="495" spans="1:71" ht="16.5" customHeight="1" x14ac:dyDescent="0.3">
      <c r="A495" s="2"/>
      <c r="B495" s="28">
        <f t="shared" ref="B495:N495" si="165">+B494/(B$441+B$448)</f>
        <v>0.1637099477585538</v>
      </c>
      <c r="C495" s="15">
        <f t="shared" si="165"/>
        <v>0.12641831967004424</v>
      </c>
      <c r="D495" s="15">
        <f t="shared" si="165"/>
        <v>0.16934719912160617</v>
      </c>
      <c r="E495" s="15">
        <f t="shared" si="165"/>
        <v>0.18538604197661879</v>
      </c>
      <c r="F495" s="15">
        <f t="shared" si="165"/>
        <v>0.14026571831802259</v>
      </c>
      <c r="G495" s="15">
        <f t="shared" si="165"/>
        <v>0.15871487823087754</v>
      </c>
      <c r="H495" s="15">
        <f t="shared" si="165"/>
        <v>0.15308150617105865</v>
      </c>
      <c r="I495" s="15">
        <f t="shared" si="165"/>
        <v>0.1557857655405224</v>
      </c>
      <c r="J495" s="15">
        <f t="shared" si="165"/>
        <v>0.15059039677426167</v>
      </c>
      <c r="K495" s="15">
        <f t="shared" si="165"/>
        <v>0.14761235094632411</v>
      </c>
      <c r="L495" s="15">
        <f t="shared" si="165"/>
        <v>0.16718171409494106</v>
      </c>
      <c r="M495" s="15">
        <f t="shared" si="165"/>
        <v>0.17621143245115525</v>
      </c>
      <c r="N495" s="15">
        <f t="shared" si="165"/>
        <v>0.17684911712038787</v>
      </c>
      <c r="O495" s="11">
        <f t="shared" si="164"/>
        <v>3.376638671196653E-2</v>
      </c>
      <c r="P495" s="16" t="s">
        <v>952</v>
      </c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</row>
    <row r="496" spans="1:71" ht="16.5" customHeight="1" x14ac:dyDescent="0.3">
      <c r="A496" s="17"/>
      <c r="B496" s="25"/>
      <c r="C496" s="15">
        <f t="shared" ref="C496:N496" si="166">C494/B494-1</f>
        <v>0.28490172635486788</v>
      </c>
      <c r="D496" s="15">
        <f t="shared" si="166"/>
        <v>8.536444669612786E-3</v>
      </c>
      <c r="E496" s="15">
        <f t="shared" si="166"/>
        <v>0.19871551008958566</v>
      </c>
      <c r="F496" s="15">
        <f t="shared" si="166"/>
        <v>0.13725611732466669</v>
      </c>
      <c r="G496" s="15">
        <f t="shared" si="166"/>
        <v>0.25707274653912093</v>
      </c>
      <c r="H496" s="15">
        <f t="shared" si="166"/>
        <v>6.4196774003477675E-2</v>
      </c>
      <c r="I496" s="15">
        <f t="shared" si="166"/>
        <v>9.9196646922394605E-2</v>
      </c>
      <c r="J496" s="15">
        <f t="shared" si="166"/>
        <v>9.3276371294659155E-2</v>
      </c>
      <c r="K496" s="15">
        <f t="shared" si="166"/>
        <v>0.15965948687845466</v>
      </c>
      <c r="L496" s="15">
        <f t="shared" si="166"/>
        <v>0.19654912802064128</v>
      </c>
      <c r="M496" s="15">
        <f t="shared" si="166"/>
        <v>0.11501513895491366</v>
      </c>
      <c r="N496" s="15">
        <f t="shared" si="166"/>
        <v>-0.14087521143564841</v>
      </c>
      <c r="O496" s="22"/>
      <c r="P496" s="16" t="s">
        <v>957</v>
      </c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  <c r="BC496" s="17"/>
      <c r="BD496" s="17"/>
      <c r="BE496" s="17"/>
      <c r="BF496" s="17"/>
      <c r="BG496" s="17"/>
      <c r="BH496" s="17"/>
      <c r="BI496" s="17"/>
      <c r="BJ496" s="17"/>
      <c r="BK496" s="17"/>
      <c r="BL496" s="17"/>
      <c r="BM496" s="17"/>
      <c r="BN496" s="17"/>
      <c r="BO496" s="17"/>
      <c r="BP496" s="17"/>
      <c r="BQ496" s="17"/>
      <c r="BR496" s="17"/>
      <c r="BS496" s="17"/>
    </row>
    <row r="497" spans="1:71" ht="16.5" customHeight="1" x14ac:dyDescent="0.3">
      <c r="A497" s="2"/>
      <c r="B497" s="258" t="s">
        <v>1150</v>
      </c>
      <c r="C497" s="255"/>
      <c r="D497" s="255"/>
      <c r="E497" s="255"/>
      <c r="F497" s="255"/>
      <c r="G497" s="255"/>
      <c r="H497" s="255"/>
      <c r="I497" s="255"/>
      <c r="J497" s="255"/>
      <c r="K497" s="255"/>
      <c r="L497" s="255"/>
      <c r="M497" s="255"/>
      <c r="N497" s="256"/>
      <c r="O497" s="11"/>
      <c r="P497" s="4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</row>
    <row r="498" spans="1:71" ht="16.5" customHeight="1" x14ac:dyDescent="0.3">
      <c r="A498" s="2"/>
      <c r="B498" s="21">
        <f t="shared" ref="B498:N498" si="167">IFERROR(VLOOKUP($B$497,$130:$203,MATCH($P498&amp;"/"&amp;B$324,$128:$128,0),FALSE),"")</f>
        <v>600</v>
      </c>
      <c r="C498" s="21">
        <f t="shared" si="167"/>
        <v>25160</v>
      </c>
      <c r="D498" s="21">
        <f t="shared" si="167"/>
        <v>20184</v>
      </c>
      <c r="E498" s="21">
        <f t="shared" si="167"/>
        <v>0</v>
      </c>
      <c r="F498" s="21">
        <f t="shared" si="167"/>
        <v>0</v>
      </c>
      <c r="G498" s="21">
        <f t="shared" si="167"/>
        <v>0</v>
      </c>
      <c r="H498" s="21">
        <f t="shared" si="167"/>
        <v>0</v>
      </c>
      <c r="I498" s="21">
        <f t="shared" si="167"/>
        <v>0</v>
      </c>
      <c r="J498" s="21">
        <f t="shared" si="167"/>
        <v>0</v>
      </c>
      <c r="K498" s="21">
        <f t="shared" si="167"/>
        <v>0</v>
      </c>
      <c r="L498" s="21">
        <f t="shared" si="167"/>
        <v>0</v>
      </c>
      <c r="M498" s="21">
        <f t="shared" si="167"/>
        <v>0</v>
      </c>
      <c r="N498" s="21">
        <f t="shared" si="167"/>
        <v>0</v>
      </c>
      <c r="O498" s="11"/>
      <c r="P498" s="14" t="s">
        <v>948</v>
      </c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</row>
    <row r="499" spans="1:71" ht="16.5" customHeight="1" x14ac:dyDescent="0.3">
      <c r="A499" s="2"/>
      <c r="B499" s="12">
        <f t="shared" ref="B499:N499" si="168">IFERROR(VLOOKUP($B$497,$130:$203,MATCH($P499&amp;"/"&amp;B$324,$128:$128,0),FALSE),"")</f>
        <v>1180</v>
      </c>
      <c r="C499" s="12">
        <f t="shared" si="168"/>
        <v>19307</v>
      </c>
      <c r="D499" s="12">
        <f t="shared" si="168"/>
        <v>21106</v>
      </c>
      <c r="E499" s="12">
        <f t="shared" si="168"/>
        <v>0</v>
      </c>
      <c r="F499" s="12">
        <f t="shared" si="168"/>
        <v>0</v>
      </c>
      <c r="G499" s="12">
        <f t="shared" si="168"/>
        <v>0</v>
      </c>
      <c r="H499" s="12">
        <f t="shared" si="168"/>
        <v>0</v>
      </c>
      <c r="I499" s="12">
        <f t="shared" si="168"/>
        <v>0</v>
      </c>
      <c r="J499" s="12">
        <f t="shared" si="168"/>
        <v>0</v>
      </c>
      <c r="K499" s="12">
        <f t="shared" si="168"/>
        <v>0</v>
      </c>
      <c r="L499" s="12">
        <f t="shared" si="168"/>
        <v>0</v>
      </c>
      <c r="M499" s="12">
        <f t="shared" si="168"/>
        <v>0</v>
      </c>
      <c r="N499" s="12">
        <f t="shared" si="168"/>
        <v>0</v>
      </c>
      <c r="O499" s="11"/>
      <c r="P499" s="14" t="s">
        <v>949</v>
      </c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</row>
    <row r="500" spans="1:71" ht="16.5" customHeight="1" x14ac:dyDescent="0.3">
      <c r="A500" s="2"/>
      <c r="B500" s="12">
        <f t="shared" ref="B500:N500" si="169">IFERROR(VLOOKUP($B$497,$130:$203,MATCH($P500&amp;"/"&amp;B$324,$128:$128,0),FALSE),"")</f>
        <v>1580</v>
      </c>
      <c r="C500" s="12">
        <f t="shared" si="169"/>
        <v>19222</v>
      </c>
      <c r="D500" s="12">
        <f t="shared" si="169"/>
        <v>19966</v>
      </c>
      <c r="E500" s="12">
        <f t="shared" si="169"/>
        <v>0</v>
      </c>
      <c r="F500" s="12">
        <f t="shared" si="169"/>
        <v>0</v>
      </c>
      <c r="G500" s="12">
        <f t="shared" si="169"/>
        <v>0</v>
      </c>
      <c r="H500" s="12">
        <f t="shared" si="169"/>
        <v>0</v>
      </c>
      <c r="I500" s="12">
        <f t="shared" si="169"/>
        <v>0</v>
      </c>
      <c r="J500" s="12">
        <f t="shared" si="169"/>
        <v>0</v>
      </c>
      <c r="K500" s="12">
        <f t="shared" si="169"/>
        <v>0</v>
      </c>
      <c r="L500" s="12">
        <f t="shared" si="169"/>
        <v>0</v>
      </c>
      <c r="M500" s="12">
        <f t="shared" si="169"/>
        <v>0</v>
      </c>
      <c r="N500" s="12" t="str">
        <f t="shared" si="169"/>
        <v/>
      </c>
      <c r="O500" s="11"/>
      <c r="P500" s="14" t="s">
        <v>950</v>
      </c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</row>
    <row r="501" spans="1:71" ht="16.5" customHeight="1" x14ac:dyDescent="0.3">
      <c r="A501" s="2"/>
      <c r="B501" s="24">
        <f t="shared" ref="B501:N501" si="170">IFERROR(VLOOKUP($B$497,$130:$203,MATCH($P501&amp;"/"&amp;B$324,$128:$128,0),FALSE),"")</f>
        <v>1930</v>
      </c>
      <c r="C501" s="24">
        <f t="shared" si="170"/>
        <v>16369</v>
      </c>
      <c r="D501" s="24">
        <f t="shared" si="170"/>
        <v>216603</v>
      </c>
      <c r="E501" s="24">
        <f t="shared" si="170"/>
        <v>0</v>
      </c>
      <c r="F501" s="24">
        <f t="shared" si="170"/>
        <v>0</v>
      </c>
      <c r="G501" s="24">
        <f t="shared" si="170"/>
        <v>0</v>
      </c>
      <c r="H501" s="24">
        <f t="shared" si="170"/>
        <v>0</v>
      </c>
      <c r="I501" s="24">
        <f t="shared" si="170"/>
        <v>0</v>
      </c>
      <c r="J501" s="24">
        <f t="shared" si="170"/>
        <v>0</v>
      </c>
      <c r="K501" s="24">
        <f t="shared" si="170"/>
        <v>0</v>
      </c>
      <c r="L501" s="24">
        <f t="shared" si="170"/>
        <v>0</v>
      </c>
      <c r="M501" s="24">
        <f t="shared" si="170"/>
        <v>0</v>
      </c>
      <c r="N501" s="24" t="str">
        <f t="shared" si="170"/>
        <v/>
      </c>
      <c r="O501" s="11"/>
      <c r="P501" s="14" t="s">
        <v>956</v>
      </c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</row>
    <row r="502" spans="1:71" ht="16.5" customHeight="1" x14ac:dyDescent="0.3">
      <c r="A502" s="2"/>
      <c r="B502" s="24">
        <f t="shared" ref="B502:M502" si="171">SUM(B498:B501)</f>
        <v>5290</v>
      </c>
      <c r="C502" s="24">
        <f t="shared" si="171"/>
        <v>80058</v>
      </c>
      <c r="D502" s="24">
        <f t="shared" si="171"/>
        <v>277859</v>
      </c>
      <c r="E502" s="24">
        <f t="shared" si="171"/>
        <v>0</v>
      </c>
      <c r="F502" s="24">
        <f t="shared" si="171"/>
        <v>0</v>
      </c>
      <c r="G502" s="24">
        <f t="shared" si="171"/>
        <v>0</v>
      </c>
      <c r="H502" s="24">
        <f t="shared" si="171"/>
        <v>0</v>
      </c>
      <c r="I502" s="24">
        <f t="shared" si="171"/>
        <v>0</v>
      </c>
      <c r="J502" s="24">
        <f t="shared" si="171"/>
        <v>0</v>
      </c>
      <c r="K502" s="24">
        <f t="shared" si="171"/>
        <v>0</v>
      </c>
      <c r="L502" s="24">
        <f t="shared" si="171"/>
        <v>0</v>
      </c>
      <c r="M502" s="24">
        <f t="shared" si="171"/>
        <v>0</v>
      </c>
      <c r="N502" s="24">
        <f>IF(N499="",N498*4,IF(N500="",(N499+N498)*2,IF(N501="",((N500+N499+N498)/3)*4,SUM(N498:N501))))</f>
        <v>0</v>
      </c>
      <c r="O502" s="11">
        <f t="shared" ref="O502:O503" si="172">RATE(M$324-C$324,,-C502,M502)</f>
        <v>-0.99999874110137132</v>
      </c>
      <c r="P502" s="14" t="s">
        <v>951</v>
      </c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</row>
    <row r="503" spans="1:71" ht="16.5" customHeight="1" x14ac:dyDescent="0.3">
      <c r="A503" s="2"/>
      <c r="B503" s="28">
        <f t="shared" ref="B503:N503" si="173">+B502/(B$441+B$448)</f>
        <v>5.5817343704315375E-4</v>
      </c>
      <c r="C503" s="29">
        <f t="shared" si="173"/>
        <v>5.0767205747199251E-3</v>
      </c>
      <c r="D503" s="29">
        <f t="shared" si="173"/>
        <v>2.3403423973847638E-2</v>
      </c>
      <c r="E503" s="29">
        <f t="shared" si="173"/>
        <v>0</v>
      </c>
      <c r="F503" s="29">
        <f t="shared" si="173"/>
        <v>0</v>
      </c>
      <c r="G503" s="29">
        <f t="shared" si="173"/>
        <v>0</v>
      </c>
      <c r="H503" s="29">
        <f t="shared" si="173"/>
        <v>0</v>
      </c>
      <c r="I503" s="29">
        <f t="shared" si="173"/>
        <v>0</v>
      </c>
      <c r="J503" s="29">
        <f t="shared" si="173"/>
        <v>0</v>
      </c>
      <c r="K503" s="29">
        <f t="shared" si="173"/>
        <v>0</v>
      </c>
      <c r="L503" s="29">
        <f t="shared" si="173"/>
        <v>0</v>
      </c>
      <c r="M503" s="29">
        <f t="shared" si="173"/>
        <v>0</v>
      </c>
      <c r="N503" s="30">
        <f t="shared" si="173"/>
        <v>0</v>
      </c>
      <c r="O503" s="11">
        <f t="shared" si="172"/>
        <v>-0.99999874110137132</v>
      </c>
      <c r="P503" s="16" t="s">
        <v>952</v>
      </c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</row>
    <row r="504" spans="1:71" ht="16.5" customHeight="1" x14ac:dyDescent="0.3">
      <c r="A504" s="2"/>
      <c r="B504" s="260" t="s">
        <v>964</v>
      </c>
      <c r="C504" s="255"/>
      <c r="D504" s="255"/>
      <c r="E504" s="255"/>
      <c r="F504" s="255"/>
      <c r="G504" s="255"/>
      <c r="H504" s="255"/>
      <c r="I504" s="255"/>
      <c r="J504" s="255"/>
      <c r="K504" s="255"/>
      <c r="L504" s="255"/>
      <c r="M504" s="255"/>
      <c r="N504" s="256"/>
      <c r="O504" s="11"/>
      <c r="P504" s="4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</row>
    <row r="505" spans="1:71" ht="16.5" customHeight="1" x14ac:dyDescent="0.3">
      <c r="A505" s="2"/>
      <c r="B505" s="21">
        <f t="shared" ref="B505:N505" si="174">IFERROR(B465+B444-B490-B498,"")</f>
        <v>819900</v>
      </c>
      <c r="C505" s="21">
        <f t="shared" si="174"/>
        <v>871597</v>
      </c>
      <c r="D505" s="21">
        <f t="shared" si="174"/>
        <v>1268019</v>
      </c>
      <c r="E505" s="21">
        <f t="shared" si="174"/>
        <v>768181</v>
      </c>
      <c r="F505" s="21">
        <f t="shared" si="174"/>
        <v>1407372</v>
      </c>
      <c r="G505" s="21">
        <f t="shared" si="174"/>
        <v>2026129</v>
      </c>
      <c r="H505" s="21">
        <f t="shared" si="174"/>
        <v>2108703</v>
      </c>
      <c r="I505" s="21">
        <f t="shared" si="174"/>
        <v>2501043</v>
      </c>
      <c r="J505" s="21">
        <f t="shared" si="174"/>
        <v>2834584</v>
      </c>
      <c r="K505" s="21">
        <f t="shared" si="174"/>
        <v>3215715</v>
      </c>
      <c r="L505" s="21">
        <f t="shared" si="174"/>
        <v>3176575</v>
      </c>
      <c r="M505" s="21">
        <f t="shared" si="174"/>
        <v>3324756</v>
      </c>
      <c r="N505" s="21">
        <f t="shared" si="174"/>
        <v>5696444</v>
      </c>
      <c r="O505" s="11"/>
      <c r="P505" s="14" t="s">
        <v>948</v>
      </c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</row>
    <row r="506" spans="1:71" ht="16.5" customHeight="1" x14ac:dyDescent="0.3">
      <c r="A506" s="2"/>
      <c r="B506" s="12">
        <f t="shared" ref="B506:N506" si="175">IFERROR(B466+B445-B491-B499,"")</f>
        <v>740553</v>
      </c>
      <c r="C506" s="12">
        <f t="shared" si="175"/>
        <v>888660</v>
      </c>
      <c r="D506" s="12">
        <f t="shared" si="175"/>
        <v>371805</v>
      </c>
      <c r="E506" s="12">
        <f t="shared" si="175"/>
        <v>505004</v>
      </c>
      <c r="F506" s="12">
        <f t="shared" si="175"/>
        <v>1541273</v>
      </c>
      <c r="G506" s="12">
        <f t="shared" si="175"/>
        <v>1769789</v>
      </c>
      <c r="H506" s="12">
        <f t="shared" si="175"/>
        <v>2316541</v>
      </c>
      <c r="I506" s="12">
        <f t="shared" si="175"/>
        <v>2268168</v>
      </c>
      <c r="J506" s="12">
        <f t="shared" si="175"/>
        <v>2732225</v>
      </c>
      <c r="K506" s="12">
        <f t="shared" si="175"/>
        <v>2847473</v>
      </c>
      <c r="L506" s="12">
        <f t="shared" si="175"/>
        <v>3355502</v>
      </c>
      <c r="M506" s="12">
        <f t="shared" si="175"/>
        <v>2989532</v>
      </c>
      <c r="N506" s="12">
        <f t="shared" si="175"/>
        <v>841196</v>
      </c>
      <c r="O506" s="11"/>
      <c r="P506" s="14" t="s">
        <v>949</v>
      </c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</row>
    <row r="507" spans="1:71" ht="16.5" customHeight="1" x14ac:dyDescent="0.3">
      <c r="A507" s="2"/>
      <c r="B507" s="12">
        <f t="shared" ref="B507:N507" si="176">IFERROR(B467+B446-B492-B500,"")</f>
        <v>840678</v>
      </c>
      <c r="C507" s="12">
        <f t="shared" si="176"/>
        <v>775374</v>
      </c>
      <c r="D507" s="12">
        <f t="shared" si="176"/>
        <v>402900</v>
      </c>
      <c r="E507" s="12">
        <f t="shared" si="176"/>
        <v>619279</v>
      </c>
      <c r="F507" s="12">
        <f t="shared" si="176"/>
        <v>3151859</v>
      </c>
      <c r="G507" s="12">
        <f t="shared" si="176"/>
        <v>1765980</v>
      </c>
      <c r="H507" s="12">
        <f t="shared" si="176"/>
        <v>2249086</v>
      </c>
      <c r="I507" s="12">
        <f t="shared" si="176"/>
        <v>2173425</v>
      </c>
      <c r="J507" s="12">
        <f t="shared" si="176"/>
        <v>2724774</v>
      </c>
      <c r="K507" s="12">
        <f t="shared" si="176"/>
        <v>6386035</v>
      </c>
      <c r="L507" s="12">
        <f t="shared" si="176"/>
        <v>3390799</v>
      </c>
      <c r="M507" s="12">
        <f t="shared" si="176"/>
        <v>3259253</v>
      </c>
      <c r="N507" s="12" t="str">
        <f t="shared" si="176"/>
        <v/>
      </c>
      <c r="O507" s="11"/>
      <c r="P507" s="14" t="s">
        <v>950</v>
      </c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</row>
    <row r="508" spans="1:71" ht="16.5" customHeight="1" x14ac:dyDescent="0.3">
      <c r="A508" s="2"/>
      <c r="B508" s="24">
        <f t="shared" ref="B508:N508" si="177">IFERROR(B468+B447-B493-B501,"")</f>
        <v>629787</v>
      </c>
      <c r="C508" s="24">
        <f t="shared" si="177"/>
        <v>4463692</v>
      </c>
      <c r="D508" s="24">
        <f t="shared" si="177"/>
        <v>620361</v>
      </c>
      <c r="E508" s="24">
        <f t="shared" si="177"/>
        <v>914530.31</v>
      </c>
      <c r="F508" s="24">
        <f t="shared" si="177"/>
        <v>1266132.5649999999</v>
      </c>
      <c r="G508" s="24">
        <f t="shared" si="177"/>
        <v>2159955.7540000002</v>
      </c>
      <c r="H508" s="24">
        <f t="shared" si="177"/>
        <v>1995537.0400000003</v>
      </c>
      <c r="I508" s="24">
        <f t="shared" si="177"/>
        <v>2265024.4510000004</v>
      </c>
      <c r="J508" s="24">
        <f t="shared" si="177"/>
        <v>2522322.0199999996</v>
      </c>
      <c r="K508" s="24">
        <f t="shared" si="177"/>
        <v>2539962.2800000003</v>
      </c>
      <c r="L508" s="24">
        <f t="shared" si="177"/>
        <v>2956561.1900000009</v>
      </c>
      <c r="M508" s="24">
        <f t="shared" si="177"/>
        <v>4190782.8630000008</v>
      </c>
      <c r="N508" s="24" t="str">
        <f t="shared" si="177"/>
        <v/>
      </c>
      <c r="O508" s="11"/>
      <c r="P508" s="14" t="s">
        <v>956</v>
      </c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</row>
    <row r="509" spans="1:71" ht="16.5" customHeight="1" x14ac:dyDescent="0.3">
      <c r="A509" s="2"/>
      <c r="B509" s="27">
        <f t="shared" ref="B509:N509" si="178">IFERROR(B469+B448-B494-B502,"")</f>
        <v>3030918</v>
      </c>
      <c r="C509" s="24">
        <f t="shared" si="178"/>
        <v>6999323</v>
      </c>
      <c r="D509" s="24">
        <f t="shared" si="178"/>
        <v>2663085</v>
      </c>
      <c r="E509" s="24">
        <f t="shared" si="178"/>
        <v>2806994.31</v>
      </c>
      <c r="F509" s="24">
        <f t="shared" si="178"/>
        <v>7366636.5649999995</v>
      </c>
      <c r="G509" s="24">
        <f t="shared" si="178"/>
        <v>7721853.7540000007</v>
      </c>
      <c r="H509" s="24">
        <f t="shared" si="178"/>
        <v>8669867.040000001</v>
      </c>
      <c r="I509" s="24">
        <f t="shared" si="178"/>
        <v>9207660.4509999994</v>
      </c>
      <c r="J509" s="24">
        <f t="shared" si="178"/>
        <v>10813905.02</v>
      </c>
      <c r="K509" s="24">
        <f t="shared" si="178"/>
        <v>14989185.279999997</v>
      </c>
      <c r="L509" s="24">
        <f t="shared" si="178"/>
        <v>12879437.190000003</v>
      </c>
      <c r="M509" s="24">
        <f t="shared" si="178"/>
        <v>13764323.863000002</v>
      </c>
      <c r="N509" s="24">
        <f t="shared" si="178"/>
        <v>13075280</v>
      </c>
      <c r="O509" s="11">
        <f t="shared" ref="O509:O510" si="179">RATE(M$324-C$324,,-C509,M509)</f>
        <v>6.9965771519583525E-2</v>
      </c>
      <c r="P509" s="14" t="s">
        <v>951</v>
      </c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</row>
    <row r="510" spans="1:71" ht="16.5" customHeight="1" x14ac:dyDescent="0.3">
      <c r="A510" s="2"/>
      <c r="B510" s="15">
        <f t="shared" ref="B510:N510" si="180">+B509/(B$441+B$448)</f>
        <v>0.31980678968921766</v>
      </c>
      <c r="C510" s="15">
        <f t="shared" si="180"/>
        <v>0.44384829852370022</v>
      </c>
      <c r="D510" s="15">
        <f t="shared" si="180"/>
        <v>0.22430551946632657</v>
      </c>
      <c r="E510" s="15">
        <f t="shared" si="180"/>
        <v>0.21591327939010768</v>
      </c>
      <c r="F510" s="15">
        <f t="shared" si="180"/>
        <v>0.37698432449454339</v>
      </c>
      <c r="G510" s="15">
        <f t="shared" si="180"/>
        <v>0.35569790643273375</v>
      </c>
      <c r="H510" s="15">
        <f t="shared" si="180"/>
        <v>0.3619556184848266</v>
      </c>
      <c r="I510" s="15">
        <f t="shared" si="180"/>
        <v>0.35589495520947972</v>
      </c>
      <c r="J510" s="15">
        <f t="shared" si="180"/>
        <v>0.36956823011235479</v>
      </c>
      <c r="K510" s="15">
        <f t="shared" si="180"/>
        <v>0.43299715368221686</v>
      </c>
      <c r="L510" s="15">
        <f t="shared" si="180"/>
        <v>0.35215952635343817</v>
      </c>
      <c r="M510" s="15">
        <f t="shared" si="180"/>
        <v>0.35576398591758313</v>
      </c>
      <c r="N510" s="15">
        <f t="shared" si="180"/>
        <v>0.39479410727988368</v>
      </c>
      <c r="O510" s="11">
        <f t="shared" si="179"/>
        <v>-2.18786416924108E-2</v>
      </c>
      <c r="P510" s="16" t="s">
        <v>965</v>
      </c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</row>
    <row r="511" spans="1:71" ht="16.5" customHeight="1" x14ac:dyDescent="0.3">
      <c r="A511" s="17"/>
      <c r="B511" s="25"/>
      <c r="C511" s="15">
        <f t="shared" ref="C511:N511" si="181">C509/B509-1</f>
        <v>1.3093079390468496</v>
      </c>
      <c r="D511" s="15">
        <f t="shared" si="181"/>
        <v>-0.61952248810349231</v>
      </c>
      <c r="E511" s="15">
        <f t="shared" si="181"/>
        <v>5.4038571806757973E-2</v>
      </c>
      <c r="F511" s="15">
        <f t="shared" si="181"/>
        <v>1.6243859984881834</v>
      </c>
      <c r="G511" s="15">
        <f t="shared" si="181"/>
        <v>4.8219724953948662E-2</v>
      </c>
      <c r="H511" s="15">
        <f t="shared" si="181"/>
        <v>0.12277016843383226</v>
      </c>
      <c r="I511" s="15">
        <f t="shared" si="181"/>
        <v>6.2030179761557003E-2</v>
      </c>
      <c r="J511" s="15">
        <f t="shared" si="181"/>
        <v>0.17444654671486659</v>
      </c>
      <c r="K511" s="15">
        <f t="shared" si="181"/>
        <v>0.38610291585490542</v>
      </c>
      <c r="L511" s="15">
        <f t="shared" si="181"/>
        <v>-0.1407513517639295</v>
      </c>
      <c r="M511" s="15">
        <f t="shared" si="181"/>
        <v>6.870538362398726E-2</v>
      </c>
      <c r="N511" s="15">
        <f t="shared" si="181"/>
        <v>-5.0060131529760521E-2</v>
      </c>
      <c r="O511" s="22"/>
      <c r="P511" s="16" t="s">
        <v>957</v>
      </c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  <c r="BC511" s="17"/>
      <c r="BD511" s="17"/>
      <c r="BE511" s="17"/>
      <c r="BF511" s="17"/>
      <c r="BG511" s="17"/>
      <c r="BH511" s="17"/>
      <c r="BI511" s="17"/>
      <c r="BJ511" s="17"/>
      <c r="BK511" s="17"/>
      <c r="BL511" s="17"/>
      <c r="BM511" s="17"/>
      <c r="BN511" s="17"/>
      <c r="BO511" s="17"/>
      <c r="BP511" s="17"/>
      <c r="BQ511" s="17"/>
      <c r="BR511" s="17"/>
      <c r="BS511" s="17"/>
    </row>
    <row r="512" spans="1:71" ht="16.5" customHeight="1" x14ac:dyDescent="0.3">
      <c r="A512" s="2"/>
      <c r="B512" s="260" t="s">
        <v>966</v>
      </c>
      <c r="C512" s="255"/>
      <c r="D512" s="255"/>
      <c r="E512" s="255"/>
      <c r="F512" s="255"/>
      <c r="G512" s="255"/>
      <c r="H512" s="255"/>
      <c r="I512" s="255"/>
      <c r="J512" s="255"/>
      <c r="K512" s="255"/>
      <c r="L512" s="255"/>
      <c r="M512" s="255"/>
      <c r="N512" s="256"/>
      <c r="O512" s="11"/>
      <c r="P512" s="16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</row>
    <row r="513" spans="1:71" ht="16.5" customHeight="1" x14ac:dyDescent="0.3">
      <c r="A513" s="2"/>
      <c r="B513" s="21">
        <f t="shared" ref="B513:N513" si="182">IFERROR(B505+B551,"")</f>
        <v>1171158</v>
      </c>
      <c r="C513" s="21">
        <f t="shared" si="182"/>
        <v>1353582</v>
      </c>
      <c r="D513" s="21">
        <f t="shared" si="182"/>
        <v>1844706</v>
      </c>
      <c r="E513" s="21">
        <f t="shared" si="182"/>
        <v>1424874</v>
      </c>
      <c r="F513" s="21">
        <f t="shared" si="182"/>
        <v>2242474</v>
      </c>
      <c r="G513" s="21">
        <f t="shared" si="182"/>
        <v>2905876</v>
      </c>
      <c r="H513" s="21">
        <f t="shared" si="182"/>
        <v>3118306</v>
      </c>
      <c r="I513" s="21">
        <f t="shared" si="182"/>
        <v>3541090</v>
      </c>
      <c r="J513" s="21">
        <f t="shared" si="182"/>
        <v>4071099</v>
      </c>
      <c r="K513" s="21">
        <f t="shared" si="182"/>
        <v>4511791</v>
      </c>
      <c r="L513" s="21">
        <f t="shared" si="182"/>
        <v>4567429</v>
      </c>
      <c r="M513" s="21">
        <f t="shared" si="182"/>
        <v>4894469</v>
      </c>
      <c r="N513" s="21">
        <f t="shared" si="182"/>
        <v>7721879</v>
      </c>
      <c r="O513" s="11"/>
      <c r="P513" s="14" t="s">
        <v>948</v>
      </c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</row>
    <row r="514" spans="1:71" ht="16.5" customHeight="1" x14ac:dyDescent="0.3">
      <c r="A514" s="2"/>
      <c r="B514" s="12">
        <f t="shared" ref="B514:N514" si="183">IFERROR(B506+B552-B551,"")</f>
        <v>1080027</v>
      </c>
      <c r="C514" s="12">
        <f t="shared" si="183"/>
        <v>1395462</v>
      </c>
      <c r="D514" s="12">
        <f t="shared" si="183"/>
        <v>950179</v>
      </c>
      <c r="E514" s="12">
        <f t="shared" si="183"/>
        <v>1211872</v>
      </c>
      <c r="F514" s="12">
        <f t="shared" si="183"/>
        <v>2340562</v>
      </c>
      <c r="G514" s="12">
        <f t="shared" si="183"/>
        <v>2657427</v>
      </c>
      <c r="H514" s="12">
        <f t="shared" si="183"/>
        <v>3239091</v>
      </c>
      <c r="I514" s="12">
        <f t="shared" si="183"/>
        <v>3338215</v>
      </c>
      <c r="J514" s="12">
        <f t="shared" si="183"/>
        <v>3980269</v>
      </c>
      <c r="K514" s="12">
        <f t="shared" si="183"/>
        <v>4161054</v>
      </c>
      <c r="L514" s="12">
        <f t="shared" si="183"/>
        <v>4762997</v>
      </c>
      <c r="M514" s="12">
        <f t="shared" si="183"/>
        <v>4641247</v>
      </c>
      <c r="N514" s="12">
        <f t="shared" si="183"/>
        <v>2771586</v>
      </c>
      <c r="O514" s="11"/>
      <c r="P514" s="14" t="s">
        <v>949</v>
      </c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</row>
    <row r="515" spans="1:71" ht="16.5" customHeight="1" x14ac:dyDescent="0.3">
      <c r="A515" s="2"/>
      <c r="B515" s="12">
        <f t="shared" ref="B515:N515" si="184">IFERROR(B507+B553-B552,"")</f>
        <v>1222551</v>
      </c>
      <c r="C515" s="12">
        <f t="shared" si="184"/>
        <v>1336887</v>
      </c>
      <c r="D515" s="12">
        <f t="shared" si="184"/>
        <v>961652</v>
      </c>
      <c r="E515" s="12">
        <f t="shared" si="184"/>
        <v>1341451</v>
      </c>
      <c r="F515" s="12">
        <f t="shared" si="184"/>
        <v>3936458</v>
      </c>
      <c r="G515" s="12">
        <f t="shared" si="184"/>
        <v>2696185</v>
      </c>
      <c r="H515" s="12">
        <f t="shared" si="184"/>
        <v>3276271</v>
      </c>
      <c r="I515" s="12">
        <f t="shared" si="184"/>
        <v>3324196</v>
      </c>
      <c r="J515" s="12">
        <f t="shared" si="184"/>
        <v>4015539</v>
      </c>
      <c r="K515" s="12">
        <f t="shared" si="184"/>
        <v>7722238</v>
      </c>
      <c r="L515" s="12">
        <f t="shared" si="184"/>
        <v>4955558</v>
      </c>
      <c r="M515" s="12">
        <f t="shared" si="184"/>
        <v>4931502</v>
      </c>
      <c r="N515" s="12" t="str">
        <f t="shared" si="184"/>
        <v/>
      </c>
      <c r="O515" s="11"/>
      <c r="P515" s="14" t="s">
        <v>950</v>
      </c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</row>
    <row r="516" spans="1:71" ht="16.5" customHeight="1" x14ac:dyDescent="0.3">
      <c r="A516" s="2"/>
      <c r="B516" s="24">
        <f t="shared" ref="B516:N516" si="185">IFERROR(B508+B554-B553,"")</f>
        <v>1019845</v>
      </c>
      <c r="C516" s="24">
        <f t="shared" si="185"/>
        <v>5023581</v>
      </c>
      <c r="D516" s="24">
        <f t="shared" si="185"/>
        <v>1262787</v>
      </c>
      <c r="E516" s="24">
        <f t="shared" si="185"/>
        <v>1776731.7400000002</v>
      </c>
      <c r="F516" s="24">
        <f t="shared" si="185"/>
        <v>2104970.0549999997</v>
      </c>
      <c r="G516" s="24">
        <f t="shared" si="185"/>
        <v>3146071.159</v>
      </c>
      <c r="H516" s="24">
        <f t="shared" si="185"/>
        <v>3055377.8200000003</v>
      </c>
      <c r="I516" s="24">
        <f t="shared" si="185"/>
        <v>3442010.9010000005</v>
      </c>
      <c r="J516" s="24">
        <f t="shared" si="185"/>
        <v>3869660.3439999996</v>
      </c>
      <c r="K516" s="24">
        <f t="shared" si="185"/>
        <v>3908625.59</v>
      </c>
      <c r="L516" s="24">
        <f t="shared" si="185"/>
        <v>4499188.620000001</v>
      </c>
      <c r="M516" s="24">
        <f t="shared" si="185"/>
        <v>6414004.7479999997</v>
      </c>
      <c r="N516" s="24" t="str">
        <f t="shared" si="185"/>
        <v/>
      </c>
      <c r="O516" s="11"/>
      <c r="P516" s="14" t="s">
        <v>956</v>
      </c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</row>
    <row r="517" spans="1:71" ht="16.5" customHeight="1" x14ac:dyDescent="0.3">
      <c r="A517" s="2"/>
      <c r="B517" s="27">
        <f t="shared" ref="B517:N517" si="186">IFERROR(B509+B554,"")</f>
        <v>4493581</v>
      </c>
      <c r="C517" s="24">
        <f t="shared" si="186"/>
        <v>9109512</v>
      </c>
      <c r="D517" s="24">
        <f t="shared" si="186"/>
        <v>5019324</v>
      </c>
      <c r="E517" s="24">
        <f t="shared" si="186"/>
        <v>5754928.7400000002</v>
      </c>
      <c r="F517" s="24">
        <f t="shared" si="186"/>
        <v>10624464.055</v>
      </c>
      <c r="G517" s="24">
        <f t="shared" si="186"/>
        <v>11405559.159</v>
      </c>
      <c r="H517" s="24">
        <f t="shared" si="186"/>
        <v>12689045.82</v>
      </c>
      <c r="I517" s="24">
        <f t="shared" si="186"/>
        <v>13645511.901000001</v>
      </c>
      <c r="J517" s="24">
        <f t="shared" si="186"/>
        <v>15936567.344000001</v>
      </c>
      <c r="K517" s="24">
        <f t="shared" si="186"/>
        <v>20303708.589999996</v>
      </c>
      <c r="L517" s="24">
        <f t="shared" si="186"/>
        <v>18785172.620000005</v>
      </c>
      <c r="M517" s="24">
        <f t="shared" si="186"/>
        <v>20881222.748000003</v>
      </c>
      <c r="N517" s="24">
        <f t="shared" si="186"/>
        <v>20986930</v>
      </c>
      <c r="O517" s="11">
        <f t="shared" ref="O517:O518" si="187">RATE(M$324-C$324,,-C517,M517)</f>
        <v>8.6490870456509217E-2</v>
      </c>
      <c r="P517" s="14" t="s">
        <v>951</v>
      </c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</row>
    <row r="518" spans="1:71" ht="16.5" customHeight="1" x14ac:dyDescent="0.3">
      <c r="A518" s="2"/>
      <c r="B518" s="15">
        <f t="shared" ref="B518:N518" si="188">+B517/(B$441+B$448)</f>
        <v>0.47413942370544648</v>
      </c>
      <c r="C518" s="15">
        <f t="shared" si="188"/>
        <v>0.57766178265829848</v>
      </c>
      <c r="D518" s="15">
        <f t="shared" si="188"/>
        <v>0.42276610667320047</v>
      </c>
      <c r="E518" s="15">
        <f t="shared" si="188"/>
        <v>0.44266763651180341</v>
      </c>
      <c r="F518" s="15">
        <f t="shared" si="188"/>
        <v>0.54370218614018628</v>
      </c>
      <c r="G518" s="15">
        <f t="shared" si="188"/>
        <v>0.5253833656781518</v>
      </c>
      <c r="H518" s="15">
        <f t="shared" si="188"/>
        <v>0.52975107998431348</v>
      </c>
      <c r="I518" s="15">
        <f t="shared" si="188"/>
        <v>0.5274270128292351</v>
      </c>
      <c r="J518" s="15">
        <f t="shared" si="188"/>
        <v>0.54463664850909066</v>
      </c>
      <c r="K518" s="15">
        <f t="shared" si="188"/>
        <v>0.58651940478670073</v>
      </c>
      <c r="L518" s="15">
        <f t="shared" si="188"/>
        <v>0.51363870910936715</v>
      </c>
      <c r="M518" s="15">
        <f t="shared" si="188"/>
        <v>0.53971318239835786</v>
      </c>
      <c r="N518" s="15">
        <f t="shared" si="188"/>
        <v>0.63367792459476269</v>
      </c>
      <c r="O518" s="11">
        <f t="shared" si="187"/>
        <v>-6.7720348752552681E-3</v>
      </c>
      <c r="P518" s="16" t="s">
        <v>967</v>
      </c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</row>
    <row r="519" spans="1:71" ht="16.5" customHeight="1" x14ac:dyDescent="0.3">
      <c r="A519" s="17"/>
      <c r="B519" s="25"/>
      <c r="C519" s="15">
        <f t="shared" ref="C519:N519" si="189">C517/B517-1</f>
        <v>1.0272277277298438</v>
      </c>
      <c r="D519" s="15">
        <f t="shared" si="189"/>
        <v>-0.4490018784760369</v>
      </c>
      <c r="E519" s="15">
        <f t="shared" si="189"/>
        <v>0.1465545439983551</v>
      </c>
      <c r="F519" s="15">
        <f t="shared" si="189"/>
        <v>0.84615041036980743</v>
      </c>
      <c r="G519" s="15">
        <f t="shared" si="189"/>
        <v>7.3518541731279807E-2</v>
      </c>
      <c r="H519" s="15">
        <f t="shared" si="189"/>
        <v>0.1125316736433053</v>
      </c>
      <c r="I519" s="15">
        <f t="shared" si="189"/>
        <v>7.5377305320503574E-2</v>
      </c>
      <c r="J519" s="15">
        <f t="shared" si="189"/>
        <v>0.16789809423214841</v>
      </c>
      <c r="K519" s="15">
        <f t="shared" si="189"/>
        <v>0.27403274191566673</v>
      </c>
      <c r="L519" s="15">
        <f t="shared" si="189"/>
        <v>-7.4791064069344548E-2</v>
      </c>
      <c r="M519" s="15">
        <f t="shared" si="189"/>
        <v>0.11158003018659501</v>
      </c>
      <c r="N519" s="15">
        <f t="shared" si="189"/>
        <v>5.0623114017651627E-3</v>
      </c>
      <c r="O519" s="22"/>
      <c r="P519" s="16" t="s">
        <v>957</v>
      </c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  <c r="BM519" s="17"/>
      <c r="BN519" s="17"/>
      <c r="BO519" s="17"/>
      <c r="BP519" s="17"/>
      <c r="BQ519" s="17"/>
      <c r="BR519" s="17"/>
      <c r="BS519" s="17"/>
    </row>
    <row r="520" spans="1:71" ht="16.5" customHeight="1" x14ac:dyDescent="0.3">
      <c r="A520" s="2"/>
      <c r="B520" s="258" t="s">
        <v>891</v>
      </c>
      <c r="C520" s="255"/>
      <c r="D520" s="255"/>
      <c r="E520" s="255"/>
      <c r="F520" s="255"/>
      <c r="G520" s="255"/>
      <c r="H520" s="255"/>
      <c r="I520" s="255"/>
      <c r="J520" s="255"/>
      <c r="K520" s="255"/>
      <c r="L520" s="255"/>
      <c r="M520" s="255"/>
      <c r="N520" s="256"/>
      <c r="O520" s="11"/>
      <c r="P520" s="4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</row>
    <row r="521" spans="1:71" ht="16.5" customHeight="1" x14ac:dyDescent="0.3">
      <c r="A521" s="2"/>
      <c r="B521" s="21">
        <f t="shared" ref="B521:N521" si="190">IFERROR(VLOOKUP($B$520,$130:$203,MATCH($P521&amp;"/"&amp;B$324,$128:$128,0),FALSE),"")</f>
        <v>126793</v>
      </c>
      <c r="C521" s="21">
        <f t="shared" si="190"/>
        <v>191630</v>
      </c>
      <c r="D521" s="21">
        <f t="shared" si="190"/>
        <v>168158</v>
      </c>
      <c r="E521" s="21">
        <f t="shared" si="190"/>
        <v>178226</v>
      </c>
      <c r="F521" s="21">
        <f t="shared" si="190"/>
        <v>252354</v>
      </c>
      <c r="G521" s="21">
        <f t="shared" si="190"/>
        <v>215923</v>
      </c>
      <c r="H521" s="21">
        <f t="shared" si="190"/>
        <v>178592</v>
      </c>
      <c r="I521" s="21">
        <f t="shared" si="190"/>
        <v>96008</v>
      </c>
      <c r="J521" s="21">
        <f t="shared" si="190"/>
        <v>180008</v>
      </c>
      <c r="K521" s="21">
        <f t="shared" si="190"/>
        <v>109664</v>
      </c>
      <c r="L521" s="21">
        <f t="shared" si="190"/>
        <v>104544</v>
      </c>
      <c r="M521" s="21">
        <f t="shared" si="190"/>
        <v>186073</v>
      </c>
      <c r="N521" s="21">
        <f t="shared" si="190"/>
        <v>480112</v>
      </c>
      <c r="O521" s="11"/>
      <c r="P521" s="14" t="s">
        <v>948</v>
      </c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</row>
    <row r="522" spans="1:71" ht="16.5" customHeight="1" x14ac:dyDescent="0.3">
      <c r="A522" s="2"/>
      <c r="B522" s="12">
        <f t="shared" ref="B522:N522" si="191">IFERROR(VLOOKUP($B$520,$130:$203,MATCH($P522&amp;"/"&amp;B$324,$128:$128,0),FALSE),"")</f>
        <v>121992</v>
      </c>
      <c r="C522" s="12">
        <f t="shared" si="191"/>
        <v>218456</v>
      </c>
      <c r="D522" s="12">
        <f t="shared" si="191"/>
        <v>173904</v>
      </c>
      <c r="E522" s="12">
        <f t="shared" si="191"/>
        <v>205373</v>
      </c>
      <c r="F522" s="12">
        <f t="shared" si="191"/>
        <v>253646</v>
      </c>
      <c r="G522" s="12">
        <f t="shared" si="191"/>
        <v>275315</v>
      </c>
      <c r="H522" s="12">
        <f t="shared" si="191"/>
        <v>286302</v>
      </c>
      <c r="I522" s="12">
        <f t="shared" si="191"/>
        <v>102890</v>
      </c>
      <c r="J522" s="12">
        <f t="shared" si="191"/>
        <v>166155</v>
      </c>
      <c r="K522" s="12">
        <f t="shared" si="191"/>
        <v>92802</v>
      </c>
      <c r="L522" s="12">
        <f t="shared" si="191"/>
        <v>28392</v>
      </c>
      <c r="M522" s="12">
        <f t="shared" si="191"/>
        <v>236094</v>
      </c>
      <c r="N522" s="12">
        <f t="shared" si="191"/>
        <v>490308</v>
      </c>
      <c r="O522" s="11"/>
      <c r="P522" s="14" t="s">
        <v>949</v>
      </c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</row>
    <row r="523" spans="1:71" ht="16.5" customHeight="1" x14ac:dyDescent="0.3">
      <c r="A523" s="2"/>
      <c r="B523" s="12">
        <f t="shared" ref="B523:N523" si="192">IFERROR(VLOOKUP($B$520,$130:$203,MATCH($P523&amp;"/"&amp;B$324,$128:$128,0),FALSE),"")</f>
        <v>128610</v>
      </c>
      <c r="C523" s="12">
        <f t="shared" si="192"/>
        <v>199932</v>
      </c>
      <c r="D523" s="12">
        <f t="shared" si="192"/>
        <v>176712</v>
      </c>
      <c r="E523" s="12">
        <f t="shared" si="192"/>
        <v>235265</v>
      </c>
      <c r="F523" s="12">
        <f t="shared" si="192"/>
        <v>335452</v>
      </c>
      <c r="G523" s="12">
        <f t="shared" si="192"/>
        <v>165132</v>
      </c>
      <c r="H523" s="12">
        <f t="shared" si="192"/>
        <v>119837</v>
      </c>
      <c r="I523" s="12">
        <f t="shared" si="192"/>
        <v>140638</v>
      </c>
      <c r="J523" s="12">
        <f t="shared" si="192"/>
        <v>155205</v>
      </c>
      <c r="K523" s="12">
        <f t="shared" si="192"/>
        <v>97323</v>
      </c>
      <c r="L523" s="12">
        <f t="shared" si="192"/>
        <v>110124</v>
      </c>
      <c r="M523" s="12">
        <f t="shared" si="192"/>
        <v>223905</v>
      </c>
      <c r="N523" s="12" t="str">
        <f t="shared" si="192"/>
        <v/>
      </c>
      <c r="O523" s="11"/>
      <c r="P523" s="14" t="s">
        <v>950</v>
      </c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</row>
    <row r="524" spans="1:71" ht="16.5" customHeight="1" x14ac:dyDescent="0.3">
      <c r="A524" s="2"/>
      <c r="B524" s="24">
        <f t="shared" ref="B524:N524" si="193">IFERROR(VLOOKUP($B$520,$130:$203,MATCH($P524&amp;"/"&amp;B$324,$128:$128,0),FALSE),"")</f>
        <v>165991</v>
      </c>
      <c r="C524" s="24">
        <f t="shared" si="193"/>
        <v>190862</v>
      </c>
      <c r="D524" s="24">
        <f t="shared" si="193"/>
        <v>169516</v>
      </c>
      <c r="E524" s="24">
        <f t="shared" si="193"/>
        <v>255400.6</v>
      </c>
      <c r="F524" s="24">
        <f t="shared" si="193"/>
        <v>215943.44</v>
      </c>
      <c r="G524" s="24">
        <f t="shared" si="193"/>
        <v>156162.81700000001</v>
      </c>
      <c r="H524" s="24">
        <f t="shared" si="193"/>
        <v>92020.11</v>
      </c>
      <c r="I524" s="24">
        <f t="shared" si="193"/>
        <v>169178.08900000001</v>
      </c>
      <c r="J524" s="24">
        <f t="shared" si="193"/>
        <v>132092.33900000001</v>
      </c>
      <c r="K524" s="24">
        <f t="shared" si="193"/>
        <v>64070.11</v>
      </c>
      <c r="L524" s="24">
        <f t="shared" si="193"/>
        <v>183272.77</v>
      </c>
      <c r="M524" s="24">
        <f t="shared" si="193"/>
        <v>199550.75</v>
      </c>
      <c r="N524" s="24" t="str">
        <f t="shared" si="193"/>
        <v/>
      </c>
      <c r="O524" s="11"/>
      <c r="P524" s="14" t="s">
        <v>956</v>
      </c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</row>
    <row r="525" spans="1:71" ht="16.5" customHeight="1" x14ac:dyDescent="0.3">
      <c r="A525" s="2"/>
      <c r="B525" s="24">
        <f t="shared" ref="B525:M525" si="194">SUM(B521:B524)</f>
        <v>543386</v>
      </c>
      <c r="C525" s="24">
        <f t="shared" si="194"/>
        <v>800880</v>
      </c>
      <c r="D525" s="24">
        <f t="shared" si="194"/>
        <v>688290</v>
      </c>
      <c r="E525" s="24">
        <f t="shared" si="194"/>
        <v>874264.6</v>
      </c>
      <c r="F525" s="24">
        <f t="shared" si="194"/>
        <v>1057395.44</v>
      </c>
      <c r="G525" s="24">
        <f t="shared" si="194"/>
        <v>812532.81700000004</v>
      </c>
      <c r="H525" s="24">
        <f t="shared" si="194"/>
        <v>676751.11</v>
      </c>
      <c r="I525" s="24">
        <f t="shared" si="194"/>
        <v>508714.08900000004</v>
      </c>
      <c r="J525" s="24">
        <f t="shared" si="194"/>
        <v>633460.33900000004</v>
      </c>
      <c r="K525" s="24">
        <f t="shared" si="194"/>
        <v>363859.11</v>
      </c>
      <c r="L525" s="24">
        <f t="shared" si="194"/>
        <v>426332.77</v>
      </c>
      <c r="M525" s="24">
        <f t="shared" si="194"/>
        <v>845622.75</v>
      </c>
      <c r="N525" s="24">
        <f>IF(N522="",N521*4,IF(N523="",(N522+N521)*2,IF(N524="",((N523+N522+N521)/3)*4,SUM(N521:N524))))</f>
        <v>1940840</v>
      </c>
      <c r="O525" s="11">
        <f t="shared" ref="O525:O526" si="195">RATE(M$324-C$324,,-C525,M525)</f>
        <v>5.4510245698588386E-3</v>
      </c>
      <c r="P525" s="14" t="s">
        <v>951</v>
      </c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</row>
    <row r="526" spans="1:71" ht="16.5" customHeight="1" x14ac:dyDescent="0.3">
      <c r="A526" s="2"/>
      <c r="B526" s="15">
        <f t="shared" ref="B526:N526" si="196">+B525/(B$441+B$448)</f>
        <v>5.7335280011555981E-2</v>
      </c>
      <c r="C526" s="15">
        <f t="shared" si="196"/>
        <v>5.078622965701983E-2</v>
      </c>
      <c r="D526" s="15">
        <f t="shared" si="196"/>
        <v>5.7973082343777203E-2</v>
      </c>
      <c r="E526" s="15">
        <f t="shared" si="196"/>
        <v>6.7248207867112039E-2</v>
      </c>
      <c r="F526" s="15">
        <f t="shared" si="196"/>
        <v>5.4111737718393949E-2</v>
      </c>
      <c r="G526" s="15">
        <f t="shared" si="196"/>
        <v>3.7428347016424418E-2</v>
      </c>
      <c r="H526" s="15">
        <f t="shared" si="196"/>
        <v>2.8253474413183488E-2</v>
      </c>
      <c r="I526" s="15">
        <f t="shared" si="196"/>
        <v>1.9662842573590283E-2</v>
      </c>
      <c r="J526" s="15">
        <f t="shared" si="196"/>
        <v>2.1648684346462135E-2</v>
      </c>
      <c r="K526" s="15">
        <f t="shared" si="196"/>
        <v>1.0510908767107098E-2</v>
      </c>
      <c r="L526" s="15">
        <f t="shared" si="196"/>
        <v>1.1657120116142998E-2</v>
      </c>
      <c r="M526" s="15">
        <f t="shared" si="196"/>
        <v>2.1856658061590969E-2</v>
      </c>
      <c r="N526" s="15">
        <f t="shared" si="196"/>
        <v>5.8601589807108487E-2</v>
      </c>
      <c r="O526" s="11">
        <f t="shared" si="195"/>
        <v>-8.0855530109804022E-2</v>
      </c>
      <c r="P526" s="16" t="s">
        <v>952</v>
      </c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</row>
    <row r="527" spans="1:71" ht="16.5" customHeight="1" x14ac:dyDescent="0.3">
      <c r="A527" s="2"/>
      <c r="B527" s="260" t="s">
        <v>968</v>
      </c>
      <c r="C527" s="255"/>
      <c r="D527" s="255"/>
      <c r="E527" s="255"/>
      <c r="F527" s="255"/>
      <c r="G527" s="255"/>
      <c r="H527" s="255"/>
      <c r="I527" s="255"/>
      <c r="J527" s="255"/>
      <c r="K527" s="255"/>
      <c r="L527" s="255"/>
      <c r="M527" s="255"/>
      <c r="N527" s="256"/>
      <c r="O527" s="11"/>
      <c r="P527" s="4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</row>
    <row r="528" spans="1:71" ht="16.5" customHeight="1" x14ac:dyDescent="0.3">
      <c r="A528" s="2"/>
      <c r="B528" s="21">
        <f t="shared" ref="B528:N528" si="197">IFERROR(B505-B521,"")</f>
        <v>693107</v>
      </c>
      <c r="C528" s="21">
        <f t="shared" si="197"/>
        <v>679967</v>
      </c>
      <c r="D528" s="21">
        <f t="shared" si="197"/>
        <v>1099861</v>
      </c>
      <c r="E528" s="21">
        <f t="shared" si="197"/>
        <v>589955</v>
      </c>
      <c r="F528" s="21">
        <f t="shared" si="197"/>
        <v>1155018</v>
      </c>
      <c r="G528" s="21">
        <f t="shared" si="197"/>
        <v>1810206</v>
      </c>
      <c r="H528" s="21">
        <f t="shared" si="197"/>
        <v>1930111</v>
      </c>
      <c r="I528" s="21">
        <f t="shared" si="197"/>
        <v>2405035</v>
      </c>
      <c r="J528" s="21">
        <f t="shared" si="197"/>
        <v>2654576</v>
      </c>
      <c r="K528" s="21">
        <f t="shared" si="197"/>
        <v>3106051</v>
      </c>
      <c r="L528" s="21">
        <f t="shared" si="197"/>
        <v>3072031</v>
      </c>
      <c r="M528" s="21">
        <f t="shared" si="197"/>
        <v>3138683</v>
      </c>
      <c r="N528" s="21">
        <f t="shared" si="197"/>
        <v>5216332</v>
      </c>
      <c r="O528" s="11"/>
      <c r="P528" s="14" t="s">
        <v>948</v>
      </c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</row>
    <row r="529" spans="1:71" ht="16.5" customHeight="1" x14ac:dyDescent="0.3">
      <c r="A529" s="2"/>
      <c r="B529" s="12">
        <f t="shared" ref="B529:N529" si="198">IFERROR(B506-B522,"")</f>
        <v>618561</v>
      </c>
      <c r="C529" s="12">
        <f t="shared" si="198"/>
        <v>670204</v>
      </c>
      <c r="D529" s="12">
        <f t="shared" si="198"/>
        <v>197901</v>
      </c>
      <c r="E529" s="12">
        <f t="shared" si="198"/>
        <v>299631</v>
      </c>
      <c r="F529" s="12">
        <f t="shared" si="198"/>
        <v>1287627</v>
      </c>
      <c r="G529" s="12">
        <f t="shared" si="198"/>
        <v>1494474</v>
      </c>
      <c r="H529" s="12">
        <f t="shared" si="198"/>
        <v>2030239</v>
      </c>
      <c r="I529" s="12">
        <f t="shared" si="198"/>
        <v>2165278</v>
      </c>
      <c r="J529" s="12">
        <f t="shared" si="198"/>
        <v>2566070</v>
      </c>
      <c r="K529" s="12">
        <f t="shared" si="198"/>
        <v>2754671</v>
      </c>
      <c r="L529" s="12">
        <f t="shared" si="198"/>
        <v>3327110</v>
      </c>
      <c r="M529" s="12">
        <f t="shared" si="198"/>
        <v>2753438</v>
      </c>
      <c r="N529" s="12">
        <f t="shared" si="198"/>
        <v>350888</v>
      </c>
      <c r="O529" s="11"/>
      <c r="P529" s="14" t="s">
        <v>949</v>
      </c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</row>
    <row r="530" spans="1:71" ht="16.5" customHeight="1" x14ac:dyDescent="0.3">
      <c r="A530" s="2"/>
      <c r="B530" s="12">
        <f t="shared" ref="B530:N530" si="199">IFERROR(B507-B523,"")</f>
        <v>712068</v>
      </c>
      <c r="C530" s="12">
        <f t="shared" si="199"/>
        <v>575442</v>
      </c>
      <c r="D530" s="12">
        <f t="shared" si="199"/>
        <v>226188</v>
      </c>
      <c r="E530" s="12">
        <f t="shared" si="199"/>
        <v>384014</v>
      </c>
      <c r="F530" s="12">
        <f t="shared" si="199"/>
        <v>2816407</v>
      </c>
      <c r="G530" s="12">
        <f t="shared" si="199"/>
        <v>1600848</v>
      </c>
      <c r="H530" s="12">
        <f t="shared" si="199"/>
        <v>2129249</v>
      </c>
      <c r="I530" s="12">
        <f t="shared" si="199"/>
        <v>2032787</v>
      </c>
      <c r="J530" s="12">
        <f t="shared" si="199"/>
        <v>2569569</v>
      </c>
      <c r="K530" s="12">
        <f t="shared" si="199"/>
        <v>6288712</v>
      </c>
      <c r="L530" s="12">
        <f t="shared" si="199"/>
        <v>3280675</v>
      </c>
      <c r="M530" s="12">
        <f t="shared" si="199"/>
        <v>3035348</v>
      </c>
      <c r="N530" s="12" t="str">
        <f t="shared" si="199"/>
        <v/>
      </c>
      <c r="O530" s="11"/>
      <c r="P530" s="14" t="s">
        <v>950</v>
      </c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</row>
    <row r="531" spans="1:71" ht="16.5" customHeight="1" x14ac:dyDescent="0.3">
      <c r="A531" s="2"/>
      <c r="B531" s="12">
        <f t="shared" ref="B531:N531" si="200">IFERROR(B508-B524,"")</f>
        <v>463796</v>
      </c>
      <c r="C531" s="24">
        <f t="shared" si="200"/>
        <v>4272830</v>
      </c>
      <c r="D531" s="24">
        <f t="shared" si="200"/>
        <v>450845</v>
      </c>
      <c r="E531" s="24">
        <f t="shared" si="200"/>
        <v>659129.71000000008</v>
      </c>
      <c r="F531" s="24">
        <f t="shared" si="200"/>
        <v>1050189.125</v>
      </c>
      <c r="G531" s="24">
        <f t="shared" si="200"/>
        <v>2003792.9370000002</v>
      </c>
      <c r="H531" s="24">
        <f t="shared" si="200"/>
        <v>1903516.9300000002</v>
      </c>
      <c r="I531" s="24">
        <f t="shared" si="200"/>
        <v>2095846.3620000004</v>
      </c>
      <c r="J531" s="24">
        <f t="shared" si="200"/>
        <v>2390229.6809999994</v>
      </c>
      <c r="K531" s="24">
        <f t="shared" si="200"/>
        <v>2475892.1700000004</v>
      </c>
      <c r="L531" s="24">
        <f t="shared" si="200"/>
        <v>2773288.4200000009</v>
      </c>
      <c r="M531" s="24">
        <f t="shared" si="200"/>
        <v>3991232.1130000008</v>
      </c>
      <c r="N531" s="24" t="str">
        <f t="shared" si="200"/>
        <v/>
      </c>
      <c r="O531" s="11"/>
      <c r="P531" s="14" t="s">
        <v>956</v>
      </c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</row>
    <row r="532" spans="1:71" ht="16.5" customHeight="1" x14ac:dyDescent="0.3">
      <c r="A532" s="2"/>
      <c r="B532" s="27">
        <f t="shared" ref="B532:M532" si="201">B509-B525</f>
        <v>2487532</v>
      </c>
      <c r="C532" s="24">
        <f t="shared" si="201"/>
        <v>6198443</v>
      </c>
      <c r="D532" s="24">
        <f t="shared" si="201"/>
        <v>1974795</v>
      </c>
      <c r="E532" s="24">
        <f t="shared" si="201"/>
        <v>1932729.71</v>
      </c>
      <c r="F532" s="24">
        <f t="shared" si="201"/>
        <v>6309241.125</v>
      </c>
      <c r="G532" s="24">
        <f t="shared" si="201"/>
        <v>6909320.9370000008</v>
      </c>
      <c r="H532" s="24">
        <f t="shared" si="201"/>
        <v>7993115.9300000006</v>
      </c>
      <c r="I532" s="24">
        <f t="shared" si="201"/>
        <v>8698946.3619999997</v>
      </c>
      <c r="J532" s="24">
        <f t="shared" si="201"/>
        <v>10180444.681</v>
      </c>
      <c r="K532" s="24">
        <f t="shared" si="201"/>
        <v>14625326.169999998</v>
      </c>
      <c r="L532" s="24">
        <f t="shared" si="201"/>
        <v>12453104.420000004</v>
      </c>
      <c r="M532" s="24">
        <f t="shared" si="201"/>
        <v>12918701.113000002</v>
      </c>
      <c r="N532" s="24">
        <f>IFERROR(N509-N525,"")</f>
        <v>11134440</v>
      </c>
      <c r="O532" s="11">
        <f t="shared" ref="O532:O533" si="202">RATE(M$324-C$324,,-C532,M532)</f>
        <v>7.6201576423079495E-2</v>
      </c>
      <c r="P532" s="14" t="s">
        <v>951</v>
      </c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</row>
    <row r="533" spans="1:71" ht="16.5" customHeight="1" x14ac:dyDescent="0.3">
      <c r="A533" s="2"/>
      <c r="B533" s="15">
        <f t="shared" ref="B533:N533" si="203">+B532/(B$441+B$448)</f>
        <v>0.2624715096776617</v>
      </c>
      <c r="C533" s="15">
        <f t="shared" si="203"/>
        <v>0.39306206886668038</v>
      </c>
      <c r="D533" s="15">
        <f t="shared" si="203"/>
        <v>0.16633243712254936</v>
      </c>
      <c r="E533" s="15">
        <f t="shared" si="203"/>
        <v>0.14866507152299563</v>
      </c>
      <c r="F533" s="15">
        <f t="shared" si="203"/>
        <v>0.32287258677614949</v>
      </c>
      <c r="G533" s="15">
        <f t="shared" si="203"/>
        <v>0.31826955941630936</v>
      </c>
      <c r="H533" s="15">
        <f t="shared" si="203"/>
        <v>0.33370214407164306</v>
      </c>
      <c r="I533" s="15">
        <f t="shared" si="203"/>
        <v>0.33623211263588942</v>
      </c>
      <c r="J533" s="15">
        <f t="shared" si="203"/>
        <v>0.34791954576589268</v>
      </c>
      <c r="K533" s="15">
        <f t="shared" si="203"/>
        <v>0.42248624491510978</v>
      </c>
      <c r="L533" s="15">
        <f t="shared" si="203"/>
        <v>0.34050240623729516</v>
      </c>
      <c r="M533" s="15">
        <f t="shared" si="203"/>
        <v>0.33390732785599214</v>
      </c>
      <c r="N533" s="15">
        <f t="shared" si="203"/>
        <v>0.33619251747277518</v>
      </c>
      <c r="O533" s="11">
        <f t="shared" si="202"/>
        <v>-1.6178109839377196E-2</v>
      </c>
      <c r="P533" s="16" t="s">
        <v>969</v>
      </c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</row>
    <row r="534" spans="1:71" ht="16.5" customHeight="1" x14ac:dyDescent="0.3">
      <c r="A534" s="2"/>
      <c r="B534" s="259" t="s">
        <v>867</v>
      </c>
      <c r="C534" s="255"/>
      <c r="D534" s="255"/>
      <c r="E534" s="255"/>
      <c r="F534" s="255"/>
      <c r="G534" s="255"/>
      <c r="H534" s="255"/>
      <c r="I534" s="255"/>
      <c r="J534" s="255"/>
      <c r="K534" s="255"/>
      <c r="L534" s="255"/>
      <c r="M534" s="255"/>
      <c r="N534" s="256"/>
      <c r="O534" s="11"/>
      <c r="P534" s="4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</row>
    <row r="535" spans="1:71" ht="16.5" customHeight="1" x14ac:dyDescent="0.3">
      <c r="A535" s="2"/>
      <c r="B535" s="21">
        <f t="shared" ref="B535:N535" si="204">IFERROR(VLOOKUP($B$534,$130:$203,MATCH($P535&amp;"/"&amp;B$324,$128:$128,0),FALSE),"")</f>
        <v>147135</v>
      </c>
      <c r="C535" s="21">
        <f t="shared" si="204"/>
        <v>151721</v>
      </c>
      <c r="D535" s="21">
        <f t="shared" si="204"/>
        <v>263607</v>
      </c>
      <c r="E535" s="21">
        <f t="shared" si="204"/>
        <v>104262</v>
      </c>
      <c r="F535" s="21">
        <f t="shared" si="204"/>
        <v>214708</v>
      </c>
      <c r="G535" s="21">
        <f t="shared" si="204"/>
        <v>297196</v>
      </c>
      <c r="H535" s="21">
        <f t="shared" si="204"/>
        <v>370098</v>
      </c>
      <c r="I535" s="21">
        <f t="shared" si="204"/>
        <v>412622</v>
      </c>
      <c r="J535" s="21">
        <f t="shared" si="204"/>
        <v>448830</v>
      </c>
      <c r="K535" s="21">
        <f t="shared" si="204"/>
        <v>519468</v>
      </c>
      <c r="L535" s="21">
        <f t="shared" si="204"/>
        <v>473772</v>
      </c>
      <c r="M535" s="21">
        <f t="shared" si="204"/>
        <v>552852</v>
      </c>
      <c r="N535" s="21">
        <f t="shared" si="204"/>
        <v>1177219</v>
      </c>
      <c r="O535" s="11"/>
      <c r="P535" s="14" t="s">
        <v>948</v>
      </c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</row>
    <row r="536" spans="1:71" ht="16.5" customHeight="1" x14ac:dyDescent="0.3">
      <c r="A536" s="2"/>
      <c r="B536" s="12">
        <f t="shared" ref="B536:N536" si="205">IFERROR(VLOOKUP($B$534,$130:$203,MATCH($P536&amp;"/"&amp;B$324,$128:$128,0),FALSE),"")</f>
        <v>175370</v>
      </c>
      <c r="C536" s="12">
        <f t="shared" si="205"/>
        <v>167994</v>
      </c>
      <c r="D536" s="12">
        <f t="shared" si="205"/>
        <v>144756</v>
      </c>
      <c r="E536" s="12">
        <f t="shared" si="205"/>
        <v>63649</v>
      </c>
      <c r="F536" s="12">
        <f t="shared" si="205"/>
        <v>236415</v>
      </c>
      <c r="G536" s="12">
        <f t="shared" si="205"/>
        <v>221006</v>
      </c>
      <c r="H536" s="12">
        <f t="shared" si="205"/>
        <v>366084</v>
      </c>
      <c r="I536" s="12">
        <f t="shared" si="205"/>
        <v>324667</v>
      </c>
      <c r="J536" s="12">
        <f t="shared" si="205"/>
        <v>460241</v>
      </c>
      <c r="K536" s="12">
        <f t="shared" si="205"/>
        <v>440609</v>
      </c>
      <c r="L536" s="12">
        <f t="shared" si="205"/>
        <v>618585</v>
      </c>
      <c r="M536" s="12">
        <f t="shared" si="205"/>
        <v>590441</v>
      </c>
      <c r="N536" s="12">
        <f t="shared" si="205"/>
        <v>19659</v>
      </c>
      <c r="O536" s="11"/>
      <c r="P536" s="14" t="s">
        <v>949</v>
      </c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</row>
    <row r="537" spans="1:71" ht="16.5" customHeight="1" x14ac:dyDescent="0.3">
      <c r="A537" s="2"/>
      <c r="B537" s="12">
        <f t="shared" ref="B537:N537" si="206">IFERROR(VLOOKUP($B$534,$130:$203,MATCH($P537&amp;"/"&amp;B$324,$128:$128,0),FALSE),"")</f>
        <v>221253</v>
      </c>
      <c r="C537" s="12">
        <f t="shared" si="206"/>
        <v>111516</v>
      </c>
      <c r="D537" s="12">
        <f t="shared" si="206"/>
        <v>166149</v>
      </c>
      <c r="E537" s="12">
        <f t="shared" si="206"/>
        <v>107895</v>
      </c>
      <c r="F537" s="12">
        <f t="shared" si="206"/>
        <v>104150</v>
      </c>
      <c r="G537" s="12">
        <f t="shared" si="206"/>
        <v>287512</v>
      </c>
      <c r="H537" s="12">
        <f t="shared" si="206"/>
        <v>380232</v>
      </c>
      <c r="I537" s="12">
        <f t="shared" si="206"/>
        <v>369050</v>
      </c>
      <c r="J537" s="12">
        <f t="shared" si="206"/>
        <v>419288</v>
      </c>
      <c r="K537" s="12">
        <f t="shared" si="206"/>
        <v>480798</v>
      </c>
      <c r="L537" s="12">
        <f t="shared" si="206"/>
        <v>568445</v>
      </c>
      <c r="M537" s="12">
        <f t="shared" si="206"/>
        <v>608061</v>
      </c>
      <c r="N537" s="12" t="str">
        <f t="shared" si="206"/>
        <v/>
      </c>
      <c r="O537" s="11"/>
      <c r="P537" s="14" t="s">
        <v>950</v>
      </c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</row>
    <row r="538" spans="1:71" ht="16.5" customHeight="1" x14ac:dyDescent="0.3">
      <c r="A538" s="2"/>
      <c r="B538" s="24">
        <f t="shared" ref="B538:N538" si="207">IFERROR(VLOOKUP($B$534,$130:$203,MATCH($P538&amp;"/"&amp;B$324,$128:$128,0),FALSE),"")</f>
        <v>106944</v>
      </c>
      <c r="C538" s="24">
        <f t="shared" si="207"/>
        <v>1268027</v>
      </c>
      <c r="D538" s="24">
        <f t="shared" si="207"/>
        <v>150457</v>
      </c>
      <c r="E538" s="24">
        <f t="shared" si="207"/>
        <v>78673.2</v>
      </c>
      <c r="F538" s="24">
        <f t="shared" si="207"/>
        <v>86364.769</v>
      </c>
      <c r="G538" s="24">
        <f t="shared" si="207"/>
        <v>400335.82</v>
      </c>
      <c r="H538" s="24">
        <f t="shared" si="207"/>
        <v>261627.11</v>
      </c>
      <c r="I538" s="24">
        <f t="shared" si="207"/>
        <v>324290.71000000002</v>
      </c>
      <c r="J538" s="24">
        <f t="shared" si="207"/>
        <v>357977.10200000001</v>
      </c>
      <c r="K538" s="24">
        <f t="shared" si="207"/>
        <v>353651.41</v>
      </c>
      <c r="L538" s="24">
        <f t="shared" si="207"/>
        <v>396100.38</v>
      </c>
      <c r="M538" s="24">
        <f t="shared" si="207"/>
        <v>585003.71699999995</v>
      </c>
      <c r="N538" s="24" t="str">
        <f t="shared" si="207"/>
        <v/>
      </c>
      <c r="O538" s="11"/>
      <c r="P538" s="14" t="s">
        <v>956</v>
      </c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</row>
    <row r="539" spans="1:71" ht="16.5" customHeight="1" x14ac:dyDescent="0.3">
      <c r="A539" s="2"/>
      <c r="B539" s="24">
        <f t="shared" ref="B539:M539" si="208">SUM(B535:B538)</f>
        <v>650702</v>
      </c>
      <c r="C539" s="24">
        <f t="shared" si="208"/>
        <v>1699258</v>
      </c>
      <c r="D539" s="24">
        <f t="shared" si="208"/>
        <v>724969</v>
      </c>
      <c r="E539" s="24">
        <f t="shared" si="208"/>
        <v>354479.2</v>
      </c>
      <c r="F539" s="24">
        <f t="shared" si="208"/>
        <v>641637.76899999997</v>
      </c>
      <c r="G539" s="24">
        <f t="shared" si="208"/>
        <v>1206049.82</v>
      </c>
      <c r="H539" s="24">
        <f t="shared" si="208"/>
        <v>1378041.1099999999</v>
      </c>
      <c r="I539" s="24">
        <f t="shared" si="208"/>
        <v>1430629.71</v>
      </c>
      <c r="J539" s="24">
        <f t="shared" si="208"/>
        <v>1686336.102</v>
      </c>
      <c r="K539" s="24">
        <f t="shared" si="208"/>
        <v>1794526.41</v>
      </c>
      <c r="L539" s="24">
        <f t="shared" si="208"/>
        <v>2056902.38</v>
      </c>
      <c r="M539" s="24">
        <f t="shared" si="208"/>
        <v>2336357.7170000002</v>
      </c>
      <c r="N539" s="24">
        <f>IF(N536="",N535*4,IF(N537="",(N536+N535)*2,IF(N538="",((N537+N536+N535)/3)*4,SUM(N535:N538))))</f>
        <v>2393756</v>
      </c>
      <c r="O539" s="11">
        <f t="shared" ref="O539:O540" si="209">RATE(M$324-C$324,,-C539,M539)</f>
        <v>3.2352470606395886E-2</v>
      </c>
      <c r="P539" s="14" t="s">
        <v>951</v>
      </c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</row>
    <row r="540" spans="1:71" ht="16.5" customHeight="1" x14ac:dyDescent="0.3">
      <c r="A540" s="2"/>
      <c r="B540" s="15">
        <f t="shared" ref="B540:N540" si="210">+B539/B$532</f>
        <v>0.26158537860015468</v>
      </c>
      <c r="C540" s="15">
        <f t="shared" si="210"/>
        <v>0.27414271616275249</v>
      </c>
      <c r="D540" s="15">
        <f t="shared" si="210"/>
        <v>0.36711101658653178</v>
      </c>
      <c r="E540" s="15">
        <f t="shared" si="210"/>
        <v>0.18340857398006263</v>
      </c>
      <c r="F540" s="15">
        <f t="shared" si="210"/>
        <v>0.10169808956223717</v>
      </c>
      <c r="G540" s="15">
        <f t="shared" si="210"/>
        <v>0.17455403085149812</v>
      </c>
      <c r="H540" s="15">
        <f t="shared" si="210"/>
        <v>0.17240349346465689</v>
      </c>
      <c r="I540" s="15">
        <f t="shared" si="210"/>
        <v>0.1644601139569597</v>
      </c>
      <c r="J540" s="15">
        <f t="shared" si="210"/>
        <v>0.16564464076380161</v>
      </c>
      <c r="K540" s="15">
        <f t="shared" si="210"/>
        <v>0.12269992403184811</v>
      </c>
      <c r="L540" s="15">
        <f t="shared" si="210"/>
        <v>0.16517185680195232</v>
      </c>
      <c r="M540" s="15">
        <f t="shared" si="210"/>
        <v>0.18085082211933359</v>
      </c>
      <c r="N540" s="15">
        <f t="shared" si="210"/>
        <v>0.21498665402121706</v>
      </c>
      <c r="O540" s="11">
        <f t="shared" si="209"/>
        <v>-4.0744324080708751E-2</v>
      </c>
      <c r="P540" s="16" t="s">
        <v>970</v>
      </c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</row>
    <row r="541" spans="1:71" ht="16.5" customHeight="1" x14ac:dyDescent="0.3">
      <c r="A541" s="2"/>
      <c r="B541" s="260" t="s">
        <v>869</v>
      </c>
      <c r="C541" s="255"/>
      <c r="D541" s="255"/>
      <c r="E541" s="255"/>
      <c r="F541" s="255"/>
      <c r="G541" s="255"/>
      <c r="H541" s="255"/>
      <c r="I541" s="255"/>
      <c r="J541" s="255"/>
      <c r="K541" s="255"/>
      <c r="L541" s="255"/>
      <c r="M541" s="255"/>
      <c r="N541" s="256"/>
      <c r="O541" s="11"/>
      <c r="P541" s="4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</row>
    <row r="542" spans="1:71" ht="16.5" customHeight="1" x14ac:dyDescent="0.3">
      <c r="A542" s="2"/>
      <c r="B542" s="21">
        <f t="shared" ref="B542:N542" si="211">IFERROR(VLOOKUP($B$541,$130:$203,MATCH($P542&amp;"/"&amp;B$324,$128:$128,0),FALSE),"")</f>
        <v>617380</v>
      </c>
      <c r="C542" s="21">
        <f t="shared" si="211"/>
        <v>603178</v>
      </c>
      <c r="D542" s="21">
        <f t="shared" si="211"/>
        <v>950837</v>
      </c>
      <c r="E542" s="21">
        <f t="shared" si="211"/>
        <v>612402</v>
      </c>
      <c r="F542" s="21">
        <f t="shared" si="211"/>
        <v>1064513</v>
      </c>
      <c r="G542" s="21">
        <f t="shared" si="211"/>
        <v>1655833</v>
      </c>
      <c r="H542" s="21">
        <f t="shared" si="211"/>
        <v>1710196</v>
      </c>
      <c r="I542" s="21">
        <f t="shared" si="211"/>
        <v>2147007</v>
      </c>
      <c r="J542" s="21">
        <f t="shared" si="211"/>
        <v>2389753</v>
      </c>
      <c r="K542" s="21">
        <f t="shared" si="211"/>
        <v>2775858</v>
      </c>
      <c r="L542" s="21">
        <f t="shared" si="211"/>
        <v>2822250</v>
      </c>
      <c r="M542" s="21">
        <f t="shared" si="211"/>
        <v>2846979</v>
      </c>
      <c r="N542" s="21">
        <f t="shared" si="211"/>
        <v>4591995</v>
      </c>
      <c r="O542" s="11"/>
      <c r="P542" s="14" t="s">
        <v>948</v>
      </c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</row>
    <row r="543" spans="1:71" ht="16.5" customHeight="1" x14ac:dyDescent="0.3">
      <c r="A543" s="2"/>
      <c r="B543" s="12">
        <f t="shared" ref="B543:N543" si="212">IFERROR(VLOOKUP($B$541,$130:$203,MATCH($P543&amp;"/"&amp;B$324,$128:$128,0),FALSE),"")</f>
        <v>519347</v>
      </c>
      <c r="C543" s="12">
        <f t="shared" si="212"/>
        <v>586990</v>
      </c>
      <c r="D543" s="12">
        <f t="shared" si="212"/>
        <v>164456</v>
      </c>
      <c r="E543" s="12">
        <f t="shared" si="212"/>
        <v>364936</v>
      </c>
      <c r="F543" s="12">
        <f t="shared" si="212"/>
        <v>1171392</v>
      </c>
      <c r="G543" s="12">
        <f t="shared" si="212"/>
        <v>1427353</v>
      </c>
      <c r="H543" s="12">
        <f t="shared" si="212"/>
        <v>1841465</v>
      </c>
      <c r="I543" s="12">
        <f t="shared" si="212"/>
        <v>2006210</v>
      </c>
      <c r="J543" s="12">
        <f t="shared" si="212"/>
        <v>2293052</v>
      </c>
      <c r="K543" s="12">
        <f t="shared" si="212"/>
        <v>2483211</v>
      </c>
      <c r="L543" s="12">
        <f t="shared" si="212"/>
        <v>2935462</v>
      </c>
      <c r="M543" s="12">
        <f t="shared" si="212"/>
        <v>2469670</v>
      </c>
      <c r="N543" s="12">
        <f t="shared" si="212"/>
        <v>467117</v>
      </c>
      <c r="O543" s="11"/>
      <c r="P543" s="14" t="s">
        <v>949</v>
      </c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</row>
    <row r="544" spans="1:71" ht="16.5" customHeight="1" x14ac:dyDescent="0.3">
      <c r="A544" s="2"/>
      <c r="B544" s="12">
        <f t="shared" ref="B544:N544" si="213">IFERROR(VLOOKUP($B$541,$130:$203,MATCH($P544&amp;"/"&amp;B$324,$128:$128,0),FALSE),"")</f>
        <v>572535</v>
      </c>
      <c r="C544" s="12">
        <f t="shared" si="213"/>
        <v>550038</v>
      </c>
      <c r="D544" s="12">
        <f t="shared" si="213"/>
        <v>170418</v>
      </c>
      <c r="E544" s="12">
        <f t="shared" si="213"/>
        <v>388599</v>
      </c>
      <c r="F544" s="12">
        <f t="shared" si="213"/>
        <v>2843386</v>
      </c>
      <c r="G544" s="12">
        <f t="shared" si="213"/>
        <v>1459372</v>
      </c>
      <c r="H544" s="12">
        <f t="shared" si="213"/>
        <v>1934797</v>
      </c>
      <c r="I544" s="12">
        <f t="shared" si="213"/>
        <v>1816453</v>
      </c>
      <c r="J544" s="12">
        <f t="shared" si="213"/>
        <v>2342440</v>
      </c>
      <c r="K544" s="12">
        <f t="shared" si="213"/>
        <v>5982689</v>
      </c>
      <c r="L544" s="12">
        <f t="shared" si="213"/>
        <v>2928069</v>
      </c>
      <c r="M544" s="12">
        <f t="shared" si="213"/>
        <v>2816279</v>
      </c>
      <c r="N544" s="12" t="str">
        <f t="shared" si="213"/>
        <v/>
      </c>
      <c r="O544" s="11"/>
      <c r="P544" s="14" t="s">
        <v>950</v>
      </c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</row>
    <row r="545" spans="1:71" ht="16.5" customHeight="1" x14ac:dyDescent="0.3">
      <c r="A545" s="2"/>
      <c r="B545" s="12">
        <f t="shared" ref="B545:N545" si="214">IFERROR(VLOOKUP($B$541,$130:$203,MATCH($P545&amp;"/"&amp;B$324,$128:$128,0),FALSE),"")</f>
        <v>476524</v>
      </c>
      <c r="C545" s="24">
        <f t="shared" si="214"/>
        <v>3211417</v>
      </c>
      <c r="D545" s="24">
        <f t="shared" si="214"/>
        <v>-155212</v>
      </c>
      <c r="E545" s="24">
        <f t="shared" si="214"/>
        <v>692186.35</v>
      </c>
      <c r="F545" s="24">
        <f t="shared" si="214"/>
        <v>1109407.1240000001</v>
      </c>
      <c r="G545" s="24">
        <f t="shared" si="214"/>
        <v>1749971.0449999999</v>
      </c>
      <c r="H545" s="24">
        <f t="shared" si="214"/>
        <v>1820494.64</v>
      </c>
      <c r="I545" s="24">
        <f t="shared" si="214"/>
        <v>1910639.7690000001</v>
      </c>
      <c r="J545" s="24">
        <f t="shared" si="214"/>
        <v>2218551.65</v>
      </c>
      <c r="K545" s="24">
        <f t="shared" si="214"/>
        <v>2325885.89</v>
      </c>
      <c r="L545" s="24">
        <f t="shared" si="214"/>
        <v>2529871.87</v>
      </c>
      <c r="M545" s="24">
        <f t="shared" si="214"/>
        <v>3670826.95</v>
      </c>
      <c r="N545" s="24" t="str">
        <f t="shared" si="214"/>
        <v/>
      </c>
      <c r="O545" s="11"/>
      <c r="P545" s="14" t="s">
        <v>956</v>
      </c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</row>
    <row r="546" spans="1:71" ht="16.5" customHeight="1" x14ac:dyDescent="0.3">
      <c r="A546" s="2"/>
      <c r="B546" s="31">
        <f t="shared" ref="B546:M546" si="215">SUM(B542:B545)</f>
        <v>2185786</v>
      </c>
      <c r="C546" s="24">
        <f t="shared" si="215"/>
        <v>4951623</v>
      </c>
      <c r="D546" s="24">
        <f t="shared" si="215"/>
        <v>1130499</v>
      </c>
      <c r="E546" s="24">
        <f t="shared" si="215"/>
        <v>2058123.35</v>
      </c>
      <c r="F546" s="24">
        <f t="shared" si="215"/>
        <v>6188698.1239999998</v>
      </c>
      <c r="G546" s="24">
        <f t="shared" si="215"/>
        <v>6292529.0449999999</v>
      </c>
      <c r="H546" s="24">
        <f t="shared" si="215"/>
        <v>7306952.6399999997</v>
      </c>
      <c r="I546" s="24">
        <f t="shared" si="215"/>
        <v>7880309.7690000003</v>
      </c>
      <c r="J546" s="24">
        <f t="shared" si="215"/>
        <v>9243796.6500000004</v>
      </c>
      <c r="K546" s="24">
        <f t="shared" si="215"/>
        <v>13567643.890000001</v>
      </c>
      <c r="L546" s="24">
        <f t="shared" si="215"/>
        <v>11215652.870000001</v>
      </c>
      <c r="M546" s="24">
        <f t="shared" si="215"/>
        <v>11803754.949999999</v>
      </c>
      <c r="N546" s="24">
        <f>IF(N543="",N542*4,IF(N544="",(N543+N542)*2,IF(N545="",((N544+N543+N542)/3)*4,SUM(N542:N545))))</f>
        <v>10118224</v>
      </c>
      <c r="O546" s="11">
        <f t="shared" ref="O546:O547" si="216">RATE(M$324-C$324,,-C546,M546)</f>
        <v>9.0755122731349697E-2</v>
      </c>
      <c r="P546" s="14" t="s">
        <v>951</v>
      </c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</row>
    <row r="547" spans="1:71" ht="16.5" customHeight="1" x14ac:dyDescent="0.3">
      <c r="A547" s="2"/>
      <c r="B547" s="15">
        <f t="shared" ref="B547:N547" si="217">+B546/(B$441+B$448)</f>
        <v>0.23063283256347958</v>
      </c>
      <c r="C547" s="15">
        <f t="shared" si="217"/>
        <v>0.313997431391696</v>
      </c>
      <c r="D547" s="15">
        <f t="shared" si="217"/>
        <v>9.5219328504784012E-2</v>
      </c>
      <c r="E547" s="15">
        <f t="shared" si="217"/>
        <v>0.15831031801694476</v>
      </c>
      <c r="F547" s="15">
        <f t="shared" si="217"/>
        <v>0.31670385272723006</v>
      </c>
      <c r="G547" s="15">
        <f t="shared" si="217"/>
        <v>0.28985778270071977</v>
      </c>
      <c r="H547" s="15">
        <f t="shared" si="217"/>
        <v>0.30505572344400522</v>
      </c>
      <c r="I547" s="15">
        <f t="shared" si="217"/>
        <v>0.30459012983808398</v>
      </c>
      <c r="J547" s="15">
        <f t="shared" si="217"/>
        <v>0.31590933720435199</v>
      </c>
      <c r="K547" s="15">
        <f t="shared" si="217"/>
        <v>0.39193265523127363</v>
      </c>
      <c r="L547" s="15">
        <f t="shared" si="217"/>
        <v>0.3066670495128816</v>
      </c>
      <c r="M547" s="15">
        <f t="shared" si="217"/>
        <v>0.30508951631795833</v>
      </c>
      <c r="N547" s="15">
        <f t="shared" si="217"/>
        <v>0.30550896128709243</v>
      </c>
      <c r="O547" s="11">
        <f t="shared" si="216"/>
        <v>-2.8738202423649085E-3</v>
      </c>
      <c r="P547" s="16" t="s">
        <v>971</v>
      </c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</row>
    <row r="548" spans="1:71" ht="16.5" customHeight="1" x14ac:dyDescent="0.3">
      <c r="A548" s="17"/>
      <c r="B548" s="25"/>
      <c r="C548" s="15">
        <f t="shared" ref="C548:N548" si="218">C546/B546-1</f>
        <v>1.2653741034117703</v>
      </c>
      <c r="D548" s="15">
        <f t="shared" si="218"/>
        <v>-0.77169122124200484</v>
      </c>
      <c r="E548" s="15">
        <f t="shared" si="218"/>
        <v>0.82054415793379754</v>
      </c>
      <c r="F548" s="15">
        <f t="shared" si="218"/>
        <v>2.0069617178192938</v>
      </c>
      <c r="G548" s="15">
        <f t="shared" si="218"/>
        <v>1.6777506176515633E-2</v>
      </c>
      <c r="H548" s="15">
        <f t="shared" si="218"/>
        <v>0.16121079263131155</v>
      </c>
      <c r="I548" s="15">
        <f t="shared" si="218"/>
        <v>7.846733888232782E-2</v>
      </c>
      <c r="J548" s="15">
        <f t="shared" si="218"/>
        <v>0.17302452834579674</v>
      </c>
      <c r="K548" s="15">
        <f t="shared" si="218"/>
        <v>0.4677566376365494</v>
      </c>
      <c r="L548" s="15">
        <f t="shared" si="218"/>
        <v>-0.17335294462832485</v>
      </c>
      <c r="M548" s="15">
        <f t="shared" si="218"/>
        <v>5.2435831138557543E-2</v>
      </c>
      <c r="N548" s="15">
        <f t="shared" si="218"/>
        <v>-0.14279616589295585</v>
      </c>
      <c r="O548" s="22"/>
      <c r="P548" s="16" t="s">
        <v>957</v>
      </c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  <c r="BC548" s="17"/>
      <c r="BD548" s="17"/>
      <c r="BE548" s="17"/>
      <c r="BF548" s="17"/>
      <c r="BG548" s="17"/>
      <c r="BH548" s="17"/>
      <c r="BI548" s="17"/>
      <c r="BJ548" s="17"/>
      <c r="BK548" s="17"/>
      <c r="BL548" s="17"/>
      <c r="BM548" s="17"/>
      <c r="BN548" s="17"/>
      <c r="BO548" s="17"/>
      <c r="BP548" s="17"/>
      <c r="BQ548" s="17"/>
      <c r="BR548" s="17"/>
      <c r="BS548" s="17"/>
    </row>
    <row r="549" spans="1:71" ht="16.5" customHeight="1" x14ac:dyDescent="0.3">
      <c r="A549" s="2"/>
      <c r="B549" s="264" t="s">
        <v>876</v>
      </c>
      <c r="C549" s="255"/>
      <c r="D549" s="255"/>
      <c r="E549" s="255"/>
      <c r="F549" s="255"/>
      <c r="G549" s="255"/>
      <c r="H549" s="255"/>
      <c r="I549" s="255"/>
      <c r="J549" s="255"/>
      <c r="K549" s="255"/>
      <c r="L549" s="255"/>
      <c r="M549" s="255"/>
      <c r="N549" s="256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</row>
    <row r="550" spans="1:71" ht="16.5" customHeight="1" x14ac:dyDescent="0.3">
      <c r="A550" s="2"/>
      <c r="B550" s="265" t="s">
        <v>879</v>
      </c>
      <c r="C550" s="255"/>
      <c r="D550" s="255"/>
      <c r="E550" s="255"/>
      <c r="F550" s="255"/>
      <c r="G550" s="255"/>
      <c r="H550" s="255"/>
      <c r="I550" s="255"/>
      <c r="J550" s="255"/>
      <c r="K550" s="255"/>
      <c r="L550" s="255"/>
      <c r="M550" s="255"/>
      <c r="N550" s="256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</row>
    <row r="551" spans="1:71" ht="16.5" customHeight="1" x14ac:dyDescent="0.3">
      <c r="A551" s="2"/>
      <c r="B551" s="12">
        <f t="shared" ref="B551:N551" si="219">IFERROR(VLOOKUP($B$550,$208:$319,MATCH($P551&amp;"/"&amp;B$324,$206:$206,0),FALSE),"")</f>
        <v>351258</v>
      </c>
      <c r="C551" s="12">
        <f t="shared" si="219"/>
        <v>481985</v>
      </c>
      <c r="D551" s="12">
        <f t="shared" si="219"/>
        <v>576687</v>
      </c>
      <c r="E551" s="12">
        <f t="shared" si="219"/>
        <v>656693</v>
      </c>
      <c r="F551" s="12">
        <f t="shared" si="219"/>
        <v>835102</v>
      </c>
      <c r="G551" s="12">
        <f t="shared" si="219"/>
        <v>879747</v>
      </c>
      <c r="H551" s="12">
        <f t="shared" si="219"/>
        <v>1009603</v>
      </c>
      <c r="I551" s="12">
        <f t="shared" si="219"/>
        <v>1040047</v>
      </c>
      <c r="J551" s="12">
        <f t="shared" si="219"/>
        <v>1236515</v>
      </c>
      <c r="K551" s="12">
        <f t="shared" si="219"/>
        <v>1296076</v>
      </c>
      <c r="L551" s="12">
        <f t="shared" si="219"/>
        <v>1390854</v>
      </c>
      <c r="M551" s="12">
        <f t="shared" si="219"/>
        <v>1569713</v>
      </c>
      <c r="N551" s="13">
        <f t="shared" si="219"/>
        <v>2025435</v>
      </c>
      <c r="O551" s="11"/>
      <c r="P551" s="14" t="s">
        <v>948</v>
      </c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</row>
    <row r="552" spans="1:71" ht="16.5" customHeight="1" x14ac:dyDescent="0.3">
      <c r="A552" s="2"/>
      <c r="B552" s="12">
        <f t="shared" ref="B552:N552" si="220">IFERROR(VLOOKUP($B$550,$208:$319,MATCH($P552&amp;"/"&amp;B$324,$206:$206,0),FALSE),"")</f>
        <v>690732</v>
      </c>
      <c r="C552" s="12">
        <f t="shared" si="220"/>
        <v>988787</v>
      </c>
      <c r="D552" s="12">
        <f t="shared" si="220"/>
        <v>1155061</v>
      </c>
      <c r="E552" s="12">
        <f t="shared" si="220"/>
        <v>1363561</v>
      </c>
      <c r="F552" s="12">
        <f t="shared" si="220"/>
        <v>1634391</v>
      </c>
      <c r="G552" s="12">
        <f t="shared" si="220"/>
        <v>1767385</v>
      </c>
      <c r="H552" s="12">
        <f t="shared" si="220"/>
        <v>1932153</v>
      </c>
      <c r="I552" s="12">
        <f t="shared" si="220"/>
        <v>2110094</v>
      </c>
      <c r="J552" s="12">
        <f t="shared" si="220"/>
        <v>2484559</v>
      </c>
      <c r="K552" s="12">
        <f t="shared" si="220"/>
        <v>2609657</v>
      </c>
      <c r="L552" s="12">
        <f t="shared" si="220"/>
        <v>2798349</v>
      </c>
      <c r="M552" s="12">
        <f t="shared" si="220"/>
        <v>3221428</v>
      </c>
      <c r="N552" s="13">
        <f t="shared" si="220"/>
        <v>3955825</v>
      </c>
      <c r="O552" s="11"/>
      <c r="P552" s="14" t="s">
        <v>949</v>
      </c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</row>
    <row r="553" spans="1:71" ht="16.5" customHeight="1" x14ac:dyDescent="0.3">
      <c r="A553" s="2"/>
      <c r="B553" s="12">
        <f t="shared" ref="B553:N553" si="221">IFERROR(VLOOKUP($B$550,$208:$319,MATCH($P553&amp;"/"&amp;B$324,$206:$206,0),FALSE),"")</f>
        <v>1072605</v>
      </c>
      <c r="C553" s="12">
        <f t="shared" si="221"/>
        <v>1550300</v>
      </c>
      <c r="D553" s="12">
        <f t="shared" si="221"/>
        <v>1713813</v>
      </c>
      <c r="E553" s="12">
        <f t="shared" si="221"/>
        <v>2085733</v>
      </c>
      <c r="F553" s="12">
        <f t="shared" si="221"/>
        <v>2418990</v>
      </c>
      <c r="G553" s="12">
        <f t="shared" si="221"/>
        <v>2697590</v>
      </c>
      <c r="H553" s="12">
        <f t="shared" si="221"/>
        <v>2959338</v>
      </c>
      <c r="I553" s="12">
        <f t="shared" si="221"/>
        <v>3260865</v>
      </c>
      <c r="J553" s="12">
        <f t="shared" si="221"/>
        <v>3775324</v>
      </c>
      <c r="K553" s="12">
        <f t="shared" si="221"/>
        <v>3945860</v>
      </c>
      <c r="L553" s="12">
        <f t="shared" si="221"/>
        <v>4363108</v>
      </c>
      <c r="M553" s="12">
        <f t="shared" si="221"/>
        <v>4893677</v>
      </c>
      <c r="N553" s="13" t="str">
        <f t="shared" si="221"/>
        <v/>
      </c>
      <c r="O553" s="11"/>
      <c r="P553" s="14" t="s">
        <v>950</v>
      </c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</row>
    <row r="554" spans="1:71" ht="16.5" customHeight="1" x14ac:dyDescent="0.3">
      <c r="A554" s="2"/>
      <c r="B554" s="12">
        <f t="shared" ref="B554:M554" si="222">IFERROR(VLOOKUP($B$550,$208:$319,MATCH($P554&amp;"/"&amp;B$324,$206:$206,0),FALSE),"")</f>
        <v>1462663</v>
      </c>
      <c r="C554" s="12">
        <f t="shared" si="222"/>
        <v>2110189</v>
      </c>
      <c r="D554" s="12">
        <f t="shared" si="222"/>
        <v>2356239</v>
      </c>
      <c r="E554" s="12">
        <f t="shared" si="222"/>
        <v>2947934.43</v>
      </c>
      <c r="F554" s="12">
        <f t="shared" si="222"/>
        <v>3257827.49</v>
      </c>
      <c r="G554" s="12">
        <f t="shared" si="222"/>
        <v>3683705.4049999998</v>
      </c>
      <c r="H554" s="12">
        <f t="shared" si="222"/>
        <v>4019178.78</v>
      </c>
      <c r="I554" s="12">
        <f t="shared" si="222"/>
        <v>4437851.45</v>
      </c>
      <c r="J554" s="12">
        <f t="shared" si="222"/>
        <v>5122662.324</v>
      </c>
      <c r="K554" s="12">
        <f t="shared" si="222"/>
        <v>5314523.3099999996</v>
      </c>
      <c r="L554" s="12">
        <f t="shared" si="222"/>
        <v>5905735.4299999997</v>
      </c>
      <c r="M554" s="12">
        <f t="shared" si="222"/>
        <v>7116898.8849999998</v>
      </c>
      <c r="N554" s="13">
        <f>IFERROR(VLOOKUP($B$550,$208:$319,MATCH($P554&amp;"/"&amp;N$324,$206:$206,0),FALSE),IFERROR((VLOOKUP($B$550,$208:$319,MATCH($P553&amp;"/"&amp;N$324,$206:$206,0),FALSE)/3)*4,IFERROR(VLOOKUP($B$550,$208:$319,MATCH($P552&amp;"/"&amp;N$324,$206:$206,0),FALSE)*2,IFERROR(VLOOKUP($B$550,$208:$319,MATCH($P551&amp;"/"&amp;N$324,$206:$206,0),FALSE)*4,""))))</f>
        <v>7911650</v>
      </c>
      <c r="O554" s="11">
        <f t="shared" ref="O554:O555" si="223">RATE(M$324-C$324,,-C554,M554)</f>
        <v>0.12926779804883215</v>
      </c>
      <c r="P554" s="14" t="s">
        <v>951</v>
      </c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</row>
    <row r="555" spans="1:71" ht="16.5" customHeight="1" x14ac:dyDescent="0.3">
      <c r="A555" s="2"/>
      <c r="B555" s="15">
        <f t="shared" ref="B555:N555" si="224">B554/(B$441+B448)</f>
        <v>0.15433263401622882</v>
      </c>
      <c r="C555" s="15">
        <f t="shared" si="224"/>
        <v>0.13381348413459823</v>
      </c>
      <c r="D555" s="15">
        <f t="shared" si="224"/>
        <v>0.19846058720687393</v>
      </c>
      <c r="E555" s="15">
        <f t="shared" si="224"/>
        <v>0.22675435712169573</v>
      </c>
      <c r="F555" s="15">
        <f t="shared" si="224"/>
        <v>0.1667178616456429</v>
      </c>
      <c r="G555" s="15">
        <f t="shared" si="224"/>
        <v>0.16968545924541806</v>
      </c>
      <c r="H555" s="15">
        <f t="shared" si="224"/>
        <v>0.1677954614994869</v>
      </c>
      <c r="I555" s="15">
        <f t="shared" si="224"/>
        <v>0.17153205761975537</v>
      </c>
      <c r="J555" s="15">
        <f t="shared" si="224"/>
        <v>0.17506841839673584</v>
      </c>
      <c r="K555" s="15">
        <f t="shared" si="224"/>
        <v>0.15352225110448392</v>
      </c>
      <c r="L555" s="15">
        <f t="shared" si="224"/>
        <v>0.16147918275592893</v>
      </c>
      <c r="M555" s="15">
        <f t="shared" si="224"/>
        <v>0.18394919648077468</v>
      </c>
      <c r="N555" s="15">
        <f t="shared" si="224"/>
        <v>0.23888381731487904</v>
      </c>
      <c r="O555" s="11">
        <f t="shared" si="223"/>
        <v>3.2332979167899303E-2</v>
      </c>
      <c r="P555" s="16" t="s">
        <v>952</v>
      </c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</row>
    <row r="556" spans="1:71" ht="16.5" customHeight="1" x14ac:dyDescent="0.3">
      <c r="A556" s="2"/>
      <c r="B556" s="258" t="s">
        <v>882</v>
      </c>
      <c r="C556" s="255"/>
      <c r="D556" s="255"/>
      <c r="E556" s="255"/>
      <c r="F556" s="255"/>
      <c r="G556" s="255"/>
      <c r="H556" s="255"/>
      <c r="I556" s="255"/>
      <c r="J556" s="255"/>
      <c r="K556" s="255"/>
      <c r="L556" s="255"/>
      <c r="M556" s="255"/>
      <c r="N556" s="256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</row>
    <row r="557" spans="1:71" ht="16.5" customHeight="1" x14ac:dyDescent="0.3">
      <c r="A557" s="2"/>
      <c r="B557" s="13">
        <f t="shared" ref="B557:N557" si="225">IFERROR(VLOOKUP($B$556,$208:$319,MATCH($P557&amp;"/"&amp;B$324,$206:$206,0),FALSE),"")</f>
        <v>0</v>
      </c>
      <c r="C557" s="13">
        <f t="shared" si="225"/>
        <v>0</v>
      </c>
      <c r="D557" s="13">
        <f t="shared" si="225"/>
        <v>-163836</v>
      </c>
      <c r="E557" s="13">
        <f t="shared" si="225"/>
        <v>47</v>
      </c>
      <c r="F557" s="13">
        <f t="shared" si="225"/>
        <v>-1275</v>
      </c>
      <c r="G557" s="13">
        <f t="shared" si="225"/>
        <v>-5978</v>
      </c>
      <c r="H557" s="13">
        <f t="shared" si="225"/>
        <v>15</v>
      </c>
      <c r="I557" s="13">
        <f t="shared" si="225"/>
        <v>-58</v>
      </c>
      <c r="J557" s="13">
        <f t="shared" si="225"/>
        <v>-2222</v>
      </c>
      <c r="K557" s="13">
        <f t="shared" si="225"/>
        <v>1217</v>
      </c>
      <c r="L557" s="13">
        <f t="shared" si="225"/>
        <v>-125</v>
      </c>
      <c r="M557" s="13">
        <f t="shared" si="225"/>
        <v>-4385</v>
      </c>
      <c r="N557" s="13">
        <f t="shared" si="225"/>
        <v>-8220</v>
      </c>
      <c r="O557" s="11"/>
      <c r="P557" s="14" t="s">
        <v>948</v>
      </c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</row>
    <row r="558" spans="1:71" ht="16.5" customHeight="1" x14ac:dyDescent="0.3">
      <c r="A558" s="2"/>
      <c r="B558" s="13">
        <f t="shared" ref="B558:N558" si="226">IFERROR(VLOOKUP($B$556,$208:$319,MATCH($P558&amp;"/"&amp;B$324,$206:$206,0),FALSE),"")</f>
        <v>0</v>
      </c>
      <c r="C558" s="13">
        <f t="shared" si="226"/>
        <v>1170</v>
      </c>
      <c r="D558" s="13">
        <f t="shared" si="226"/>
        <v>-162967</v>
      </c>
      <c r="E558" s="13">
        <f t="shared" si="226"/>
        <v>-251</v>
      </c>
      <c r="F558" s="13">
        <f t="shared" si="226"/>
        <v>-1685</v>
      </c>
      <c r="G558" s="13">
        <f t="shared" si="226"/>
        <v>-2832</v>
      </c>
      <c r="H558" s="13">
        <f t="shared" si="226"/>
        <v>-34</v>
      </c>
      <c r="I558" s="13">
        <f t="shared" si="226"/>
        <v>-241</v>
      </c>
      <c r="J558" s="13">
        <f t="shared" si="226"/>
        <v>-2139</v>
      </c>
      <c r="K558" s="13">
        <f t="shared" si="226"/>
        <v>873</v>
      </c>
      <c r="L558" s="13">
        <f t="shared" si="226"/>
        <v>-128</v>
      </c>
      <c r="M558" s="13">
        <f t="shared" si="226"/>
        <v>-3316</v>
      </c>
      <c r="N558" s="13">
        <f t="shared" si="226"/>
        <v>17903</v>
      </c>
      <c r="O558" s="11"/>
      <c r="P558" s="14" t="s">
        <v>949</v>
      </c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</row>
    <row r="559" spans="1:71" ht="16.5" customHeight="1" x14ac:dyDescent="0.3">
      <c r="A559" s="2"/>
      <c r="B559" s="13">
        <f t="shared" ref="B559:N559" si="227">IFERROR(VLOOKUP($B$556,$208:$319,MATCH($P559&amp;"/"&amp;B$324,$206:$206,0),FALSE),"")</f>
        <v>0</v>
      </c>
      <c r="C559" s="13">
        <f t="shared" si="227"/>
        <v>417</v>
      </c>
      <c r="D559" s="13">
        <f t="shared" si="227"/>
        <v>-163748</v>
      </c>
      <c r="E559" s="13">
        <f t="shared" si="227"/>
        <v>607</v>
      </c>
      <c r="F559" s="13">
        <f t="shared" si="227"/>
        <v>-1872</v>
      </c>
      <c r="G559" s="13">
        <f t="shared" si="227"/>
        <v>-3527</v>
      </c>
      <c r="H559" s="13">
        <f t="shared" si="227"/>
        <v>-33</v>
      </c>
      <c r="I559" s="13">
        <f t="shared" si="227"/>
        <v>-223</v>
      </c>
      <c r="J559" s="13">
        <f t="shared" si="227"/>
        <v>-3765</v>
      </c>
      <c r="K559" s="13">
        <f t="shared" si="227"/>
        <v>2814</v>
      </c>
      <c r="L559" s="13">
        <f t="shared" si="227"/>
        <v>12390</v>
      </c>
      <c r="M559" s="13">
        <f t="shared" si="227"/>
        <v>-2084</v>
      </c>
      <c r="N559" s="13" t="str">
        <f t="shared" si="227"/>
        <v/>
      </c>
      <c r="O559" s="11"/>
      <c r="P559" s="14" t="s">
        <v>950</v>
      </c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</row>
    <row r="560" spans="1:71" ht="16.5" customHeight="1" x14ac:dyDescent="0.3">
      <c r="A560" s="2"/>
      <c r="B560" s="13">
        <f t="shared" ref="B560:N560" si="228">IFERROR(VLOOKUP($B$556,$208:$319,MATCH($P560&amp;"/"&amp;B$324,$206:$206,0),FALSE),"")</f>
        <v>0</v>
      </c>
      <c r="C560" s="13">
        <f t="shared" si="228"/>
        <v>0</v>
      </c>
      <c r="D560" s="13">
        <f t="shared" si="228"/>
        <v>56</v>
      </c>
      <c r="E560" s="13">
        <f t="shared" si="228"/>
        <v>6377.92</v>
      </c>
      <c r="F560" s="13">
        <f t="shared" si="228"/>
        <v>13922.397000000001</v>
      </c>
      <c r="G560" s="13">
        <f t="shared" si="228"/>
        <v>-3358.92</v>
      </c>
      <c r="H560" s="13">
        <f t="shared" si="228"/>
        <v>4995.18</v>
      </c>
      <c r="I560" s="13">
        <f t="shared" si="228"/>
        <v>-1589.864</v>
      </c>
      <c r="J560" s="13">
        <f t="shared" si="228"/>
        <v>2870.4360000000001</v>
      </c>
      <c r="K560" s="13">
        <f t="shared" si="228"/>
        <v>6488.13</v>
      </c>
      <c r="L560" s="13">
        <f t="shared" si="228"/>
        <v>34496.99</v>
      </c>
      <c r="M560" s="13">
        <f t="shared" si="228"/>
        <v>-15505.315000000001</v>
      </c>
      <c r="N560" s="13" t="str">
        <f t="shared" si="228"/>
        <v/>
      </c>
      <c r="O560" s="11"/>
      <c r="P560" s="14" t="s">
        <v>951</v>
      </c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</row>
    <row r="561" spans="1:71" ht="16.5" customHeight="1" x14ac:dyDescent="0.3">
      <c r="A561" s="2"/>
      <c r="B561" s="258" t="s">
        <v>972</v>
      </c>
      <c r="C561" s="255"/>
      <c r="D561" s="255"/>
      <c r="E561" s="255"/>
      <c r="F561" s="255"/>
      <c r="G561" s="255"/>
      <c r="H561" s="255"/>
      <c r="I561" s="255"/>
      <c r="J561" s="255"/>
      <c r="K561" s="255"/>
      <c r="L561" s="255"/>
      <c r="M561" s="255"/>
      <c r="N561" s="256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</row>
    <row r="562" spans="1:71" ht="16.5" customHeight="1" x14ac:dyDescent="0.3">
      <c r="A562" s="2"/>
      <c r="B562" s="12">
        <f t="shared" ref="B562:N562" si="229">IFERROR(VLOOKUP($B$561,$208:$319,MATCH($P562&amp;"/"&amp;B$324,$206:$206,0),FALSE),"")</f>
        <v>0</v>
      </c>
      <c r="C562" s="12">
        <f t="shared" si="229"/>
        <v>0</v>
      </c>
      <c r="D562" s="12">
        <f t="shared" si="229"/>
        <v>0</v>
      </c>
      <c r="E562" s="12">
        <f t="shared" si="229"/>
        <v>0</v>
      </c>
      <c r="F562" s="12">
        <f t="shared" si="229"/>
        <v>0</v>
      </c>
      <c r="G562" s="12">
        <f t="shared" si="229"/>
        <v>0</v>
      </c>
      <c r="H562" s="12">
        <f t="shared" si="229"/>
        <v>0</v>
      </c>
      <c r="I562" s="12">
        <f t="shared" si="229"/>
        <v>0</v>
      </c>
      <c r="J562" s="12">
        <f t="shared" si="229"/>
        <v>0</v>
      </c>
      <c r="K562" s="12">
        <f t="shared" si="229"/>
        <v>0</v>
      </c>
      <c r="L562" s="12">
        <f t="shared" si="229"/>
        <v>0</v>
      </c>
      <c r="M562" s="12">
        <f t="shared" si="229"/>
        <v>0</v>
      </c>
      <c r="N562" s="13">
        <f t="shared" si="229"/>
        <v>0</v>
      </c>
      <c r="O562" s="11"/>
      <c r="P562" s="14" t="s">
        <v>948</v>
      </c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</row>
    <row r="563" spans="1:71" ht="16.5" customHeight="1" x14ac:dyDescent="0.3">
      <c r="A563" s="2"/>
      <c r="B563" s="12">
        <f t="shared" ref="B563:N563" si="230">IFERROR(VLOOKUP($B$561,$208:$319,MATCH($P563&amp;"/"&amp;B$324,$206:$206,0),FALSE),"")</f>
        <v>0</v>
      </c>
      <c r="C563" s="12">
        <f t="shared" si="230"/>
        <v>0</v>
      </c>
      <c r="D563" s="12">
        <f t="shared" si="230"/>
        <v>0</v>
      </c>
      <c r="E563" s="12">
        <f t="shared" si="230"/>
        <v>0</v>
      </c>
      <c r="F563" s="12">
        <f t="shared" si="230"/>
        <v>0</v>
      </c>
      <c r="G563" s="12">
        <f t="shared" si="230"/>
        <v>0</v>
      </c>
      <c r="H563" s="12">
        <f t="shared" si="230"/>
        <v>0</v>
      </c>
      <c r="I563" s="12">
        <f t="shared" si="230"/>
        <v>0</v>
      </c>
      <c r="J563" s="12">
        <f t="shared" si="230"/>
        <v>0</v>
      </c>
      <c r="K563" s="12">
        <f t="shared" si="230"/>
        <v>0</v>
      </c>
      <c r="L563" s="12">
        <f t="shared" si="230"/>
        <v>0</v>
      </c>
      <c r="M563" s="12">
        <f t="shared" si="230"/>
        <v>0</v>
      </c>
      <c r="N563" s="13">
        <f t="shared" si="230"/>
        <v>0</v>
      </c>
      <c r="O563" s="11"/>
      <c r="P563" s="14" t="s">
        <v>949</v>
      </c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</row>
    <row r="564" spans="1:71" ht="16.5" customHeight="1" x14ac:dyDescent="0.3">
      <c r="A564" s="2"/>
      <c r="B564" s="12">
        <f t="shared" ref="B564:N564" si="231">IFERROR(VLOOKUP($B$561,$208:$319,MATCH($P564&amp;"/"&amp;B$324,$206:$206,0),FALSE),"")</f>
        <v>0</v>
      </c>
      <c r="C564" s="12">
        <f t="shared" si="231"/>
        <v>0</v>
      </c>
      <c r="D564" s="12">
        <f t="shared" si="231"/>
        <v>0</v>
      </c>
      <c r="E564" s="12">
        <f t="shared" si="231"/>
        <v>0</v>
      </c>
      <c r="F564" s="12">
        <f t="shared" si="231"/>
        <v>0</v>
      </c>
      <c r="G564" s="12">
        <f t="shared" si="231"/>
        <v>0</v>
      </c>
      <c r="H564" s="12">
        <f t="shared" si="231"/>
        <v>0</v>
      </c>
      <c r="I564" s="12">
        <f t="shared" si="231"/>
        <v>0</v>
      </c>
      <c r="J564" s="12">
        <f t="shared" si="231"/>
        <v>0</v>
      </c>
      <c r="K564" s="12">
        <f t="shared" si="231"/>
        <v>0</v>
      </c>
      <c r="L564" s="12">
        <f t="shared" si="231"/>
        <v>0</v>
      </c>
      <c r="M564" s="12">
        <f t="shared" si="231"/>
        <v>0</v>
      </c>
      <c r="N564" s="13" t="str">
        <f t="shared" si="231"/>
        <v/>
      </c>
      <c r="O564" s="11"/>
      <c r="P564" s="14" t="s">
        <v>950</v>
      </c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</row>
    <row r="565" spans="1:71" ht="16.5" customHeight="1" x14ac:dyDescent="0.3">
      <c r="A565" s="2"/>
      <c r="B565" s="12">
        <f t="shared" ref="B565:N565" si="232">IFERROR(VLOOKUP($B$561,$208:$319,MATCH($P565&amp;"/"&amp;B$324,$206:$206,0),FALSE),"")</f>
        <v>0</v>
      </c>
      <c r="C565" s="12">
        <f t="shared" si="232"/>
        <v>0</v>
      </c>
      <c r="D565" s="12">
        <f t="shared" si="232"/>
        <v>-162739</v>
      </c>
      <c r="E565" s="12">
        <f t="shared" si="232"/>
        <v>0</v>
      </c>
      <c r="F565" s="12">
        <f t="shared" si="232"/>
        <v>0</v>
      </c>
      <c r="G565" s="12">
        <f t="shared" si="232"/>
        <v>0</v>
      </c>
      <c r="H565" s="12">
        <f t="shared" si="232"/>
        <v>0</v>
      </c>
      <c r="I565" s="12">
        <f t="shared" si="232"/>
        <v>0</v>
      </c>
      <c r="J565" s="12">
        <f t="shared" si="232"/>
        <v>0</v>
      </c>
      <c r="K565" s="12">
        <f t="shared" si="232"/>
        <v>0</v>
      </c>
      <c r="L565" s="12">
        <f t="shared" si="232"/>
        <v>0</v>
      </c>
      <c r="M565" s="12">
        <f t="shared" si="232"/>
        <v>0</v>
      </c>
      <c r="N565" s="13" t="str">
        <f t="shared" si="232"/>
        <v/>
      </c>
      <c r="O565" s="11"/>
      <c r="P565" s="14" t="s">
        <v>951</v>
      </c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</row>
    <row r="566" spans="1:71" ht="16.5" customHeight="1" x14ac:dyDescent="0.3">
      <c r="A566" s="2"/>
      <c r="B566" s="264" t="s">
        <v>908</v>
      </c>
      <c r="C566" s="255"/>
      <c r="D566" s="255"/>
      <c r="E566" s="255"/>
      <c r="F566" s="255"/>
      <c r="G566" s="255"/>
      <c r="H566" s="255"/>
      <c r="I566" s="255"/>
      <c r="J566" s="255"/>
      <c r="K566" s="255"/>
      <c r="L566" s="255"/>
      <c r="M566" s="255"/>
      <c r="N566" s="256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</row>
    <row r="567" spans="1:71" ht="16.5" customHeight="1" x14ac:dyDescent="0.3">
      <c r="A567" s="2"/>
      <c r="B567" s="12">
        <f t="shared" ref="B567:N567" si="233">IFERROR(VLOOKUP($B$566,$208:$319,MATCH($P567&amp;"/"&amp;B$324,$206:$206,0),FALSE),"")</f>
        <v>500375</v>
      </c>
      <c r="C567" s="12">
        <f t="shared" si="233"/>
        <v>1242233</v>
      </c>
      <c r="D567" s="12">
        <f t="shared" si="233"/>
        <v>994242</v>
      </c>
      <c r="E567" s="12">
        <f t="shared" si="233"/>
        <v>1088505</v>
      </c>
      <c r="F567" s="12">
        <f t="shared" si="233"/>
        <v>1990097</v>
      </c>
      <c r="G567" s="12">
        <f t="shared" si="233"/>
        <v>2547740</v>
      </c>
      <c r="H567" s="12">
        <f t="shared" si="233"/>
        <v>3148643</v>
      </c>
      <c r="I567" s="12">
        <f t="shared" si="233"/>
        <v>3214450</v>
      </c>
      <c r="J567" s="12">
        <f t="shared" si="233"/>
        <v>3766779</v>
      </c>
      <c r="K567" s="12">
        <f t="shared" si="233"/>
        <v>4496506</v>
      </c>
      <c r="L567" s="12">
        <f t="shared" si="233"/>
        <v>3255150</v>
      </c>
      <c r="M567" s="12">
        <f t="shared" si="233"/>
        <v>3884328</v>
      </c>
      <c r="N567" s="13">
        <f t="shared" si="233"/>
        <v>3509813</v>
      </c>
      <c r="O567" s="11"/>
      <c r="P567" s="14" t="s">
        <v>948</v>
      </c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</row>
    <row r="568" spans="1:71" ht="16.5" customHeight="1" x14ac:dyDescent="0.3">
      <c r="A568" s="2"/>
      <c r="B568" s="12">
        <f t="shared" ref="B568:N568" si="234">IFERROR(VLOOKUP($B$566,$208:$319,MATCH($P568&amp;"/"&amp;B$324,$206:$206,0),FALSE),"")</f>
        <v>1206249</v>
      </c>
      <c r="C568" s="12">
        <f t="shared" si="234"/>
        <v>3122026</v>
      </c>
      <c r="D568" s="12">
        <f t="shared" si="234"/>
        <v>1938143</v>
      </c>
      <c r="E568" s="12">
        <f t="shared" si="234"/>
        <v>2732427</v>
      </c>
      <c r="F568" s="12">
        <f t="shared" si="234"/>
        <v>4701306</v>
      </c>
      <c r="G568" s="12">
        <f t="shared" si="234"/>
        <v>4837241</v>
      </c>
      <c r="H568" s="12">
        <f t="shared" si="234"/>
        <v>14216023</v>
      </c>
      <c r="I568" s="12">
        <f t="shared" si="234"/>
        <v>6023313</v>
      </c>
      <c r="J568" s="12">
        <f t="shared" si="234"/>
        <v>6038753</v>
      </c>
      <c r="K568" s="12">
        <f t="shared" si="234"/>
        <v>5913312</v>
      </c>
      <c r="L568" s="12">
        <f t="shared" si="234"/>
        <v>8263893</v>
      </c>
      <c r="M568" s="12">
        <f t="shared" si="234"/>
        <v>8137766</v>
      </c>
      <c r="N568" s="13">
        <f t="shared" si="234"/>
        <v>2285026</v>
      </c>
      <c r="O568" s="11"/>
      <c r="P568" s="14" t="s">
        <v>949</v>
      </c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</row>
    <row r="569" spans="1:71" ht="16.5" customHeight="1" x14ac:dyDescent="0.3">
      <c r="A569" s="2"/>
      <c r="B569" s="12">
        <f t="shared" ref="B569:N569" si="235">IFERROR(VLOOKUP($B$566,$208:$319,MATCH($P569&amp;"/"&amp;B$324,$206:$206,0),FALSE),"")</f>
        <v>2177223</v>
      </c>
      <c r="C569" s="12">
        <f t="shared" si="235"/>
        <v>3529895</v>
      </c>
      <c r="D569" s="12">
        <f t="shared" si="235"/>
        <v>2305261</v>
      </c>
      <c r="E569" s="12">
        <f t="shared" si="235"/>
        <v>1066214</v>
      </c>
      <c r="F569" s="12">
        <f t="shared" si="235"/>
        <v>6808640</v>
      </c>
      <c r="G569" s="12">
        <f t="shared" si="235"/>
        <v>7650972</v>
      </c>
      <c r="H569" s="12">
        <f t="shared" si="235"/>
        <v>17237754</v>
      </c>
      <c r="I569" s="12">
        <f t="shared" si="235"/>
        <v>9182578</v>
      </c>
      <c r="J569" s="12">
        <f t="shared" si="235"/>
        <v>9865254</v>
      </c>
      <c r="K569" s="12">
        <f t="shared" si="235"/>
        <v>11208430</v>
      </c>
      <c r="L569" s="12">
        <f t="shared" si="235"/>
        <v>12377273</v>
      </c>
      <c r="M569" s="12">
        <f t="shared" si="235"/>
        <v>10612845</v>
      </c>
      <c r="N569" s="13" t="str">
        <f t="shared" si="235"/>
        <v/>
      </c>
      <c r="O569" s="11"/>
      <c r="P569" s="14" t="s">
        <v>950</v>
      </c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</row>
    <row r="570" spans="1:71" ht="16.5" customHeight="1" x14ac:dyDescent="0.3">
      <c r="A570" s="2"/>
      <c r="B570" s="12">
        <f t="shared" ref="B570:N570" si="236">IFERROR(VLOOKUP($B$566,$208:$319,MATCH($P570&amp;"/"&amp;B$324,$206:$206,0),FALSE),"")</f>
        <v>3219269</v>
      </c>
      <c r="C570" s="12">
        <f t="shared" si="236"/>
        <v>5577036</v>
      </c>
      <c r="D570" s="12">
        <f t="shared" si="236"/>
        <v>3930456</v>
      </c>
      <c r="E570" s="12">
        <f t="shared" si="236"/>
        <v>7756213.4900000002</v>
      </c>
      <c r="F570" s="12">
        <f t="shared" si="236"/>
        <v>9861101.9519999996</v>
      </c>
      <c r="G570" s="12">
        <f t="shared" si="236"/>
        <v>11024987.957</v>
      </c>
      <c r="H570" s="12">
        <f t="shared" si="236"/>
        <v>21766223.140000001</v>
      </c>
      <c r="I570" s="12">
        <f t="shared" si="236"/>
        <v>13698318.855</v>
      </c>
      <c r="J570" s="12">
        <f t="shared" si="236"/>
        <v>14373185.395</v>
      </c>
      <c r="K570" s="12">
        <f t="shared" si="236"/>
        <v>26598910.719999999</v>
      </c>
      <c r="L570" s="12">
        <f t="shared" si="236"/>
        <v>17139330.100000001</v>
      </c>
      <c r="M570" s="12">
        <f t="shared" si="236"/>
        <v>17771250.140999999</v>
      </c>
      <c r="N570" s="13" t="str">
        <f t="shared" si="236"/>
        <v/>
      </c>
      <c r="O570" s="11"/>
      <c r="P570" s="14" t="s">
        <v>951</v>
      </c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</row>
    <row r="571" spans="1:71" ht="16.5" customHeight="1" x14ac:dyDescent="0.3">
      <c r="A571" s="2"/>
      <c r="B571" s="32">
        <f t="shared" ref="B571:M571" si="237">B570/B$546</f>
        <v>1.4728198460416528</v>
      </c>
      <c r="C571" s="32">
        <f t="shared" si="237"/>
        <v>1.1263046479911738</v>
      </c>
      <c r="D571" s="32">
        <f t="shared" si="237"/>
        <v>3.4767443403311282</v>
      </c>
      <c r="E571" s="32">
        <f t="shared" si="237"/>
        <v>3.7685853425646232</v>
      </c>
      <c r="F571" s="32">
        <f t="shared" si="237"/>
        <v>1.5934049059136173</v>
      </c>
      <c r="G571" s="32">
        <f t="shared" si="237"/>
        <v>1.7520758153290337</v>
      </c>
      <c r="H571" s="32">
        <f t="shared" si="237"/>
        <v>2.9788373091193323</v>
      </c>
      <c r="I571" s="32">
        <f t="shared" si="237"/>
        <v>1.7382970031060463</v>
      </c>
      <c r="J571" s="32">
        <f t="shared" si="237"/>
        <v>1.5549006473438594</v>
      </c>
      <c r="K571" s="32">
        <f t="shared" si="237"/>
        <v>1.9604664550198478</v>
      </c>
      <c r="L571" s="32">
        <f t="shared" si="237"/>
        <v>1.5281616058076162</v>
      </c>
      <c r="M571" s="32">
        <f t="shared" si="237"/>
        <v>1.5055590544092072</v>
      </c>
      <c r="N571" s="32">
        <f>IFERROR(N570/N$546,IFERROR(N569/N$546,IFERROR(N568/N$546,N567/N$546)))</f>
        <v>0.22583271530655974</v>
      </c>
      <c r="O571" s="11">
        <f>RATE(M$324-C$324,,-C571,M571)</f>
        <v>2.9447472981668679E-2</v>
      </c>
      <c r="P571" s="16" t="s">
        <v>973</v>
      </c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</row>
    <row r="572" spans="1:71" ht="16.5" customHeight="1" x14ac:dyDescent="0.3">
      <c r="A572" s="2"/>
      <c r="B572" s="260" t="s">
        <v>974</v>
      </c>
      <c r="C572" s="255"/>
      <c r="D572" s="255"/>
      <c r="E572" s="255"/>
      <c r="F572" s="255"/>
      <c r="G572" s="255"/>
      <c r="H572" s="255"/>
      <c r="I572" s="255"/>
      <c r="J572" s="255"/>
      <c r="K572" s="255"/>
      <c r="L572" s="255"/>
      <c r="M572" s="255"/>
      <c r="N572" s="256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</row>
    <row r="573" spans="1:71" ht="16.5" customHeight="1" x14ac:dyDescent="0.3">
      <c r="A573" s="2"/>
      <c r="B573" s="12">
        <f t="shared" ref="B573:N573" si="238">IFERROR(B567+B589,"")</f>
        <v>-353574</v>
      </c>
      <c r="C573" s="12">
        <f t="shared" si="238"/>
        <v>-210516</v>
      </c>
      <c r="D573" s="12">
        <f t="shared" si="238"/>
        <v>722072</v>
      </c>
      <c r="E573" s="12">
        <f t="shared" si="238"/>
        <v>-798571</v>
      </c>
      <c r="F573" s="12">
        <f t="shared" si="238"/>
        <v>1885297</v>
      </c>
      <c r="G573" s="12">
        <f t="shared" si="238"/>
        <v>2510028</v>
      </c>
      <c r="H573" s="12">
        <f t="shared" si="238"/>
        <v>3122207</v>
      </c>
      <c r="I573" s="12">
        <f t="shared" si="238"/>
        <v>3202242</v>
      </c>
      <c r="J573" s="12">
        <f t="shared" si="238"/>
        <v>3752546</v>
      </c>
      <c r="K573" s="12">
        <f t="shared" si="238"/>
        <v>4458190</v>
      </c>
      <c r="L573" s="12">
        <f t="shared" si="238"/>
        <v>3137140</v>
      </c>
      <c r="M573" s="12">
        <f t="shared" si="238"/>
        <v>3852791</v>
      </c>
      <c r="N573" s="13">
        <f t="shared" si="238"/>
        <v>3476303</v>
      </c>
      <c r="O573" s="11"/>
      <c r="P573" s="14" t="s">
        <v>948</v>
      </c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</row>
    <row r="574" spans="1:71" ht="16.5" customHeight="1" x14ac:dyDescent="0.3">
      <c r="A574" s="2"/>
      <c r="B574" s="12">
        <f t="shared" ref="B574:N574" si="239">IFERROR(B568+B590,"")</f>
        <v>271424</v>
      </c>
      <c r="C574" s="12">
        <f t="shared" si="239"/>
        <v>-1148124</v>
      </c>
      <c r="D574" s="12">
        <f t="shared" si="239"/>
        <v>432297</v>
      </c>
      <c r="E574" s="12">
        <f t="shared" si="239"/>
        <v>-427638</v>
      </c>
      <c r="F574" s="12">
        <f t="shared" si="239"/>
        <v>4553867</v>
      </c>
      <c r="G574" s="12">
        <f t="shared" si="239"/>
        <v>4766433</v>
      </c>
      <c r="H574" s="12">
        <f t="shared" si="239"/>
        <v>14169539</v>
      </c>
      <c r="I574" s="12">
        <f t="shared" si="239"/>
        <v>5997914</v>
      </c>
      <c r="J574" s="12">
        <f t="shared" si="239"/>
        <v>6003506</v>
      </c>
      <c r="K574" s="12">
        <f t="shared" si="239"/>
        <v>5836503</v>
      </c>
      <c r="L574" s="12">
        <f t="shared" si="239"/>
        <v>8216252</v>
      </c>
      <c r="M574" s="12">
        <f t="shared" si="239"/>
        <v>8049852</v>
      </c>
      <c r="N574" s="13">
        <f t="shared" si="239"/>
        <v>2206412</v>
      </c>
      <c r="O574" s="11"/>
      <c r="P574" s="14" t="s">
        <v>949</v>
      </c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</row>
    <row r="575" spans="1:71" ht="16.5" customHeight="1" x14ac:dyDescent="0.3">
      <c r="A575" s="2"/>
      <c r="B575" s="12">
        <f t="shared" ref="B575:N575" si="240">IFERROR(B569+B591,"")</f>
        <v>-2141604</v>
      </c>
      <c r="C575" s="12">
        <f t="shared" si="240"/>
        <v>-2022757</v>
      </c>
      <c r="D575" s="12">
        <f t="shared" si="240"/>
        <v>-522264</v>
      </c>
      <c r="E575" s="12">
        <f t="shared" si="240"/>
        <v>-3142708</v>
      </c>
      <c r="F575" s="12">
        <f t="shared" si="240"/>
        <v>10676443</v>
      </c>
      <c r="G575" s="12">
        <f t="shared" si="240"/>
        <v>7523757</v>
      </c>
      <c r="H575" s="12">
        <f t="shared" si="240"/>
        <v>17380526</v>
      </c>
      <c r="I575" s="12">
        <f t="shared" si="240"/>
        <v>9137021</v>
      </c>
      <c r="J575" s="12">
        <f t="shared" si="240"/>
        <v>9777813</v>
      </c>
      <c r="K575" s="12">
        <f t="shared" si="240"/>
        <v>11101781</v>
      </c>
      <c r="L575" s="12">
        <f t="shared" si="240"/>
        <v>12263672</v>
      </c>
      <c r="M575" s="12">
        <f t="shared" si="240"/>
        <v>10198973</v>
      </c>
      <c r="N575" s="13" t="str">
        <f t="shared" si="240"/>
        <v/>
      </c>
      <c r="O575" s="11"/>
      <c r="P575" s="14" t="s">
        <v>950</v>
      </c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</row>
    <row r="576" spans="1:71" ht="16.5" customHeight="1" x14ac:dyDescent="0.3">
      <c r="A576" s="2"/>
      <c r="B576" s="12">
        <f t="shared" ref="B576:N576" si="241">IFERROR(B570+B592,"")</f>
        <v>-3321455</v>
      </c>
      <c r="C576" s="24">
        <f t="shared" si="241"/>
        <v>-1269322</v>
      </c>
      <c r="D576" s="24">
        <f t="shared" si="241"/>
        <v>-876004</v>
      </c>
      <c r="E576" s="24">
        <f t="shared" si="241"/>
        <v>-2204732.6099999994</v>
      </c>
      <c r="F576" s="24">
        <f t="shared" si="241"/>
        <v>13905635.572000001</v>
      </c>
      <c r="G576" s="24">
        <f t="shared" si="241"/>
        <v>10840962.713</v>
      </c>
      <c r="H576" s="24">
        <f t="shared" si="241"/>
        <v>21850800.879999999</v>
      </c>
      <c r="I576" s="24">
        <f t="shared" si="241"/>
        <v>13642410.25</v>
      </c>
      <c r="J576" s="24">
        <f t="shared" si="241"/>
        <v>14257111.502</v>
      </c>
      <c r="K576" s="24">
        <f t="shared" si="241"/>
        <v>26411806.93</v>
      </c>
      <c r="L576" s="24">
        <f t="shared" si="241"/>
        <v>16956918.550000001</v>
      </c>
      <c r="M576" s="24">
        <f t="shared" si="241"/>
        <v>17556498.277999997</v>
      </c>
      <c r="N576" s="24" t="str">
        <f t="shared" si="241"/>
        <v/>
      </c>
      <c r="O576" s="11" t="e">
        <f>RATE(M$324-C$324,,-C576,M576)</f>
        <v>#NUM!</v>
      </c>
      <c r="P576" s="14" t="s">
        <v>951</v>
      </c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</row>
    <row r="577" spans="1:71" ht="16.5" customHeight="1" x14ac:dyDescent="0.3">
      <c r="A577" s="2"/>
      <c r="B577" s="259" t="s">
        <v>909</v>
      </c>
      <c r="C577" s="255"/>
      <c r="D577" s="255"/>
      <c r="E577" s="255"/>
      <c r="F577" s="255"/>
      <c r="G577" s="255"/>
      <c r="H577" s="255"/>
      <c r="I577" s="255"/>
      <c r="J577" s="255"/>
      <c r="K577" s="255"/>
      <c r="L577" s="255"/>
      <c r="M577" s="255"/>
      <c r="N577" s="256"/>
      <c r="O577" s="11"/>
      <c r="P577" s="14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</row>
    <row r="578" spans="1:71" ht="16.5" customHeight="1" x14ac:dyDescent="0.3">
      <c r="A578" s="2"/>
      <c r="B578" s="258" t="s">
        <v>913</v>
      </c>
      <c r="C578" s="255"/>
      <c r="D578" s="255"/>
      <c r="E578" s="255"/>
      <c r="F578" s="255"/>
      <c r="G578" s="255"/>
      <c r="H578" s="255"/>
      <c r="I578" s="255"/>
      <c r="J578" s="255"/>
      <c r="K578" s="255"/>
      <c r="L578" s="255"/>
      <c r="M578" s="255"/>
      <c r="N578" s="256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</row>
    <row r="579" spans="1:71" ht="16.5" customHeight="1" x14ac:dyDescent="0.3">
      <c r="A579" s="2"/>
      <c r="B579" s="12">
        <f t="shared" ref="B579:N579" si="242">IFERROR(VLOOKUP($B$578,$208:$319,MATCH($P579&amp;"/"&amp;B$324,$206:$206,0),FALSE),"")</f>
        <v>-853949</v>
      </c>
      <c r="C579" s="12">
        <f t="shared" si="242"/>
        <v>-1452749</v>
      </c>
      <c r="D579" s="12">
        <f t="shared" si="242"/>
        <v>-272170</v>
      </c>
      <c r="E579" s="12">
        <f t="shared" si="242"/>
        <v>-1887076</v>
      </c>
      <c r="F579" s="12">
        <f t="shared" si="242"/>
        <v>-104800</v>
      </c>
      <c r="G579" s="12">
        <f t="shared" si="242"/>
        <v>-37712</v>
      </c>
      <c r="H579" s="12">
        <f t="shared" si="242"/>
        <v>-26436</v>
      </c>
      <c r="I579" s="12">
        <f t="shared" si="242"/>
        <v>-12208</v>
      </c>
      <c r="J579" s="12">
        <f t="shared" si="242"/>
        <v>-14233</v>
      </c>
      <c r="K579" s="12">
        <f t="shared" si="242"/>
        <v>-38316</v>
      </c>
      <c r="L579" s="12">
        <f t="shared" si="242"/>
        <v>-20710</v>
      </c>
      <c r="M579" s="12">
        <f t="shared" si="242"/>
        <v>-31537</v>
      </c>
      <c r="N579" s="13">
        <f t="shared" si="242"/>
        <v>-33510</v>
      </c>
      <c r="O579" s="11"/>
      <c r="P579" s="14" t="s">
        <v>948</v>
      </c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</row>
    <row r="580" spans="1:71" ht="16.5" customHeight="1" x14ac:dyDescent="0.3">
      <c r="A580" s="2"/>
      <c r="B580" s="12">
        <f t="shared" ref="B580:N580" si="243">IFERROR(VLOOKUP($B$578,$208:$319,MATCH($P580&amp;"/"&amp;B$324,$206:$206,0),FALSE),"")</f>
        <v>-934825</v>
      </c>
      <c r="C580" s="12">
        <f t="shared" si="243"/>
        <v>-4270150</v>
      </c>
      <c r="D580" s="12">
        <f t="shared" si="243"/>
        <v>-1505846</v>
      </c>
      <c r="E580" s="12">
        <f t="shared" si="243"/>
        <v>-3160065</v>
      </c>
      <c r="F580" s="12">
        <f t="shared" si="243"/>
        <v>-147439</v>
      </c>
      <c r="G580" s="12">
        <f t="shared" si="243"/>
        <v>-70808</v>
      </c>
      <c r="H580" s="12">
        <f t="shared" si="243"/>
        <v>-46484</v>
      </c>
      <c r="I580" s="12">
        <f t="shared" si="243"/>
        <v>-25399</v>
      </c>
      <c r="J580" s="12">
        <f t="shared" si="243"/>
        <v>-35247</v>
      </c>
      <c r="K580" s="12">
        <f t="shared" si="243"/>
        <v>-76809</v>
      </c>
      <c r="L580" s="12">
        <f t="shared" si="243"/>
        <v>-47641</v>
      </c>
      <c r="M580" s="12">
        <f t="shared" si="243"/>
        <v>-87914</v>
      </c>
      <c r="N580" s="13">
        <f t="shared" si="243"/>
        <v>-78614</v>
      </c>
      <c r="O580" s="11"/>
      <c r="P580" s="14" t="s">
        <v>949</v>
      </c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</row>
    <row r="581" spans="1:71" ht="16.5" customHeight="1" x14ac:dyDescent="0.3">
      <c r="A581" s="2"/>
      <c r="B581" s="12">
        <f t="shared" ref="B581:N581" si="244">IFERROR(VLOOKUP($B$578,$208:$319,MATCH($P581&amp;"/"&amp;B$324,$206:$206,0),FALSE),"")</f>
        <v>-4318827</v>
      </c>
      <c r="C581" s="12">
        <f t="shared" si="244"/>
        <v>-5552652</v>
      </c>
      <c r="D581" s="12">
        <f t="shared" si="244"/>
        <v>-2827525</v>
      </c>
      <c r="E581" s="12">
        <f t="shared" si="244"/>
        <v>-4208922</v>
      </c>
      <c r="F581" s="12">
        <f t="shared" si="244"/>
        <v>3867803</v>
      </c>
      <c r="G581" s="12">
        <f t="shared" si="244"/>
        <v>-127215</v>
      </c>
      <c r="H581" s="12">
        <f t="shared" si="244"/>
        <v>142772</v>
      </c>
      <c r="I581" s="12">
        <f t="shared" si="244"/>
        <v>-45557</v>
      </c>
      <c r="J581" s="12">
        <f t="shared" si="244"/>
        <v>-87441</v>
      </c>
      <c r="K581" s="12">
        <f t="shared" si="244"/>
        <v>-106649</v>
      </c>
      <c r="L581" s="12">
        <f t="shared" si="244"/>
        <v>-113601</v>
      </c>
      <c r="M581" s="12">
        <f t="shared" si="244"/>
        <v>4146</v>
      </c>
      <c r="N581" s="13" t="str">
        <f t="shared" si="244"/>
        <v/>
      </c>
      <c r="O581" s="11"/>
      <c r="P581" s="14" t="s">
        <v>950</v>
      </c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</row>
    <row r="582" spans="1:71" ht="16.5" customHeight="1" x14ac:dyDescent="0.3">
      <c r="A582" s="2"/>
      <c r="B582" s="12">
        <f t="shared" ref="B582:N582" si="245">IFERROR(VLOOKUP($B$578,$208:$319,MATCH($P582&amp;"/"&amp;B$324,$206:$206,0),FALSE),"")</f>
        <v>-6540724</v>
      </c>
      <c r="C582" s="12">
        <f t="shared" si="245"/>
        <v>-6846358</v>
      </c>
      <c r="D582" s="12">
        <f t="shared" si="245"/>
        <v>-4806460</v>
      </c>
      <c r="E582" s="12">
        <f t="shared" si="245"/>
        <v>-9960946.0999999996</v>
      </c>
      <c r="F582" s="12">
        <f t="shared" si="245"/>
        <v>4044533.62</v>
      </c>
      <c r="G582" s="12">
        <f t="shared" si="245"/>
        <v>-184025.24400000001</v>
      </c>
      <c r="H582" s="12">
        <f t="shared" si="245"/>
        <v>84577.74</v>
      </c>
      <c r="I582" s="12">
        <f t="shared" si="245"/>
        <v>-55908.605000000003</v>
      </c>
      <c r="J582" s="12">
        <f t="shared" si="245"/>
        <v>-116073.893</v>
      </c>
      <c r="K582" s="12">
        <f t="shared" si="245"/>
        <v>-187103.79</v>
      </c>
      <c r="L582" s="12">
        <f t="shared" si="245"/>
        <v>-182411.55</v>
      </c>
      <c r="M582" s="12">
        <f t="shared" si="245"/>
        <v>-211075.777</v>
      </c>
      <c r="N582" s="13" t="str">
        <f t="shared" si="245"/>
        <v/>
      </c>
      <c r="O582" s="11"/>
      <c r="P582" s="14" t="s">
        <v>951</v>
      </c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</row>
    <row r="583" spans="1:71" ht="16.5" customHeight="1" x14ac:dyDescent="0.3">
      <c r="A583" s="2"/>
      <c r="B583" s="258" t="s">
        <v>916</v>
      </c>
      <c r="C583" s="255"/>
      <c r="D583" s="255"/>
      <c r="E583" s="255"/>
      <c r="F583" s="255"/>
      <c r="G583" s="255"/>
      <c r="H583" s="255"/>
      <c r="I583" s="255"/>
      <c r="J583" s="255"/>
      <c r="K583" s="255"/>
      <c r="L583" s="255"/>
      <c r="M583" s="255"/>
      <c r="N583" s="256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</row>
    <row r="584" spans="1:71" ht="16.5" customHeight="1" x14ac:dyDescent="0.3">
      <c r="A584" s="2"/>
      <c r="B584" s="12">
        <f t="shared" ref="B584:N584" si="246">IFERROR(VLOOKUP($B$583,$208:$319,MATCH($P584&amp;"/"&amp;B$324,$206:$206,0),FALSE),"")</f>
        <v>0</v>
      </c>
      <c r="C584" s="12">
        <f t="shared" si="246"/>
        <v>0</v>
      </c>
      <c r="D584" s="12">
        <f t="shared" si="246"/>
        <v>0</v>
      </c>
      <c r="E584" s="12">
        <f t="shared" si="246"/>
        <v>0</v>
      </c>
      <c r="F584" s="12">
        <f t="shared" si="246"/>
        <v>0</v>
      </c>
      <c r="G584" s="12">
        <f t="shared" si="246"/>
        <v>0</v>
      </c>
      <c r="H584" s="12">
        <f t="shared" si="246"/>
        <v>0</v>
      </c>
      <c r="I584" s="12">
        <f t="shared" si="246"/>
        <v>0</v>
      </c>
      <c r="J584" s="12">
        <f t="shared" si="246"/>
        <v>0</v>
      </c>
      <c r="K584" s="12">
        <f t="shared" si="246"/>
        <v>0</v>
      </c>
      <c r="L584" s="12">
        <f t="shared" si="246"/>
        <v>-97300</v>
      </c>
      <c r="M584" s="12">
        <f t="shared" si="246"/>
        <v>0</v>
      </c>
      <c r="N584" s="13">
        <f t="shared" si="246"/>
        <v>0</v>
      </c>
      <c r="O584" s="11"/>
      <c r="P584" s="14" t="s">
        <v>948</v>
      </c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</row>
    <row r="585" spans="1:71" ht="16.5" customHeight="1" x14ac:dyDescent="0.3">
      <c r="A585" s="2"/>
      <c r="B585" s="12">
        <f t="shared" ref="B585:N585" si="247">IFERROR(VLOOKUP($B$583,$208:$319,MATCH($P585&amp;"/"&amp;B$324,$206:$206,0),FALSE),"")</f>
        <v>0</v>
      </c>
      <c r="C585" s="12">
        <f t="shared" si="247"/>
        <v>0</v>
      </c>
      <c r="D585" s="12">
        <f t="shared" si="247"/>
        <v>0</v>
      </c>
      <c r="E585" s="12">
        <f t="shared" si="247"/>
        <v>0</v>
      </c>
      <c r="F585" s="12">
        <f t="shared" si="247"/>
        <v>0</v>
      </c>
      <c r="G585" s="12">
        <f t="shared" si="247"/>
        <v>0</v>
      </c>
      <c r="H585" s="12">
        <f t="shared" si="247"/>
        <v>0</v>
      </c>
      <c r="I585" s="12">
        <f t="shared" si="247"/>
        <v>0</v>
      </c>
      <c r="J585" s="12">
        <f t="shared" si="247"/>
        <v>0</v>
      </c>
      <c r="K585" s="12">
        <f t="shared" si="247"/>
        <v>0</v>
      </c>
      <c r="L585" s="12">
        <f t="shared" si="247"/>
        <v>0</v>
      </c>
      <c r="M585" s="12">
        <f t="shared" si="247"/>
        <v>0</v>
      </c>
      <c r="N585" s="13">
        <f t="shared" si="247"/>
        <v>0</v>
      </c>
      <c r="O585" s="11"/>
      <c r="P585" s="14" t="s">
        <v>949</v>
      </c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</row>
    <row r="586" spans="1:71" ht="16.5" customHeight="1" x14ac:dyDescent="0.3">
      <c r="A586" s="2"/>
      <c r="B586" s="12">
        <f t="shared" ref="B586:N586" si="248">IFERROR(VLOOKUP($B$583,$208:$319,MATCH($P586&amp;"/"&amp;B$324,$206:$206,0),FALSE),"")</f>
        <v>0</v>
      </c>
      <c r="C586" s="12">
        <f t="shared" si="248"/>
        <v>0</v>
      </c>
      <c r="D586" s="12">
        <f t="shared" si="248"/>
        <v>0</v>
      </c>
      <c r="E586" s="12">
        <f t="shared" si="248"/>
        <v>0</v>
      </c>
      <c r="F586" s="12">
        <f t="shared" si="248"/>
        <v>0</v>
      </c>
      <c r="G586" s="12">
        <f t="shared" si="248"/>
        <v>0</v>
      </c>
      <c r="H586" s="12">
        <f t="shared" si="248"/>
        <v>0</v>
      </c>
      <c r="I586" s="12">
        <f t="shared" si="248"/>
        <v>0</v>
      </c>
      <c r="J586" s="12">
        <f t="shared" si="248"/>
        <v>0</v>
      </c>
      <c r="K586" s="12">
        <f t="shared" si="248"/>
        <v>0</v>
      </c>
      <c r="L586" s="12">
        <f t="shared" si="248"/>
        <v>0</v>
      </c>
      <c r="M586" s="12">
        <f t="shared" si="248"/>
        <v>-418018</v>
      </c>
      <c r="N586" s="13" t="str">
        <f t="shared" si="248"/>
        <v/>
      </c>
      <c r="O586" s="11"/>
      <c r="P586" s="14" t="s">
        <v>950</v>
      </c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</row>
    <row r="587" spans="1:71" ht="16.5" customHeight="1" x14ac:dyDescent="0.3">
      <c r="A587" s="2"/>
      <c r="B587" s="12">
        <f t="shared" ref="B587:N587" si="249">IFERROR(VLOOKUP($B$583,$208:$319,MATCH($P587&amp;"/"&amp;B$324,$206:$206,0),FALSE),"")</f>
        <v>0</v>
      </c>
      <c r="C587" s="12">
        <f t="shared" si="249"/>
        <v>0</v>
      </c>
      <c r="D587" s="12">
        <f t="shared" si="249"/>
        <v>0</v>
      </c>
      <c r="E587" s="12">
        <f t="shared" si="249"/>
        <v>0</v>
      </c>
      <c r="F587" s="12">
        <f t="shared" si="249"/>
        <v>0</v>
      </c>
      <c r="G587" s="12">
        <f t="shared" si="249"/>
        <v>0</v>
      </c>
      <c r="H587" s="12">
        <f t="shared" si="249"/>
        <v>0</v>
      </c>
      <c r="I587" s="12">
        <f t="shared" si="249"/>
        <v>0</v>
      </c>
      <c r="J587" s="12">
        <f t="shared" si="249"/>
        <v>0</v>
      </c>
      <c r="K587" s="12">
        <f t="shared" si="249"/>
        <v>0</v>
      </c>
      <c r="L587" s="12">
        <f t="shared" si="249"/>
        <v>0</v>
      </c>
      <c r="M587" s="12">
        <f t="shared" si="249"/>
        <v>-3676.0859999999998</v>
      </c>
      <c r="N587" s="13" t="str">
        <f t="shared" si="249"/>
        <v/>
      </c>
      <c r="O587" s="11"/>
      <c r="P587" s="14" t="s">
        <v>951</v>
      </c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</row>
    <row r="588" spans="1:71" ht="16.5" customHeight="1" x14ac:dyDescent="0.3">
      <c r="A588" s="2"/>
      <c r="B588" s="258" t="s">
        <v>975</v>
      </c>
      <c r="C588" s="255"/>
      <c r="D588" s="255"/>
      <c r="E588" s="255"/>
      <c r="F588" s="255"/>
      <c r="G588" s="255"/>
      <c r="H588" s="255"/>
      <c r="I588" s="255"/>
      <c r="J588" s="255"/>
      <c r="K588" s="255"/>
      <c r="L588" s="255"/>
      <c r="M588" s="255"/>
      <c r="N588" s="256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</row>
    <row r="589" spans="1:71" ht="16.5" customHeight="1" x14ac:dyDescent="0.3">
      <c r="A589" s="2"/>
      <c r="B589" s="13">
        <f t="shared" ref="B589:N589" si="250">IFERROR(B579+B584,"")</f>
        <v>-853949</v>
      </c>
      <c r="C589" s="13">
        <f t="shared" si="250"/>
        <v>-1452749</v>
      </c>
      <c r="D589" s="13">
        <f t="shared" si="250"/>
        <v>-272170</v>
      </c>
      <c r="E589" s="13">
        <f t="shared" si="250"/>
        <v>-1887076</v>
      </c>
      <c r="F589" s="13">
        <f t="shared" si="250"/>
        <v>-104800</v>
      </c>
      <c r="G589" s="13">
        <f t="shared" si="250"/>
        <v>-37712</v>
      </c>
      <c r="H589" s="13">
        <f t="shared" si="250"/>
        <v>-26436</v>
      </c>
      <c r="I589" s="13">
        <f t="shared" si="250"/>
        <v>-12208</v>
      </c>
      <c r="J589" s="13">
        <f t="shared" si="250"/>
        <v>-14233</v>
      </c>
      <c r="K589" s="13">
        <f t="shared" si="250"/>
        <v>-38316</v>
      </c>
      <c r="L589" s="13">
        <f t="shared" si="250"/>
        <v>-118010</v>
      </c>
      <c r="M589" s="13">
        <f t="shared" si="250"/>
        <v>-31537</v>
      </c>
      <c r="N589" s="13">
        <f t="shared" si="250"/>
        <v>-33510</v>
      </c>
      <c r="O589" s="11"/>
      <c r="P589" s="14" t="s">
        <v>948</v>
      </c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</row>
    <row r="590" spans="1:71" ht="16.5" customHeight="1" x14ac:dyDescent="0.3">
      <c r="A590" s="2"/>
      <c r="B590" s="13">
        <f t="shared" ref="B590:N590" si="251">IFERROR(B580+B585,"")</f>
        <v>-934825</v>
      </c>
      <c r="C590" s="13">
        <f t="shared" si="251"/>
        <v>-4270150</v>
      </c>
      <c r="D590" s="13">
        <f t="shared" si="251"/>
        <v>-1505846</v>
      </c>
      <c r="E590" s="13">
        <f t="shared" si="251"/>
        <v>-3160065</v>
      </c>
      <c r="F590" s="13">
        <f t="shared" si="251"/>
        <v>-147439</v>
      </c>
      <c r="G590" s="13">
        <f t="shared" si="251"/>
        <v>-70808</v>
      </c>
      <c r="H590" s="13">
        <f t="shared" si="251"/>
        <v>-46484</v>
      </c>
      <c r="I590" s="13">
        <f t="shared" si="251"/>
        <v>-25399</v>
      </c>
      <c r="J590" s="13">
        <f t="shared" si="251"/>
        <v>-35247</v>
      </c>
      <c r="K590" s="13">
        <f t="shared" si="251"/>
        <v>-76809</v>
      </c>
      <c r="L590" s="13">
        <f t="shared" si="251"/>
        <v>-47641</v>
      </c>
      <c r="M590" s="13">
        <f t="shared" si="251"/>
        <v>-87914</v>
      </c>
      <c r="N590" s="13">
        <f t="shared" si="251"/>
        <v>-78614</v>
      </c>
      <c r="O590" s="11"/>
      <c r="P590" s="14" t="s">
        <v>949</v>
      </c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</row>
    <row r="591" spans="1:71" ht="16.5" customHeight="1" x14ac:dyDescent="0.3">
      <c r="A591" s="2"/>
      <c r="B591" s="13">
        <f t="shared" ref="B591:N591" si="252">IFERROR(B581+B586,"")</f>
        <v>-4318827</v>
      </c>
      <c r="C591" s="13">
        <f t="shared" si="252"/>
        <v>-5552652</v>
      </c>
      <c r="D591" s="13">
        <f t="shared" si="252"/>
        <v>-2827525</v>
      </c>
      <c r="E591" s="13">
        <f t="shared" si="252"/>
        <v>-4208922</v>
      </c>
      <c r="F591" s="13">
        <f t="shared" si="252"/>
        <v>3867803</v>
      </c>
      <c r="G591" s="13">
        <f t="shared" si="252"/>
        <v>-127215</v>
      </c>
      <c r="H591" s="13">
        <f t="shared" si="252"/>
        <v>142772</v>
      </c>
      <c r="I591" s="13">
        <f t="shared" si="252"/>
        <v>-45557</v>
      </c>
      <c r="J591" s="13">
        <f t="shared" si="252"/>
        <v>-87441</v>
      </c>
      <c r="K591" s="13">
        <f t="shared" si="252"/>
        <v>-106649</v>
      </c>
      <c r="L591" s="13">
        <f t="shared" si="252"/>
        <v>-113601</v>
      </c>
      <c r="M591" s="13">
        <f t="shared" si="252"/>
        <v>-413872</v>
      </c>
      <c r="N591" s="13" t="str">
        <f t="shared" si="252"/>
        <v/>
      </c>
      <c r="O591" s="11"/>
      <c r="P591" s="14" t="s">
        <v>950</v>
      </c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</row>
    <row r="592" spans="1:71" ht="16.5" customHeight="1" x14ac:dyDescent="0.3">
      <c r="A592" s="2"/>
      <c r="B592" s="13">
        <f t="shared" ref="B592:N592" si="253">IFERROR(B582+B587,"")</f>
        <v>-6540724</v>
      </c>
      <c r="C592" s="13">
        <f t="shared" si="253"/>
        <v>-6846358</v>
      </c>
      <c r="D592" s="13">
        <f t="shared" si="253"/>
        <v>-4806460</v>
      </c>
      <c r="E592" s="13">
        <f t="shared" si="253"/>
        <v>-9960946.0999999996</v>
      </c>
      <c r="F592" s="13">
        <f t="shared" si="253"/>
        <v>4044533.62</v>
      </c>
      <c r="G592" s="13">
        <f t="shared" si="253"/>
        <v>-184025.24400000001</v>
      </c>
      <c r="H592" s="13">
        <f t="shared" si="253"/>
        <v>84577.74</v>
      </c>
      <c r="I592" s="13">
        <f t="shared" si="253"/>
        <v>-55908.605000000003</v>
      </c>
      <c r="J592" s="13">
        <f t="shared" si="253"/>
        <v>-116073.893</v>
      </c>
      <c r="K592" s="13">
        <f t="shared" si="253"/>
        <v>-187103.79</v>
      </c>
      <c r="L592" s="13">
        <f t="shared" si="253"/>
        <v>-182411.55</v>
      </c>
      <c r="M592" s="13">
        <f t="shared" si="253"/>
        <v>-214751.86300000001</v>
      </c>
      <c r="N592" s="13" t="str">
        <f t="shared" si="253"/>
        <v/>
      </c>
      <c r="O592" s="11">
        <f>RATE(M$324-C$324,,-C592,M592)</f>
        <v>-0.29262821429110619</v>
      </c>
      <c r="P592" s="14" t="s">
        <v>951</v>
      </c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</row>
    <row r="593" spans="1:71" ht="16.5" customHeight="1" x14ac:dyDescent="0.3">
      <c r="A593" s="2"/>
      <c r="B593" s="259" t="s">
        <v>921</v>
      </c>
      <c r="C593" s="255"/>
      <c r="D593" s="255"/>
      <c r="E593" s="255"/>
      <c r="F593" s="255"/>
      <c r="G593" s="255"/>
      <c r="H593" s="255"/>
      <c r="I593" s="255"/>
      <c r="J593" s="255"/>
      <c r="K593" s="255"/>
      <c r="L593" s="255"/>
      <c r="M593" s="255"/>
      <c r="N593" s="256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</row>
    <row r="594" spans="1:71" ht="16.5" customHeight="1" x14ac:dyDescent="0.3">
      <c r="A594" s="2"/>
      <c r="B594" s="12">
        <f t="shared" ref="B594:N594" si="254">IFERROR(VLOOKUP($B$593,$208:$319,MATCH($P594&amp;"/"&amp;B$324,$206:$206,0),FALSE),"")</f>
        <v>333678</v>
      </c>
      <c r="C594" s="12">
        <f t="shared" si="254"/>
        <v>-1262963</v>
      </c>
      <c r="D594" s="12">
        <f t="shared" si="254"/>
        <v>-1082603</v>
      </c>
      <c r="E594" s="12">
        <f t="shared" si="254"/>
        <v>-1740838</v>
      </c>
      <c r="F594" s="12">
        <f t="shared" si="254"/>
        <v>-2395789</v>
      </c>
      <c r="G594" s="12">
        <f t="shared" si="254"/>
        <v>-3370008</v>
      </c>
      <c r="H594" s="12">
        <f t="shared" si="254"/>
        <v>-2425577</v>
      </c>
      <c r="I594" s="12">
        <f t="shared" si="254"/>
        <v>-3462360</v>
      </c>
      <c r="J594" s="12">
        <f t="shared" si="254"/>
        <v>-2846419</v>
      </c>
      <c r="K594" s="12">
        <f t="shared" si="254"/>
        <v>-1360042</v>
      </c>
      <c r="L594" s="12">
        <f t="shared" si="254"/>
        <v>-610824</v>
      </c>
      <c r="M594" s="12">
        <f t="shared" si="254"/>
        <v>-2914400</v>
      </c>
      <c r="N594" s="13">
        <f t="shared" si="254"/>
        <v>-3421157</v>
      </c>
      <c r="O594" s="11"/>
      <c r="P594" s="14" t="s">
        <v>948</v>
      </c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</row>
    <row r="595" spans="1:71" ht="16.5" customHeight="1" x14ac:dyDescent="0.3">
      <c r="A595" s="2"/>
      <c r="B595" s="12">
        <f t="shared" ref="B595:N595" si="255">IFERROR(VLOOKUP($B$593,$208:$319,MATCH($P595&amp;"/"&amp;B$324,$206:$206,0),FALSE),"")</f>
        <v>-648296</v>
      </c>
      <c r="C595" s="12">
        <f t="shared" si="255"/>
        <v>-5009409</v>
      </c>
      <c r="D595" s="12">
        <f t="shared" si="255"/>
        <v>-2625487</v>
      </c>
      <c r="E595" s="12">
        <f t="shared" si="255"/>
        <v>-3803741</v>
      </c>
      <c r="F595" s="12">
        <f t="shared" si="255"/>
        <v>-4191842</v>
      </c>
      <c r="G595" s="12">
        <f t="shared" si="255"/>
        <v>-5670176</v>
      </c>
      <c r="H595" s="12">
        <f t="shared" si="255"/>
        <v>-7753196</v>
      </c>
      <c r="I595" s="12">
        <f t="shared" si="255"/>
        <v>-10739873</v>
      </c>
      <c r="J595" s="12">
        <f t="shared" si="255"/>
        <v>-1628143</v>
      </c>
      <c r="K595" s="12">
        <f t="shared" si="255"/>
        <v>-3869719</v>
      </c>
      <c r="L595" s="12">
        <f t="shared" si="255"/>
        <v>-5129682</v>
      </c>
      <c r="M595" s="12">
        <f t="shared" si="255"/>
        <v>-9582101</v>
      </c>
      <c r="N595" s="13">
        <f t="shared" si="255"/>
        <v>-6172475</v>
      </c>
      <c r="O595" s="11"/>
      <c r="P595" s="14" t="s">
        <v>949</v>
      </c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</row>
    <row r="596" spans="1:71" ht="16.5" customHeight="1" x14ac:dyDescent="0.3">
      <c r="A596" s="2"/>
      <c r="B596" s="12">
        <f t="shared" ref="B596:N596" si="256">IFERROR(VLOOKUP($B$593,$208:$319,MATCH($P596&amp;"/"&amp;B$324,$206:$206,0),FALSE),"")</f>
        <v>-3141483</v>
      </c>
      <c r="C596" s="12">
        <f t="shared" si="256"/>
        <v>-5954893</v>
      </c>
      <c r="D596" s="12">
        <f t="shared" si="256"/>
        <v>-3279663</v>
      </c>
      <c r="E596" s="12">
        <f t="shared" si="256"/>
        <v>-6253568</v>
      </c>
      <c r="F596" s="12">
        <f t="shared" si="256"/>
        <v>-4224025</v>
      </c>
      <c r="G596" s="12">
        <f t="shared" si="256"/>
        <v>-6804778</v>
      </c>
      <c r="H596" s="12">
        <f t="shared" si="256"/>
        <v>-10135811</v>
      </c>
      <c r="I596" s="12">
        <f t="shared" si="256"/>
        <v>-13378053</v>
      </c>
      <c r="J596" s="12">
        <f t="shared" si="256"/>
        <v>-3981371</v>
      </c>
      <c r="K596" s="12">
        <f t="shared" si="256"/>
        <v>-7754373</v>
      </c>
      <c r="L596" s="12">
        <f t="shared" si="256"/>
        <v>-16457452</v>
      </c>
      <c r="M596" s="12">
        <f t="shared" si="256"/>
        <v>-12229122</v>
      </c>
      <c r="N596" s="13" t="str">
        <f t="shared" si="256"/>
        <v/>
      </c>
      <c r="O596" s="11"/>
      <c r="P596" s="14" t="s">
        <v>950</v>
      </c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</row>
    <row r="597" spans="1:71" ht="16.5" customHeight="1" x14ac:dyDescent="0.3">
      <c r="A597" s="2"/>
      <c r="B597" s="12">
        <f t="shared" ref="B597:N597" si="257">IFERROR(VLOOKUP($B$593,$208:$319,MATCH($P597&amp;"/"&amp;B$324,$206:$206,0),FALSE),"")</f>
        <v>-4864833</v>
      </c>
      <c r="C597" s="12">
        <f t="shared" si="257"/>
        <v>-8489065</v>
      </c>
      <c r="D597" s="12">
        <f t="shared" si="257"/>
        <v>-5413165</v>
      </c>
      <c r="E597" s="12">
        <f t="shared" si="257"/>
        <v>-12436963.779999999</v>
      </c>
      <c r="F597" s="12">
        <f t="shared" si="257"/>
        <v>-6077532.2189999996</v>
      </c>
      <c r="G597" s="12">
        <f t="shared" si="257"/>
        <v>-9809338.3300000001</v>
      </c>
      <c r="H597" s="12">
        <f t="shared" si="257"/>
        <v>-13853745.02</v>
      </c>
      <c r="I597" s="12">
        <f t="shared" si="257"/>
        <v>-16674627.404999999</v>
      </c>
      <c r="J597" s="12">
        <f t="shared" si="257"/>
        <v>-5941866.0959999999</v>
      </c>
      <c r="K597" s="12">
        <f t="shared" si="257"/>
        <v>-14576047.74</v>
      </c>
      <c r="L597" s="12">
        <f t="shared" si="257"/>
        <v>-18449704.859999999</v>
      </c>
      <c r="M597" s="12">
        <f t="shared" si="257"/>
        <v>-15896220.765000001</v>
      </c>
      <c r="N597" s="13" t="str">
        <f t="shared" si="257"/>
        <v/>
      </c>
      <c r="O597" s="11"/>
      <c r="P597" s="14" t="s">
        <v>951</v>
      </c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</row>
    <row r="598" spans="1:71" ht="16.5" customHeight="1" x14ac:dyDescent="0.3">
      <c r="A598" s="2"/>
      <c r="B598" s="260" t="s">
        <v>942</v>
      </c>
      <c r="C598" s="255"/>
      <c r="D598" s="255"/>
      <c r="E598" s="255"/>
      <c r="F598" s="255"/>
      <c r="G598" s="255"/>
      <c r="H598" s="255"/>
      <c r="I598" s="255"/>
      <c r="J598" s="255"/>
      <c r="K598" s="255"/>
      <c r="L598" s="255"/>
      <c r="M598" s="255"/>
      <c r="N598" s="256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</row>
    <row r="599" spans="1:71" ht="16.5" customHeight="1" x14ac:dyDescent="0.3">
      <c r="A599" s="2"/>
      <c r="B599" s="12">
        <f t="shared" ref="B599:N599" si="258">IFERROR(VLOOKUP($B$598,$208:$319,MATCH($P599&amp;"/"&amp;B$324,$206:$206,0),FALSE),"")</f>
        <v>-329444</v>
      </c>
      <c r="C599" s="12">
        <f t="shared" si="258"/>
        <v>-435906</v>
      </c>
      <c r="D599" s="12">
        <f t="shared" si="258"/>
        <v>-65130</v>
      </c>
      <c r="E599" s="12">
        <f t="shared" si="258"/>
        <v>641980</v>
      </c>
      <c r="F599" s="12">
        <f t="shared" si="258"/>
        <v>448418</v>
      </c>
      <c r="G599" s="12">
        <f t="shared" si="258"/>
        <v>-325959</v>
      </c>
      <c r="H599" s="12">
        <f t="shared" si="258"/>
        <v>-313692</v>
      </c>
      <c r="I599" s="12">
        <f t="shared" si="258"/>
        <v>-965106</v>
      </c>
      <c r="J599" s="12">
        <f t="shared" si="258"/>
        <v>-1222143</v>
      </c>
      <c r="K599" s="12">
        <f t="shared" si="258"/>
        <v>-3075748</v>
      </c>
      <c r="L599" s="12">
        <f t="shared" si="258"/>
        <v>-271078</v>
      </c>
      <c r="M599" s="12">
        <f t="shared" si="258"/>
        <v>-1174359</v>
      </c>
      <c r="N599" s="12">
        <f t="shared" si="258"/>
        <v>6974556</v>
      </c>
      <c r="O599" s="11"/>
      <c r="P599" s="14" t="s">
        <v>948</v>
      </c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</row>
    <row r="600" spans="1:71" ht="16.5" customHeight="1" x14ac:dyDescent="0.3">
      <c r="A600" s="2"/>
      <c r="B600" s="12">
        <f t="shared" ref="B600:N600" si="259">IFERROR(VLOOKUP($B$598,$208:$319,MATCH($P600&amp;"/"&amp;B$324,$206:$206,0),FALSE),"")</f>
        <v>-729688</v>
      </c>
      <c r="C600" s="12">
        <f t="shared" si="259"/>
        <v>1431625</v>
      </c>
      <c r="D600" s="12">
        <f t="shared" si="259"/>
        <v>52945</v>
      </c>
      <c r="E600" s="12">
        <f t="shared" si="259"/>
        <v>1220772</v>
      </c>
      <c r="F600" s="12">
        <f t="shared" si="259"/>
        <v>283314</v>
      </c>
      <c r="G600" s="12">
        <f t="shared" si="259"/>
        <v>-13615</v>
      </c>
      <c r="H600" s="12">
        <f t="shared" si="259"/>
        <v>-6561212</v>
      </c>
      <c r="I600" s="12">
        <f t="shared" si="259"/>
        <v>3987250</v>
      </c>
      <c r="J600" s="12">
        <f t="shared" si="259"/>
        <v>-5459341</v>
      </c>
      <c r="K600" s="12">
        <f t="shared" si="259"/>
        <v>-2490044</v>
      </c>
      <c r="L600" s="12">
        <f t="shared" si="259"/>
        <v>-3034836</v>
      </c>
      <c r="M600" s="12">
        <f t="shared" si="259"/>
        <v>1347626</v>
      </c>
      <c r="N600" s="12">
        <f t="shared" si="259"/>
        <v>4581085</v>
      </c>
      <c r="O600" s="11"/>
      <c r="P600" s="14" t="s">
        <v>949</v>
      </c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</row>
    <row r="601" spans="1:71" ht="16.5" customHeight="1" x14ac:dyDescent="0.3">
      <c r="A601" s="2"/>
      <c r="B601" s="12">
        <f t="shared" ref="B601:N601" si="260">IFERROR(VLOOKUP($B$598,$208:$319,MATCH($P601&amp;"/"&amp;B$324,$206:$206,0),FALSE),"")</f>
        <v>1132373</v>
      </c>
      <c r="C601" s="12">
        <f t="shared" si="260"/>
        <v>1538667</v>
      </c>
      <c r="D601" s="12">
        <f t="shared" si="260"/>
        <v>-229369</v>
      </c>
      <c r="E601" s="12">
        <f t="shared" si="260"/>
        <v>5186560</v>
      </c>
      <c r="F601" s="12">
        <f t="shared" si="260"/>
        <v>-372158</v>
      </c>
      <c r="G601" s="12">
        <f t="shared" si="260"/>
        <v>-1475246</v>
      </c>
      <c r="H601" s="12">
        <f t="shared" si="260"/>
        <v>-7501296</v>
      </c>
      <c r="I601" s="12">
        <f t="shared" si="260"/>
        <v>3572026</v>
      </c>
      <c r="J601" s="12">
        <f t="shared" si="260"/>
        <v>-6623743</v>
      </c>
      <c r="K601" s="12">
        <f t="shared" si="260"/>
        <v>-3968262</v>
      </c>
      <c r="L601" s="12">
        <f t="shared" si="260"/>
        <v>4451148</v>
      </c>
      <c r="M601" s="12">
        <f t="shared" si="260"/>
        <v>321667</v>
      </c>
      <c r="N601" s="12" t="str">
        <f t="shared" si="260"/>
        <v/>
      </c>
      <c r="O601" s="11"/>
      <c r="P601" s="14" t="s">
        <v>950</v>
      </c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</row>
    <row r="602" spans="1:71" ht="16.5" customHeight="1" x14ac:dyDescent="0.3">
      <c r="A602" s="2"/>
      <c r="B602" s="12">
        <f t="shared" ref="B602:N602" si="261">IFERROR(VLOOKUP($B$598,$208:$319,MATCH($P602&amp;"/"&amp;B$324,$206:$206,0),FALSE),"")</f>
        <v>3026909</v>
      </c>
      <c r="C602" s="12">
        <f t="shared" si="261"/>
        <v>2239237</v>
      </c>
      <c r="D602" s="12">
        <f t="shared" si="261"/>
        <v>519718</v>
      </c>
      <c r="E602" s="12">
        <f t="shared" si="261"/>
        <v>4745697.17</v>
      </c>
      <c r="F602" s="12">
        <f t="shared" si="261"/>
        <v>-1725362.4410000001</v>
      </c>
      <c r="G602" s="12">
        <f t="shared" si="261"/>
        <v>-2357106.2680000002</v>
      </c>
      <c r="H602" s="12">
        <f t="shared" si="261"/>
        <v>-7176874.9500000002</v>
      </c>
      <c r="I602" s="12">
        <f t="shared" si="261"/>
        <v>3066260.6439999999</v>
      </c>
      <c r="J602" s="12">
        <f t="shared" si="261"/>
        <v>-8520107.7400000002</v>
      </c>
      <c r="K602" s="12">
        <f t="shared" si="261"/>
        <v>-12016014.220000001</v>
      </c>
      <c r="L602" s="12">
        <f t="shared" si="261"/>
        <v>1884320.65</v>
      </c>
      <c r="M602" s="12">
        <f t="shared" si="261"/>
        <v>-2665956.6150000002</v>
      </c>
      <c r="N602" s="12" t="str">
        <f t="shared" si="261"/>
        <v/>
      </c>
      <c r="O602" s="11"/>
      <c r="P602" s="14" t="s">
        <v>951</v>
      </c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</row>
    <row r="603" spans="1:71" ht="16.5" customHeight="1" x14ac:dyDescent="0.3">
      <c r="A603" s="2"/>
      <c r="B603" s="261" t="s">
        <v>944</v>
      </c>
      <c r="C603" s="262"/>
      <c r="D603" s="262"/>
      <c r="E603" s="262"/>
      <c r="F603" s="262"/>
      <c r="G603" s="262"/>
      <c r="H603" s="262"/>
      <c r="I603" s="262"/>
      <c r="J603" s="262"/>
      <c r="K603" s="262"/>
      <c r="L603" s="262"/>
      <c r="M603" s="262"/>
      <c r="N603" s="263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</row>
    <row r="604" spans="1:71" ht="16.5" customHeight="1" x14ac:dyDescent="0.3">
      <c r="A604" s="2"/>
      <c r="B604" s="12">
        <f t="shared" ref="B604:N604" si="262">IFERROR(VLOOKUP($B$603,$208:$319,MATCH($P604&amp;"/"&amp;B$324,$206:$206,0),FALSE),"")</f>
        <v>504609</v>
      </c>
      <c r="C604" s="12">
        <f t="shared" si="262"/>
        <v>-456636</v>
      </c>
      <c r="D604" s="12">
        <f t="shared" si="262"/>
        <v>-153491</v>
      </c>
      <c r="E604" s="12">
        <f t="shared" si="262"/>
        <v>-10353</v>
      </c>
      <c r="F604" s="12">
        <f t="shared" si="262"/>
        <v>42726</v>
      </c>
      <c r="G604" s="12">
        <f t="shared" si="262"/>
        <v>-1148227</v>
      </c>
      <c r="H604" s="12">
        <f t="shared" si="262"/>
        <v>409374</v>
      </c>
      <c r="I604" s="12">
        <f t="shared" si="262"/>
        <v>-1213016</v>
      </c>
      <c r="J604" s="12">
        <f t="shared" si="262"/>
        <v>-301783</v>
      </c>
      <c r="K604" s="12">
        <f t="shared" si="262"/>
        <v>60716</v>
      </c>
      <c r="L604" s="12">
        <f t="shared" si="262"/>
        <v>2373248</v>
      </c>
      <c r="M604" s="12">
        <f t="shared" si="262"/>
        <v>-204431</v>
      </c>
      <c r="N604" s="13">
        <f t="shared" si="262"/>
        <v>7063212</v>
      </c>
      <c r="O604" s="11"/>
      <c r="P604" s="14" t="s">
        <v>948</v>
      </c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</row>
    <row r="605" spans="1:71" ht="16.5" customHeight="1" x14ac:dyDescent="0.3">
      <c r="A605" s="2"/>
      <c r="B605" s="12">
        <f t="shared" ref="B605:N605" si="263">IFERROR(VLOOKUP($B$603,$208:$319,MATCH($P605&amp;"/"&amp;B$324,$206:$206,0),FALSE),"")</f>
        <v>-171735</v>
      </c>
      <c r="C605" s="12">
        <f t="shared" si="263"/>
        <v>-455758</v>
      </c>
      <c r="D605" s="12">
        <f t="shared" si="263"/>
        <v>-634399</v>
      </c>
      <c r="E605" s="12">
        <f t="shared" si="263"/>
        <v>149458</v>
      </c>
      <c r="F605" s="12">
        <f t="shared" si="263"/>
        <v>792778</v>
      </c>
      <c r="G605" s="12">
        <f t="shared" si="263"/>
        <v>-846550</v>
      </c>
      <c r="H605" s="12">
        <f t="shared" si="263"/>
        <v>-98385</v>
      </c>
      <c r="I605" s="12">
        <f t="shared" si="263"/>
        <v>-729310</v>
      </c>
      <c r="J605" s="12">
        <f t="shared" si="263"/>
        <v>-1048731</v>
      </c>
      <c r="K605" s="12">
        <f t="shared" si="263"/>
        <v>-446451</v>
      </c>
      <c r="L605" s="12">
        <f t="shared" si="263"/>
        <v>99375</v>
      </c>
      <c r="M605" s="12">
        <f t="shared" si="263"/>
        <v>-96709</v>
      </c>
      <c r="N605" s="13">
        <f t="shared" si="263"/>
        <v>693636</v>
      </c>
      <c r="O605" s="11"/>
      <c r="P605" s="14" t="s">
        <v>949</v>
      </c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</row>
    <row r="606" spans="1:71" ht="16.5" customHeight="1" x14ac:dyDescent="0.3">
      <c r="A606" s="2"/>
      <c r="B606" s="12">
        <f t="shared" ref="B606:N606" si="264">IFERROR(VLOOKUP($B$603,$208:$319,MATCH($P606&amp;"/"&amp;B$324,$206:$206,0),FALSE),"")</f>
        <v>168113</v>
      </c>
      <c r="C606" s="12">
        <f t="shared" si="264"/>
        <v>-886331</v>
      </c>
      <c r="D606" s="12">
        <f t="shared" si="264"/>
        <v>-1203771</v>
      </c>
      <c r="E606" s="12">
        <f t="shared" si="264"/>
        <v>-794</v>
      </c>
      <c r="F606" s="12">
        <f t="shared" si="264"/>
        <v>2212457</v>
      </c>
      <c r="G606" s="12">
        <f t="shared" si="264"/>
        <v>-629052</v>
      </c>
      <c r="H606" s="12">
        <f t="shared" si="264"/>
        <v>-399353</v>
      </c>
      <c r="I606" s="12">
        <f t="shared" si="264"/>
        <v>-623449</v>
      </c>
      <c r="J606" s="12">
        <f t="shared" si="264"/>
        <v>-739860</v>
      </c>
      <c r="K606" s="12">
        <f t="shared" si="264"/>
        <v>-514205</v>
      </c>
      <c r="L606" s="12">
        <f t="shared" si="264"/>
        <v>370969</v>
      </c>
      <c r="M606" s="12">
        <f t="shared" si="264"/>
        <v>-1294610</v>
      </c>
      <c r="N606" s="13" t="str">
        <f t="shared" si="264"/>
        <v/>
      </c>
      <c r="O606" s="11"/>
      <c r="P606" s="14" t="s">
        <v>950</v>
      </c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</row>
    <row r="607" spans="1:71" ht="16.5" customHeight="1" x14ac:dyDescent="0.3">
      <c r="A607" s="2"/>
      <c r="B607" s="12">
        <f t="shared" ref="B607:N607" si="265">IFERROR(VLOOKUP($B$603,$208:$319,MATCH($P607&amp;"/"&amp;B$324,$206:$206,0),FALSE),"")</f>
        <v>1381345</v>
      </c>
      <c r="C607" s="12">
        <f t="shared" si="265"/>
        <v>-672791</v>
      </c>
      <c r="D607" s="12">
        <f t="shared" si="265"/>
        <v>-962990</v>
      </c>
      <c r="E607" s="12">
        <f t="shared" si="265"/>
        <v>64946.879999999997</v>
      </c>
      <c r="F607" s="12">
        <f t="shared" si="265"/>
        <v>2058207.2919999999</v>
      </c>
      <c r="G607" s="12">
        <f t="shared" si="265"/>
        <v>-1141456.6410000001</v>
      </c>
      <c r="H607" s="12">
        <f t="shared" si="265"/>
        <v>735603.17</v>
      </c>
      <c r="I607" s="12">
        <f t="shared" si="265"/>
        <v>89952.093999999997</v>
      </c>
      <c r="J607" s="12">
        <f t="shared" si="265"/>
        <v>-88788.441000000006</v>
      </c>
      <c r="K607" s="12">
        <f t="shared" si="265"/>
        <v>6848.77</v>
      </c>
      <c r="L607" s="12">
        <f t="shared" si="265"/>
        <v>573945.88</v>
      </c>
      <c r="M607" s="12">
        <f t="shared" si="265"/>
        <v>-790927.23899999994</v>
      </c>
      <c r="N607" s="13" t="str">
        <f t="shared" si="265"/>
        <v/>
      </c>
      <c r="O607" s="11"/>
      <c r="P607" s="14" t="s">
        <v>951</v>
      </c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</row>
    <row r="608" spans="1:71" ht="16.5" customHeight="1" x14ac:dyDescent="0.3">
      <c r="A608" s="2"/>
      <c r="B608" s="254" t="s">
        <v>976</v>
      </c>
      <c r="C608" s="255"/>
      <c r="D608" s="255"/>
      <c r="E608" s="255"/>
      <c r="F608" s="255"/>
      <c r="G608" s="255"/>
      <c r="H608" s="255"/>
      <c r="I608" s="255"/>
      <c r="J608" s="255"/>
      <c r="K608" s="255"/>
      <c r="L608" s="255"/>
      <c r="M608" s="255"/>
      <c r="N608" s="256"/>
      <c r="O608" s="33"/>
      <c r="P608" s="34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</row>
    <row r="609" spans="1:71" ht="16.5" customHeight="1" x14ac:dyDescent="0.3">
      <c r="A609" s="2"/>
      <c r="B609" s="257" t="s">
        <v>977</v>
      </c>
      <c r="C609" s="255"/>
      <c r="D609" s="255"/>
      <c r="E609" s="255"/>
      <c r="F609" s="255"/>
      <c r="G609" s="255"/>
      <c r="H609" s="255"/>
      <c r="I609" s="255"/>
      <c r="J609" s="255"/>
      <c r="K609" s="255"/>
      <c r="L609" s="255"/>
      <c r="M609" s="255"/>
      <c r="N609" s="256"/>
      <c r="O609" s="33"/>
      <c r="P609" s="34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</row>
    <row r="610" spans="1:71" ht="16.5" customHeight="1" x14ac:dyDescent="0.3">
      <c r="A610" s="2"/>
      <c r="B610" s="35">
        <f t="shared" ref="B610:N610" si="266">B546/B378</f>
        <v>4.9922277153777041E-2</v>
      </c>
      <c r="C610" s="35">
        <f t="shared" si="266"/>
        <v>9.7290091746904686E-2</v>
      </c>
      <c r="D610" s="35">
        <f t="shared" si="266"/>
        <v>2.1000281929730896E-2</v>
      </c>
      <c r="E610" s="35">
        <f t="shared" si="266"/>
        <v>3.2128476083673113E-2</v>
      </c>
      <c r="F610" s="35">
        <f t="shared" si="266"/>
        <v>8.8052957495007494E-2</v>
      </c>
      <c r="G610" s="35">
        <f t="shared" si="266"/>
        <v>8.1153321119113345E-2</v>
      </c>
      <c r="H610" s="35">
        <f t="shared" si="266"/>
        <v>8.2068144362860196E-2</v>
      </c>
      <c r="I610" s="35">
        <f t="shared" si="266"/>
        <v>7.6474723668106662E-2</v>
      </c>
      <c r="J610" s="35">
        <f t="shared" si="266"/>
        <v>8.8434240531416214E-2</v>
      </c>
      <c r="K610" s="35">
        <f t="shared" si="266"/>
        <v>0.11252583454003581</v>
      </c>
      <c r="L610" s="35">
        <f t="shared" si="266"/>
        <v>6.9357514221750904E-2</v>
      </c>
      <c r="M610" s="35">
        <f t="shared" si="266"/>
        <v>6.9461214579483954E-2</v>
      </c>
      <c r="N610" s="35">
        <f t="shared" si="266"/>
        <v>4.6765126138208532E-2</v>
      </c>
      <c r="O610" s="11">
        <f t="shared" ref="O610:O612" si="267">RATE(M$324-C$324,,-C610,M610)</f>
        <v>-3.3131578812738594E-2</v>
      </c>
      <c r="P610" s="34" t="s">
        <v>978</v>
      </c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</row>
    <row r="611" spans="1:71" ht="16.5" customHeight="1" x14ac:dyDescent="0.3">
      <c r="A611" s="2"/>
      <c r="B611" s="35">
        <f t="shared" ref="B611:N611" si="268">((B509*(1-B540))/(B433+B408))</f>
        <v>7.1942878330300872E-2</v>
      </c>
      <c r="C611" s="35">
        <f t="shared" si="268"/>
        <v>0.13878325250510262</v>
      </c>
      <c r="D611" s="35">
        <f t="shared" si="268"/>
        <v>4.3797409986110487E-2</v>
      </c>
      <c r="E611" s="35">
        <f t="shared" si="268"/>
        <v>4.998539222446783E-2</v>
      </c>
      <c r="F611" s="35">
        <f t="shared" si="268"/>
        <v>0.12940041630031537</v>
      </c>
      <c r="G611" s="35">
        <f t="shared" si="268"/>
        <v>0.11377181293473891</v>
      </c>
      <c r="H611" s="35">
        <f t="shared" si="268"/>
        <v>0.12578329352335199</v>
      </c>
      <c r="I611" s="35">
        <f t="shared" si="268"/>
        <v>0.11221386978816908</v>
      </c>
      <c r="J611" s="35">
        <f t="shared" si="268"/>
        <v>0.1284519952814914</v>
      </c>
      <c r="K611" s="35">
        <f t="shared" si="268"/>
        <v>0.1843170532106434</v>
      </c>
      <c r="L611" s="35">
        <f t="shared" si="268"/>
        <v>0.11175183660122937</v>
      </c>
      <c r="M611" s="35">
        <f t="shared" si="268"/>
        <v>0.10621102695394412</v>
      </c>
      <c r="N611" s="35">
        <f t="shared" si="268"/>
        <v>6.6647579595094888E-2</v>
      </c>
      <c r="O611" s="11">
        <f t="shared" si="267"/>
        <v>-2.639397078210047E-2</v>
      </c>
      <c r="P611" s="34" t="s">
        <v>979</v>
      </c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</row>
    <row r="612" spans="1:71" ht="16.5" customHeight="1" x14ac:dyDescent="0.3">
      <c r="A612" s="2"/>
      <c r="B612" s="35">
        <f t="shared" ref="B612:N612" si="269">B546/B433</f>
        <v>0.15075508032632221</v>
      </c>
      <c r="C612" s="35">
        <f t="shared" si="269"/>
        <v>0.26516990989909334</v>
      </c>
      <c r="D612" s="35">
        <f t="shared" si="269"/>
        <v>6.0969843657650222E-2</v>
      </c>
      <c r="E612" s="35">
        <f t="shared" si="269"/>
        <v>0.10309800086768549</v>
      </c>
      <c r="F612" s="35">
        <f t="shared" si="269"/>
        <v>0.2441163313918952</v>
      </c>
      <c r="G612" s="35">
        <f t="shared" si="269"/>
        <v>0.1739304499761451</v>
      </c>
      <c r="H612" s="35">
        <f t="shared" si="269"/>
        <v>0.17812838655397376</v>
      </c>
      <c r="I612" s="35">
        <f t="shared" si="269"/>
        <v>0.17154754329594873</v>
      </c>
      <c r="J612" s="35">
        <f t="shared" si="269"/>
        <v>0.17763876237499263</v>
      </c>
      <c r="K612" s="35">
        <f t="shared" si="269"/>
        <v>0.2195375292830691</v>
      </c>
      <c r="L612" s="35">
        <f t="shared" si="269"/>
        <v>0.17064250888625851</v>
      </c>
      <c r="M612" s="35">
        <f t="shared" si="269"/>
        <v>0.16364918156441793</v>
      </c>
      <c r="N612" s="35">
        <f t="shared" si="269"/>
        <v>0.15830762847045377</v>
      </c>
      <c r="O612" s="11">
        <f t="shared" si="267"/>
        <v>-4.711835876378051E-2</v>
      </c>
      <c r="P612" s="34" t="s">
        <v>980</v>
      </c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</row>
    <row r="613" spans="1:71" ht="16.5" customHeight="1" x14ac:dyDescent="0.3">
      <c r="A613" s="2"/>
      <c r="B613" s="257" t="s">
        <v>981</v>
      </c>
      <c r="C613" s="255"/>
      <c r="D613" s="255"/>
      <c r="E613" s="255"/>
      <c r="F613" s="255"/>
      <c r="G613" s="255"/>
      <c r="H613" s="255"/>
      <c r="I613" s="255"/>
      <c r="J613" s="255"/>
      <c r="K613" s="255"/>
      <c r="L613" s="255"/>
      <c r="M613" s="255"/>
      <c r="N613" s="256"/>
      <c r="O613" s="33"/>
      <c r="P613" s="34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</row>
    <row r="614" spans="1:71" ht="16.5" customHeight="1" x14ac:dyDescent="0.3">
      <c r="A614" s="2"/>
      <c r="B614" s="18">
        <f t="shared" ref="B614:N614" si="270">B408/B433</f>
        <v>1.1456109733958824</v>
      </c>
      <c r="C614" s="32">
        <f t="shared" si="270"/>
        <v>0.9604098815014751</v>
      </c>
      <c r="D614" s="32">
        <f t="shared" si="270"/>
        <v>1.0754345136648884</v>
      </c>
      <c r="E614" s="32">
        <f t="shared" si="270"/>
        <v>1.297111562865352</v>
      </c>
      <c r="F614" s="32">
        <f t="shared" si="270"/>
        <v>1.0172207641698976</v>
      </c>
      <c r="G614" s="32">
        <f t="shared" si="270"/>
        <v>0.54855250976013259</v>
      </c>
      <c r="H614" s="32">
        <f t="shared" si="270"/>
        <v>0.39060877500526431</v>
      </c>
      <c r="I614" s="32">
        <f t="shared" si="270"/>
        <v>0.49248905800542064</v>
      </c>
      <c r="J614" s="32">
        <f t="shared" si="270"/>
        <v>0.34983321851779653</v>
      </c>
      <c r="K614" s="32">
        <f t="shared" si="270"/>
        <v>0.15442311099984046</v>
      </c>
      <c r="L614" s="32">
        <f t="shared" si="270"/>
        <v>0.46386816427735494</v>
      </c>
      <c r="M614" s="32">
        <f t="shared" si="270"/>
        <v>0.47177671335524396</v>
      </c>
      <c r="N614" s="32">
        <f t="shared" si="270"/>
        <v>1.4095792206608817</v>
      </c>
      <c r="O614" s="11">
        <f t="shared" ref="O614:O615" si="271">RATE(M$324-C$324,,-C614,M614)</f>
        <v>-6.8617683408308178E-2</v>
      </c>
      <c r="P614" s="34" t="s">
        <v>982</v>
      </c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</row>
    <row r="615" spans="1:71" ht="16.5" customHeight="1" x14ac:dyDescent="0.3">
      <c r="A615" s="2"/>
      <c r="B615" s="18">
        <f t="shared" ref="B615:N615" si="272">B408/B546</f>
        <v>7.5991533480404758</v>
      </c>
      <c r="C615" s="32">
        <f t="shared" si="272"/>
        <v>3.6218660023188356</v>
      </c>
      <c r="D615" s="32">
        <f t="shared" si="272"/>
        <v>17.638794019278212</v>
      </c>
      <c r="E615" s="32">
        <f t="shared" si="272"/>
        <v>12.581345437823247</v>
      </c>
      <c r="F615" s="32">
        <f t="shared" si="272"/>
        <v>4.1669508892335818</v>
      </c>
      <c r="G615" s="32">
        <f t="shared" si="272"/>
        <v>3.1538612694635564</v>
      </c>
      <c r="H615" s="32">
        <f t="shared" si="272"/>
        <v>2.1928496774819659</v>
      </c>
      <c r="I615" s="32">
        <f t="shared" si="272"/>
        <v>2.8708604538614297</v>
      </c>
      <c r="J615" s="32">
        <f t="shared" si="272"/>
        <v>1.9693518117363604</v>
      </c>
      <c r="K615" s="32">
        <f t="shared" si="272"/>
        <v>0.70340188078152754</v>
      </c>
      <c r="L615" s="32">
        <f t="shared" si="272"/>
        <v>2.7183623078733889</v>
      </c>
      <c r="M615" s="32">
        <f t="shared" si="272"/>
        <v>2.882854095848542</v>
      </c>
      <c r="N615" s="32">
        <f t="shared" si="272"/>
        <v>8.9040511457346661</v>
      </c>
      <c r="O615" s="11">
        <f t="shared" si="271"/>
        <v>-2.2562429281818168E-2</v>
      </c>
      <c r="P615" s="34" t="s">
        <v>983</v>
      </c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</row>
    <row r="616" spans="1:71" ht="16.5" customHeight="1" x14ac:dyDescent="0.3">
      <c r="A616" s="2"/>
      <c r="B616" s="257" t="s">
        <v>984</v>
      </c>
      <c r="C616" s="255"/>
      <c r="D616" s="255"/>
      <c r="E616" s="255"/>
      <c r="F616" s="255"/>
      <c r="G616" s="255"/>
      <c r="H616" s="255"/>
      <c r="I616" s="255"/>
      <c r="J616" s="255"/>
      <c r="K616" s="255"/>
      <c r="L616" s="255"/>
      <c r="M616" s="255"/>
      <c r="N616" s="256"/>
      <c r="O616" s="33"/>
      <c r="P616" s="34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</row>
    <row r="617" spans="1:71" ht="16.5" customHeight="1" x14ac:dyDescent="0.3">
      <c r="A617" s="2"/>
      <c r="B617" s="12">
        <v>4488000</v>
      </c>
      <c r="C617" s="12">
        <v>4488000</v>
      </c>
      <c r="D617" s="145">
        <v>4488000</v>
      </c>
      <c r="E617" s="12">
        <v>4488000</v>
      </c>
      <c r="F617" s="145">
        <v>4488000</v>
      </c>
      <c r="G617" s="12">
        <v>4488000</v>
      </c>
      <c r="H617" s="145">
        <v>4488000</v>
      </c>
      <c r="I617" s="12">
        <v>4488000</v>
      </c>
      <c r="J617" s="145">
        <v>4488000</v>
      </c>
      <c r="K617" s="12">
        <v>4488000</v>
      </c>
      <c r="L617" s="145">
        <v>4488000</v>
      </c>
      <c r="M617" s="12">
        <v>4488000</v>
      </c>
      <c r="N617" s="13">
        <v>4488000</v>
      </c>
      <c r="O617" s="36"/>
      <c r="P617" s="37" t="s">
        <v>985</v>
      </c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</row>
    <row r="618" spans="1:71" ht="16.5" customHeight="1" x14ac:dyDescent="0.3">
      <c r="A618" s="2"/>
      <c r="B618" s="18">
        <f t="shared" ref="B618:N618" si="273">B433/B617</f>
        <v>3.2305973707664886</v>
      </c>
      <c r="C618" s="18">
        <f t="shared" si="273"/>
        <v>4.1607390819964349</v>
      </c>
      <c r="D618" s="18">
        <f t="shared" si="273"/>
        <v>4.1314476381461676</v>
      </c>
      <c r="E618" s="18">
        <f t="shared" si="273"/>
        <v>4.4480361430481281</v>
      </c>
      <c r="F618" s="18">
        <f t="shared" si="273"/>
        <v>5.6487143830213906</v>
      </c>
      <c r="G618" s="18">
        <f t="shared" si="273"/>
        <v>8.0611455004456314</v>
      </c>
      <c r="H618" s="18">
        <f t="shared" si="273"/>
        <v>9.1400865886809264</v>
      </c>
      <c r="I618" s="18">
        <f t="shared" si="273"/>
        <v>10.235426367869875</v>
      </c>
      <c r="J618" s="18">
        <f t="shared" si="273"/>
        <v>11.594707471256683</v>
      </c>
      <c r="K618" s="18">
        <f t="shared" si="273"/>
        <v>13.770281410427808</v>
      </c>
      <c r="L618" s="18">
        <f t="shared" si="273"/>
        <v>14.644835008912656</v>
      </c>
      <c r="M618" s="18">
        <f t="shared" si="273"/>
        <v>16.071392174910873</v>
      </c>
      <c r="N618" s="18">
        <f t="shared" si="273"/>
        <v>14.241298796791444</v>
      </c>
      <c r="O618" s="11">
        <f t="shared" ref="O618:O619" si="274">RATE(M$324-C$324,,-C618,M618)</f>
        <v>0.14469108809385836</v>
      </c>
      <c r="P618" s="37" t="s">
        <v>986</v>
      </c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</row>
    <row r="619" spans="1:71" ht="16.5" customHeight="1" x14ac:dyDescent="0.3">
      <c r="A619" s="2"/>
      <c r="B619" s="18">
        <f t="shared" ref="B619:N619" si="275">B546/B617</f>
        <v>0.48702896613190733</v>
      </c>
      <c r="C619" s="18">
        <f t="shared" si="275"/>
        <v>1.1033028074866311</v>
      </c>
      <c r="D619" s="18">
        <f t="shared" si="275"/>
        <v>0.25189371657754012</v>
      </c>
      <c r="E619" s="18">
        <f t="shared" si="275"/>
        <v>0.45858363413547237</v>
      </c>
      <c r="F619" s="18">
        <f t="shared" si="275"/>
        <v>1.3789434322638146</v>
      </c>
      <c r="G619" s="18">
        <f t="shared" si="275"/>
        <v>1.4020786642156862</v>
      </c>
      <c r="H619" s="18">
        <f t="shared" si="275"/>
        <v>1.6281088770053476</v>
      </c>
      <c r="I619" s="18">
        <f t="shared" si="275"/>
        <v>1.7558622479946524</v>
      </c>
      <c r="J619" s="18">
        <f t="shared" si="275"/>
        <v>2.0596694852941178</v>
      </c>
      <c r="K619" s="18">
        <f t="shared" si="275"/>
        <v>3.0230935583778966</v>
      </c>
      <c r="L619" s="18">
        <f t="shared" si="275"/>
        <v>2.4990313881461677</v>
      </c>
      <c r="M619" s="18">
        <f t="shared" si="275"/>
        <v>2.6300701760249554</v>
      </c>
      <c r="N619" s="18">
        <f t="shared" si="275"/>
        <v>2.2545062388591801</v>
      </c>
      <c r="O619" s="11">
        <f t="shared" si="274"/>
        <v>9.0755122732936677E-2</v>
      </c>
      <c r="P619" s="34" t="s">
        <v>987</v>
      </c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</row>
    <row r="620" spans="1:71" ht="16.5" customHeight="1" x14ac:dyDescent="0.3">
      <c r="A620" s="2"/>
      <c r="B620" s="38"/>
      <c r="C620" s="38">
        <f t="shared" ref="C620:N620" si="276">+C619/B619-1</f>
        <v>1.2653741034117707</v>
      </c>
      <c r="D620" s="39">
        <f t="shared" si="276"/>
        <v>-0.77169122124200484</v>
      </c>
      <c r="E620" s="38">
        <f t="shared" si="276"/>
        <v>0.82054415793379731</v>
      </c>
      <c r="F620" s="39">
        <f t="shared" si="276"/>
        <v>2.0069617178192938</v>
      </c>
      <c r="G620" s="38">
        <f t="shared" si="276"/>
        <v>1.6777506176515411E-2</v>
      </c>
      <c r="H620" s="39">
        <f t="shared" si="276"/>
        <v>0.16121079263131155</v>
      </c>
      <c r="I620" s="38">
        <f t="shared" si="276"/>
        <v>7.846733888232782E-2</v>
      </c>
      <c r="J620" s="39">
        <f t="shared" si="276"/>
        <v>0.17302452834579696</v>
      </c>
      <c r="K620" s="38">
        <f t="shared" si="276"/>
        <v>0.4677566376365494</v>
      </c>
      <c r="L620" s="39">
        <f t="shared" si="276"/>
        <v>-0.17335294462832485</v>
      </c>
      <c r="M620" s="38">
        <f t="shared" si="276"/>
        <v>5.2435831138557543E-2</v>
      </c>
      <c r="N620" s="40">
        <f t="shared" si="276"/>
        <v>-0.14279616589295596</v>
      </c>
      <c r="O620" s="11"/>
      <c r="P620" s="41" t="s">
        <v>988</v>
      </c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</row>
    <row r="621" spans="1:71" ht="16.5" customHeight="1" x14ac:dyDescent="0.3">
      <c r="A621" s="2"/>
      <c r="B621" s="18">
        <v>0.16500000000000001</v>
      </c>
      <c r="C621" s="18">
        <v>0.28999999999999998</v>
      </c>
      <c r="D621" s="18">
        <v>0.125</v>
      </c>
      <c r="E621" s="18">
        <v>0.185</v>
      </c>
      <c r="F621" s="18">
        <v>0.47499999999999998</v>
      </c>
      <c r="G621" s="18">
        <v>0.55000000000000004</v>
      </c>
      <c r="H621" s="18">
        <v>0.65</v>
      </c>
      <c r="I621" s="18">
        <v>0.7</v>
      </c>
      <c r="J621" s="18">
        <v>0.83</v>
      </c>
      <c r="K621" s="18">
        <v>1.4</v>
      </c>
      <c r="L621" s="18">
        <v>1.1000000000000001</v>
      </c>
      <c r="M621" s="18">
        <v>0.8</v>
      </c>
      <c r="N621" s="18"/>
      <c r="O621" s="11">
        <f t="shared" ref="O621:O622" si="277">RATE(M$324-C$324,,-C621,M621)</f>
        <v>0.10680012345056747</v>
      </c>
      <c r="P621" s="37" t="s">
        <v>989</v>
      </c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</row>
    <row r="622" spans="1:71" ht="16.5" customHeight="1" x14ac:dyDescent="0.3">
      <c r="A622" s="2"/>
      <c r="B622" s="38">
        <f t="shared" ref="B622:N622" si="278">+B621/B631</f>
        <v>1.7954298150163223E-2</v>
      </c>
      <c r="C622" s="38">
        <f t="shared" si="278"/>
        <v>3.1453362255965289E-2</v>
      </c>
      <c r="D622" s="39">
        <f t="shared" si="278"/>
        <v>1.0495382031905962E-2</v>
      </c>
      <c r="E622" s="38">
        <f t="shared" si="278"/>
        <v>1.1253041362530412E-2</v>
      </c>
      <c r="F622" s="39">
        <f t="shared" si="278"/>
        <v>1.6556291390728475E-2</v>
      </c>
      <c r="G622" s="38">
        <f t="shared" si="278"/>
        <v>1.2162759840778418E-2</v>
      </c>
      <c r="H622" s="39">
        <f t="shared" si="278"/>
        <v>1.4470169189670526E-2</v>
      </c>
      <c r="I622" s="38">
        <f t="shared" si="278"/>
        <v>1.5691548980049316E-2</v>
      </c>
      <c r="J622" s="39">
        <f t="shared" si="278"/>
        <v>1.5271389144434221E-2</v>
      </c>
      <c r="K622" s="38">
        <f t="shared" si="278"/>
        <v>2.030456852791878E-2</v>
      </c>
      <c r="L622" s="39">
        <f t="shared" si="278"/>
        <v>1.4048531289910602E-2</v>
      </c>
      <c r="M622" s="38">
        <f t="shared" si="278"/>
        <v>1.1288274305065613E-2</v>
      </c>
      <c r="N622" s="40">
        <f t="shared" si="278"/>
        <v>0</v>
      </c>
      <c r="O622" s="11">
        <f t="shared" si="277"/>
        <v>-9.7398506612554281E-2</v>
      </c>
      <c r="P622" s="41" t="s">
        <v>990</v>
      </c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</row>
    <row r="623" spans="1:71" ht="16.5" customHeight="1" x14ac:dyDescent="0.3">
      <c r="A623" s="2"/>
      <c r="B623" s="42">
        <f t="shared" ref="B623:N623" si="279">+B621/B619</f>
        <v>0.33878888418170855</v>
      </c>
      <c r="C623" s="42">
        <f t="shared" si="279"/>
        <v>0.26284715132795849</v>
      </c>
      <c r="D623" s="43">
        <f t="shared" si="279"/>
        <v>0.49624104046089379</v>
      </c>
      <c r="E623" s="42">
        <f t="shared" si="279"/>
        <v>0.40341605375596168</v>
      </c>
      <c r="F623" s="43">
        <f t="shared" si="279"/>
        <v>0.34446663212296635</v>
      </c>
      <c r="G623" s="42">
        <f t="shared" si="279"/>
        <v>0.39227470899977396</v>
      </c>
      <c r="H623" s="43">
        <f t="shared" si="279"/>
        <v>0.39923619923722403</v>
      </c>
      <c r="I623" s="42">
        <f t="shared" si="279"/>
        <v>0.39866453122929257</v>
      </c>
      <c r="J623" s="43">
        <f t="shared" si="279"/>
        <v>0.40297727665828731</v>
      </c>
      <c r="K623" s="42">
        <f t="shared" si="279"/>
        <v>0.46310177735656943</v>
      </c>
      <c r="L623" s="43">
        <f t="shared" si="279"/>
        <v>0.44017054176178333</v>
      </c>
      <c r="M623" s="42">
        <f t="shared" si="279"/>
        <v>0.30417439325102225</v>
      </c>
      <c r="N623" s="44">
        <f t="shared" si="279"/>
        <v>0</v>
      </c>
      <c r="O623" s="33"/>
      <c r="P623" s="45" t="s">
        <v>991</v>
      </c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</row>
    <row r="624" spans="1:71" ht="16.5" customHeight="1" x14ac:dyDescent="0.3">
      <c r="A624" s="2"/>
      <c r="B624" s="21">
        <f t="shared" ref="B624:N624" si="280">+B631*B617</f>
        <v>41244720</v>
      </c>
      <c r="C624" s="21">
        <f t="shared" si="280"/>
        <v>41379360</v>
      </c>
      <c r="D624" s="21">
        <f t="shared" si="280"/>
        <v>53452080</v>
      </c>
      <c r="E624" s="21">
        <f t="shared" si="280"/>
        <v>73782720</v>
      </c>
      <c r="F624" s="21">
        <f t="shared" si="280"/>
        <v>128760720</v>
      </c>
      <c r="G624" s="21">
        <f t="shared" si="280"/>
        <v>202947360</v>
      </c>
      <c r="H624" s="21">
        <f t="shared" si="280"/>
        <v>201600960</v>
      </c>
      <c r="I624" s="21">
        <f t="shared" si="280"/>
        <v>200209680</v>
      </c>
      <c r="J624" s="21">
        <f t="shared" si="280"/>
        <v>243922800</v>
      </c>
      <c r="K624" s="21">
        <f t="shared" si="280"/>
        <v>309447600</v>
      </c>
      <c r="L624" s="21">
        <f t="shared" si="280"/>
        <v>351410400</v>
      </c>
      <c r="M624" s="21">
        <f t="shared" si="280"/>
        <v>318064560</v>
      </c>
      <c r="N624" s="21">
        <f t="shared" si="280"/>
        <v>223278000</v>
      </c>
      <c r="O624" s="11">
        <f>RATE(M$324-C$324,,-C624,M624)</f>
        <v>0.22623342811322913</v>
      </c>
      <c r="P624" s="34" t="s">
        <v>992</v>
      </c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</row>
    <row r="625" spans="1:71" ht="16.5" customHeight="1" x14ac:dyDescent="0.3">
      <c r="A625" s="2"/>
      <c r="B625" s="46">
        <f t="shared" ref="B625:N625" si="281">+B631/B$618</f>
        <v>2.844675131342532</v>
      </c>
      <c r="C625" s="46">
        <f t="shared" si="281"/>
        <v>2.2159524589982209</v>
      </c>
      <c r="D625" s="47">
        <f t="shared" si="281"/>
        <v>2.8827667788969404</v>
      </c>
      <c r="E625" s="46">
        <f t="shared" si="281"/>
        <v>3.6960131328281158</v>
      </c>
      <c r="F625" s="47">
        <f t="shared" si="281"/>
        <v>5.079031803455119</v>
      </c>
      <c r="G625" s="46">
        <f t="shared" si="281"/>
        <v>5.6096245871632231</v>
      </c>
      <c r="H625" s="47">
        <f t="shared" si="281"/>
        <v>4.9146142724324822</v>
      </c>
      <c r="I625" s="46">
        <f t="shared" si="281"/>
        <v>4.3583919610848527</v>
      </c>
      <c r="J625" s="47">
        <f t="shared" si="281"/>
        <v>4.6874835035496867</v>
      </c>
      <c r="K625" s="46">
        <f t="shared" si="281"/>
        <v>5.0071598353673661</v>
      </c>
      <c r="L625" s="47">
        <f t="shared" si="281"/>
        <v>5.3465948883922305</v>
      </c>
      <c r="M625" s="46">
        <f t="shared" si="281"/>
        <v>4.4096988754113973</v>
      </c>
      <c r="N625" s="48">
        <f t="shared" si="281"/>
        <v>3.4933611540548988</v>
      </c>
      <c r="O625" s="49">
        <f t="shared" ref="O625:O628" si="282">(SUM(B625:N625)-MAX(B625:N625)-MIN(B625:N625))/(COUNTA(B625:N625)-2)</f>
        <v>4.2472537578923282</v>
      </c>
      <c r="P625" s="50" t="s">
        <v>993</v>
      </c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</row>
    <row r="626" spans="1:71" ht="16.5" customHeight="1" x14ac:dyDescent="0.3">
      <c r="A626" s="2"/>
      <c r="B626" s="46">
        <f t="shared" ref="B626:N626" si="283">+B631/B$619</f>
        <v>18.869514215938796</v>
      </c>
      <c r="C626" s="46">
        <f t="shared" si="283"/>
        <v>8.3567266732544052</v>
      </c>
      <c r="D626" s="47">
        <f t="shared" si="283"/>
        <v>47.281846335113961</v>
      </c>
      <c r="E626" s="46">
        <f t="shared" si="283"/>
        <v>35.849513101340598</v>
      </c>
      <c r="F626" s="47">
        <f t="shared" si="283"/>
        <v>20.805784580227169</v>
      </c>
      <c r="G626" s="46">
        <f t="shared" si="283"/>
        <v>32.252113347217772</v>
      </c>
      <c r="H626" s="47">
        <f t="shared" si="283"/>
        <v>27.59029241497862</v>
      </c>
      <c r="I626" s="46">
        <f t="shared" si="283"/>
        <v>25.406321054483918</v>
      </c>
      <c r="J626" s="47">
        <f t="shared" si="283"/>
        <v>26.387728899250504</v>
      </c>
      <c r="K626" s="46">
        <f t="shared" si="283"/>
        <v>22.807762534811047</v>
      </c>
      <c r="L626" s="47">
        <f t="shared" si="283"/>
        <v>31.332139472679664</v>
      </c>
      <c r="M626" s="46">
        <f t="shared" si="283"/>
        <v>26.946049062124931</v>
      </c>
      <c r="N626" s="48">
        <f t="shared" si="283"/>
        <v>22.066916091203357</v>
      </c>
      <c r="O626" s="49">
        <f t="shared" si="282"/>
        <v>26.392194070386946</v>
      </c>
      <c r="P626" s="50" t="s">
        <v>994</v>
      </c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</row>
    <row r="627" spans="1:71" ht="16.5" customHeight="1" x14ac:dyDescent="0.3">
      <c r="A627" s="2"/>
      <c r="B627" s="46">
        <f t="shared" ref="B627:N627" si="284">+(B624+B408-B330-B336)/B517</f>
        <v>12.056785223188365</v>
      </c>
      <c r="C627" s="46">
        <f t="shared" si="284"/>
        <v>6.2322177082592347</v>
      </c>
      <c r="D627" s="47">
        <f t="shared" si="284"/>
        <v>14.296835191352461</v>
      </c>
      <c r="E627" s="46">
        <f t="shared" si="284"/>
        <v>17.156088368871792</v>
      </c>
      <c r="F627" s="47">
        <f t="shared" si="284"/>
        <v>14.150509225380405</v>
      </c>
      <c r="G627" s="46">
        <f t="shared" si="284"/>
        <v>19.369846882752029</v>
      </c>
      <c r="H627" s="47">
        <f t="shared" si="284"/>
        <v>16.85319839596891</v>
      </c>
      <c r="I627" s="46">
        <f t="shared" si="284"/>
        <v>16.013118423427329</v>
      </c>
      <c r="J627" s="47">
        <f t="shared" si="284"/>
        <v>16.247119403695347</v>
      </c>
      <c r="K627" s="46">
        <f t="shared" si="284"/>
        <v>15.446924366047556</v>
      </c>
      <c r="L627" s="47">
        <f t="shared" si="284"/>
        <v>20.166546467966388</v>
      </c>
      <c r="M627" s="46">
        <f t="shared" si="284"/>
        <v>16.715422048616901</v>
      </c>
      <c r="N627" s="48">
        <f t="shared" si="284"/>
        <v>14.800493259376193</v>
      </c>
      <c r="O627" s="49">
        <f t="shared" si="282"/>
        <v>15.736940071697934</v>
      </c>
      <c r="P627" s="50" t="s">
        <v>995</v>
      </c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</row>
    <row r="628" spans="1:71" ht="16.5" customHeight="1" x14ac:dyDescent="0.3">
      <c r="A628" s="2"/>
      <c r="B628" s="46">
        <f t="shared" ref="B628:N628" si="285">B624/B441</f>
        <v>4.7966612359572123</v>
      </c>
      <c r="C628" s="46">
        <f t="shared" si="285"/>
        <v>3.7843778502736858</v>
      </c>
      <c r="D628" s="47">
        <f t="shared" si="285"/>
        <v>5.076218183227156</v>
      </c>
      <c r="E628" s="46">
        <f t="shared" si="285"/>
        <v>6.1739094599967252</v>
      </c>
      <c r="F628" s="47">
        <f t="shared" si="285"/>
        <v>7.6818082494636792</v>
      </c>
      <c r="G628" s="46">
        <f t="shared" si="285"/>
        <v>10.191612424576478</v>
      </c>
      <c r="H628" s="47">
        <f t="shared" si="285"/>
        <v>9.0373454323912998</v>
      </c>
      <c r="I628" s="46">
        <f t="shared" si="285"/>
        <v>8.244997042921586</v>
      </c>
      <c r="J628" s="47">
        <f t="shared" si="285"/>
        <v>8.827004563637658</v>
      </c>
      <c r="K628" s="46">
        <f t="shared" si="285"/>
        <v>10.750305136290018</v>
      </c>
      <c r="L628" s="47">
        <f t="shared" si="285"/>
        <v>10.370045821303032</v>
      </c>
      <c r="M628" s="46">
        <f t="shared" si="285"/>
        <v>8.6620324264563422</v>
      </c>
      <c r="N628" s="48">
        <f t="shared" si="285"/>
        <v>8.9462921958608046</v>
      </c>
      <c r="O628" s="49">
        <f t="shared" si="282"/>
        <v>8.0007206396174517</v>
      </c>
      <c r="P628" s="50" t="s">
        <v>996</v>
      </c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</row>
    <row r="629" spans="1:71" ht="16.5" customHeight="1" x14ac:dyDescent="0.3">
      <c r="A629" s="146"/>
      <c r="B629" s="51">
        <v>15.13</v>
      </c>
      <c r="C629" s="51">
        <v>12.63</v>
      </c>
      <c r="D629" s="52">
        <v>16.25</v>
      </c>
      <c r="E629" s="51">
        <v>20.25</v>
      </c>
      <c r="F629" s="52">
        <v>41.5</v>
      </c>
      <c r="G629" s="51">
        <v>59.25</v>
      </c>
      <c r="H629" s="52">
        <v>50.25</v>
      </c>
      <c r="I629" s="51">
        <v>49.25</v>
      </c>
      <c r="J629" s="52">
        <v>61.75</v>
      </c>
      <c r="K629" s="51">
        <v>87</v>
      </c>
      <c r="L629" s="52">
        <v>87.25</v>
      </c>
      <c r="M629" s="51">
        <v>81.25</v>
      </c>
      <c r="N629" s="53">
        <v>64.75</v>
      </c>
      <c r="O629" s="11"/>
      <c r="P629" s="54" t="s">
        <v>997</v>
      </c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  <c r="BD629" s="20"/>
      <c r="BE629" s="20"/>
      <c r="BF629" s="20"/>
      <c r="BG629" s="20"/>
      <c r="BH629" s="20"/>
      <c r="BI629" s="20"/>
      <c r="BJ629" s="20"/>
      <c r="BK629" s="20"/>
      <c r="BL629" s="20"/>
      <c r="BM629" s="20"/>
      <c r="BN629" s="20"/>
      <c r="BO629" s="20"/>
      <c r="BP629" s="20"/>
      <c r="BQ629" s="20"/>
      <c r="BR629" s="20"/>
      <c r="BS629" s="20"/>
    </row>
    <row r="630" spans="1:71" ht="16.5" customHeight="1" x14ac:dyDescent="0.3">
      <c r="A630" s="147"/>
      <c r="B630" s="56">
        <v>3.65</v>
      </c>
      <c r="C630" s="56">
        <v>5.8</v>
      </c>
      <c r="D630" s="57">
        <v>8.8000000000000007</v>
      </c>
      <c r="E630" s="56">
        <v>12.63</v>
      </c>
      <c r="F630" s="57">
        <v>18.75</v>
      </c>
      <c r="G630" s="56">
        <v>35.5</v>
      </c>
      <c r="H630" s="57">
        <v>36.25</v>
      </c>
      <c r="I630" s="56">
        <v>39.75</v>
      </c>
      <c r="J630" s="57">
        <v>43</v>
      </c>
      <c r="K630" s="56">
        <v>53.75</v>
      </c>
      <c r="L630" s="57">
        <v>68.25</v>
      </c>
      <c r="M630" s="56">
        <v>58.5</v>
      </c>
      <c r="N630" s="58">
        <v>33.25</v>
      </c>
      <c r="O630" s="59"/>
      <c r="P630" s="60" t="s">
        <v>998</v>
      </c>
      <c r="Q630" s="55"/>
      <c r="R630" s="55"/>
      <c r="S630" s="55"/>
      <c r="T630" s="55"/>
      <c r="U630" s="55"/>
      <c r="V630" s="55"/>
      <c r="W630" s="55"/>
      <c r="X630" s="55"/>
      <c r="Y630" s="55"/>
      <c r="Z630" s="55"/>
      <c r="AA630" s="55"/>
      <c r="AB630" s="55"/>
      <c r="AC630" s="55"/>
      <c r="AD630" s="55"/>
      <c r="AE630" s="55"/>
      <c r="AF630" s="55"/>
      <c r="AG630" s="55"/>
      <c r="AH630" s="55"/>
      <c r="AI630" s="55"/>
      <c r="AJ630" s="55"/>
      <c r="AK630" s="55"/>
      <c r="AL630" s="55"/>
      <c r="AM630" s="55"/>
      <c r="AN630" s="55"/>
      <c r="AO630" s="55"/>
      <c r="AP630" s="55"/>
      <c r="AQ630" s="55"/>
      <c r="AR630" s="55"/>
      <c r="AS630" s="55"/>
      <c r="AT630" s="55"/>
      <c r="AU630" s="55"/>
      <c r="AV630" s="55"/>
      <c r="AW630" s="55"/>
      <c r="AX630" s="55"/>
      <c r="AY630" s="55"/>
      <c r="AZ630" s="55"/>
      <c r="BA630" s="55"/>
      <c r="BB630" s="55"/>
      <c r="BC630" s="55"/>
      <c r="BD630" s="55"/>
      <c r="BE630" s="55"/>
      <c r="BF630" s="55"/>
      <c r="BG630" s="55"/>
      <c r="BH630" s="55"/>
      <c r="BI630" s="55"/>
      <c r="BJ630" s="55"/>
      <c r="BK630" s="55"/>
      <c r="BL630" s="55"/>
      <c r="BM630" s="55"/>
      <c r="BN630" s="55"/>
      <c r="BO630" s="55"/>
      <c r="BP630" s="55"/>
      <c r="BQ630" s="55"/>
      <c r="BR630" s="55"/>
      <c r="BS630" s="55"/>
    </row>
    <row r="631" spans="1:71" ht="16.5" customHeight="1" x14ac:dyDescent="0.3">
      <c r="A631" s="148"/>
      <c r="B631" s="61">
        <v>9.19</v>
      </c>
      <c r="C631" s="61">
        <v>9.2200000000000006</v>
      </c>
      <c r="D631" s="62">
        <v>11.91</v>
      </c>
      <c r="E631" s="61">
        <v>16.440000000000001</v>
      </c>
      <c r="F631" s="62">
        <v>28.69</v>
      </c>
      <c r="G631" s="61">
        <v>45.22</v>
      </c>
      <c r="H631" s="62">
        <v>44.92</v>
      </c>
      <c r="I631" s="61">
        <v>44.61</v>
      </c>
      <c r="J631" s="62">
        <v>54.35</v>
      </c>
      <c r="K631" s="61">
        <v>68.95</v>
      </c>
      <c r="L631" s="62">
        <v>78.3</v>
      </c>
      <c r="M631" s="61">
        <v>70.87</v>
      </c>
      <c r="N631" s="149">
        <v>49.75</v>
      </c>
      <c r="O631" s="11"/>
      <c r="P631" s="50" t="s">
        <v>999</v>
      </c>
      <c r="Q631" s="4" t="s">
        <v>151</v>
      </c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</row>
    <row r="632" spans="1:71" ht="16.5" customHeight="1" x14ac:dyDescent="0.3">
      <c r="A632" s="2"/>
      <c r="B632" s="278" t="s">
        <v>1192</v>
      </c>
      <c r="C632" s="270"/>
      <c r="D632" s="270"/>
      <c r="E632" s="270"/>
      <c r="F632" s="270"/>
      <c r="G632" s="270"/>
      <c r="H632" s="270"/>
      <c r="I632" s="270"/>
      <c r="J632" s="270"/>
      <c r="K632" s="270"/>
      <c r="L632" s="270"/>
      <c r="M632" s="270"/>
      <c r="N632" s="271"/>
      <c r="O632" s="20"/>
      <c r="P632" s="4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</row>
    <row r="633" spans="1:71" ht="16.5" customHeight="1" x14ac:dyDescent="0.3">
      <c r="A633" s="2"/>
      <c r="B633" s="46"/>
      <c r="C633" s="82">
        <f t="shared" ref="C633:N633" si="286">365/(C441/((C342+B342)/2))</f>
        <v>16.983250439421717</v>
      </c>
      <c r="D633" s="82">
        <f t="shared" si="286"/>
        <v>19.661394996838528</v>
      </c>
      <c r="E633" s="82">
        <f t="shared" si="286"/>
        <v>23.436990810098006</v>
      </c>
      <c r="F633" s="82">
        <f t="shared" si="286"/>
        <v>16.418546177378982</v>
      </c>
      <c r="G633" s="82">
        <f t="shared" si="286"/>
        <v>17.013469473441742</v>
      </c>
      <c r="H633" s="82">
        <f t="shared" si="286"/>
        <v>21.548973207813827</v>
      </c>
      <c r="I633" s="82">
        <f t="shared" si="286"/>
        <v>19.945303789670714</v>
      </c>
      <c r="J633" s="82">
        <f t="shared" si="286"/>
        <v>15.532073238636261</v>
      </c>
      <c r="K633" s="82">
        <f t="shared" si="286"/>
        <v>15.282349429544329</v>
      </c>
      <c r="L633" s="82">
        <f t="shared" si="286"/>
        <v>13.930889587016202</v>
      </c>
      <c r="M633" s="82">
        <f t="shared" si="286"/>
        <v>13.092959958702465</v>
      </c>
      <c r="N633" s="150">
        <f t="shared" si="286"/>
        <v>37.877913221190077</v>
      </c>
      <c r="O633" s="20"/>
      <c r="P633" s="4" t="s">
        <v>1193</v>
      </c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</row>
    <row r="634" spans="1:71" ht="16.5" customHeight="1" x14ac:dyDescent="0.3">
      <c r="A634" s="2"/>
      <c r="B634" s="46"/>
      <c r="C634" s="82" t="e">
        <f t="shared" ref="C634:N634" si="287">365/(C461/((C348+B348)/2))</f>
        <v>#DIV/0!</v>
      </c>
      <c r="D634" s="82" t="e">
        <f t="shared" si="287"/>
        <v>#DIV/0!</v>
      </c>
      <c r="E634" s="82" t="e">
        <f t="shared" si="287"/>
        <v>#DIV/0!</v>
      </c>
      <c r="F634" s="82" t="e">
        <f t="shared" si="287"/>
        <v>#DIV/0!</v>
      </c>
      <c r="G634" s="82" t="e">
        <f t="shared" si="287"/>
        <v>#DIV/0!</v>
      </c>
      <c r="H634" s="82" t="e">
        <f t="shared" si="287"/>
        <v>#DIV/0!</v>
      </c>
      <c r="I634" s="82" t="e">
        <f t="shared" si="287"/>
        <v>#DIV/0!</v>
      </c>
      <c r="J634" s="82">
        <f t="shared" si="287"/>
        <v>5.5691356429661534</v>
      </c>
      <c r="K634" s="82">
        <f t="shared" si="287"/>
        <v>50.71708026420783</v>
      </c>
      <c r="L634" s="82">
        <f t="shared" si="287"/>
        <v>118.28369528824858</v>
      </c>
      <c r="M634" s="82">
        <f t="shared" si="287"/>
        <v>162.75894443320428</v>
      </c>
      <c r="N634" s="150">
        <f t="shared" si="287"/>
        <v>223.33551617413309</v>
      </c>
      <c r="O634" s="20"/>
      <c r="P634" s="4" t="s">
        <v>1194</v>
      </c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</row>
    <row r="635" spans="1:71" ht="16.5" customHeight="1" x14ac:dyDescent="0.3">
      <c r="A635" s="2"/>
      <c r="B635" s="46"/>
      <c r="C635" s="82">
        <f t="shared" ref="C635:N635" si="288">365/(C461/((C384+B384)/2))</f>
        <v>1.6422519493993888</v>
      </c>
      <c r="D635" s="82">
        <f t="shared" si="288"/>
        <v>0.34081729252813919</v>
      </c>
      <c r="E635" s="82">
        <f t="shared" si="288"/>
        <v>0.28608675862348282</v>
      </c>
      <c r="F635" s="82">
        <f t="shared" si="288"/>
        <v>0.4339585456318592</v>
      </c>
      <c r="G635" s="82">
        <f t="shared" si="288"/>
        <v>10.640690567806608</v>
      </c>
      <c r="H635" s="82">
        <f t="shared" si="288"/>
        <v>22.416200170658133</v>
      </c>
      <c r="I635" s="82">
        <f t="shared" si="288"/>
        <v>25.02637296561878</v>
      </c>
      <c r="J635" s="82">
        <f t="shared" si="288"/>
        <v>22.477626516505907</v>
      </c>
      <c r="K635" s="82">
        <f t="shared" si="288"/>
        <v>24.274920190246451</v>
      </c>
      <c r="L635" s="82">
        <f t="shared" si="288"/>
        <v>33.52830078873091</v>
      </c>
      <c r="M635" s="82">
        <f t="shared" si="288"/>
        <v>38.480254827399627</v>
      </c>
      <c r="N635" s="150">
        <f t="shared" si="288"/>
        <v>35.081570844479216</v>
      </c>
      <c r="O635" s="20"/>
      <c r="P635" s="4" t="s">
        <v>1195</v>
      </c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</row>
    <row r="636" spans="1:71" ht="16.5" customHeight="1" x14ac:dyDescent="0.3">
      <c r="A636" s="2"/>
      <c r="B636" s="61"/>
      <c r="C636" s="151" t="e">
        <f t="shared" ref="C636:N636" si="289">C634+C633-C635</f>
        <v>#DIV/0!</v>
      </c>
      <c r="D636" s="151" t="e">
        <f t="shared" si="289"/>
        <v>#DIV/0!</v>
      </c>
      <c r="E636" s="151" t="e">
        <f t="shared" si="289"/>
        <v>#DIV/0!</v>
      </c>
      <c r="F636" s="151" t="e">
        <f t="shared" si="289"/>
        <v>#DIV/0!</v>
      </c>
      <c r="G636" s="151" t="e">
        <f t="shared" si="289"/>
        <v>#DIV/0!</v>
      </c>
      <c r="H636" s="151" t="e">
        <f t="shared" si="289"/>
        <v>#DIV/0!</v>
      </c>
      <c r="I636" s="151" t="e">
        <f t="shared" si="289"/>
        <v>#DIV/0!</v>
      </c>
      <c r="J636" s="151">
        <f t="shared" si="289"/>
        <v>-1.3764176349034933</v>
      </c>
      <c r="K636" s="151">
        <f t="shared" si="289"/>
        <v>41.724509503505715</v>
      </c>
      <c r="L636" s="151">
        <f t="shared" si="289"/>
        <v>98.686284086533874</v>
      </c>
      <c r="M636" s="151">
        <f t="shared" si="289"/>
        <v>137.37164956450712</v>
      </c>
      <c r="N636" s="152">
        <f t="shared" si="289"/>
        <v>226.13185855084393</v>
      </c>
      <c r="O636" s="20"/>
      <c r="P636" s="4" t="s">
        <v>1196</v>
      </c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</row>
    <row r="637" spans="1:71" ht="16.5" customHeight="1" x14ac:dyDescent="0.3">
      <c r="A637" s="2"/>
      <c r="B637" s="274" t="s">
        <v>1000</v>
      </c>
      <c r="C637" s="255"/>
      <c r="D637" s="255"/>
      <c r="E637" s="255"/>
      <c r="F637" s="255"/>
      <c r="G637" s="255"/>
      <c r="H637" s="255"/>
      <c r="I637" s="255"/>
      <c r="J637" s="255"/>
      <c r="K637" s="255"/>
      <c r="L637" s="255"/>
      <c r="M637" s="255"/>
      <c r="N637" s="256"/>
      <c r="O637" s="33"/>
      <c r="P637" s="34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</row>
    <row r="638" spans="1:71" ht="16.5" customHeight="1" x14ac:dyDescent="0.3">
      <c r="A638" s="2"/>
      <c r="B638" s="64"/>
      <c r="C638" s="65">
        <f t="shared" ref="C638:N638" si="290">+C626/C620/100</f>
        <v>6.6041549694454332E-2</v>
      </c>
      <c r="D638" s="64">
        <f t="shared" si="290"/>
        <v>-0.61270421424537913</v>
      </c>
      <c r="E638" s="65">
        <f t="shared" si="290"/>
        <v>0.43689925465574986</v>
      </c>
      <c r="F638" s="64">
        <f t="shared" si="290"/>
        <v>0.10366806897958238</v>
      </c>
      <c r="G638" s="65">
        <f t="shared" si="290"/>
        <v>19.223425107339967</v>
      </c>
      <c r="H638" s="64">
        <f t="shared" si="290"/>
        <v>1.7114420172895937</v>
      </c>
      <c r="I638" s="65">
        <f t="shared" si="290"/>
        <v>3.2378211643680266</v>
      </c>
      <c r="J638" s="64">
        <f t="shared" si="290"/>
        <v>1.5250860182386103</v>
      </c>
      <c r="K638" s="65">
        <f t="shared" si="290"/>
        <v>0.48759890720210064</v>
      </c>
      <c r="L638" s="64">
        <f t="shared" si="290"/>
        <v>-1.8074189359665587</v>
      </c>
      <c r="M638" s="65">
        <f t="shared" si="290"/>
        <v>5.1388618196824458</v>
      </c>
      <c r="N638" s="66">
        <f t="shared" si="290"/>
        <v>-1.5453437389730298</v>
      </c>
      <c r="O638" s="33"/>
      <c r="P638" s="34" t="s">
        <v>1001</v>
      </c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</row>
    <row r="639" spans="1:71" ht="16.5" customHeight="1" x14ac:dyDescent="0.3">
      <c r="A639" s="2"/>
      <c r="B639" s="67"/>
      <c r="C639" s="2"/>
      <c r="D639" s="67"/>
      <c r="E639" s="2"/>
      <c r="F639" s="67"/>
      <c r="G639" s="2"/>
      <c r="H639" s="67"/>
      <c r="I639" s="5"/>
      <c r="J639" s="68"/>
      <c r="K639" s="5"/>
      <c r="L639" s="68"/>
      <c r="M639" s="5"/>
      <c r="N639" s="69">
        <v>63.5</v>
      </c>
      <c r="O639" s="36"/>
      <c r="P639" s="37" t="s">
        <v>1002</v>
      </c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</row>
    <row r="640" spans="1:71" ht="16.5" customHeight="1" x14ac:dyDescent="0.3">
      <c r="A640" s="2"/>
      <c r="B640" s="70">
        <f t="shared" ref="B640:N640" si="291">($O625-B625)/$O625</f>
        <v>0.33023188782716306</v>
      </c>
      <c r="C640" s="71">
        <f t="shared" si="291"/>
        <v>0.47826228774758378</v>
      </c>
      <c r="D640" s="70">
        <f t="shared" si="291"/>
        <v>0.3212633519859443</v>
      </c>
      <c r="E640" s="71">
        <f t="shared" si="291"/>
        <v>0.12978754190043071</v>
      </c>
      <c r="F640" s="70">
        <f t="shared" si="291"/>
        <v>-0.19583902751681953</v>
      </c>
      <c r="G640" s="71">
        <f t="shared" si="291"/>
        <v>-0.32076511245397366</v>
      </c>
      <c r="H640" s="70">
        <f t="shared" si="291"/>
        <v>-0.15712753524558121</v>
      </c>
      <c r="I640" s="71">
        <f t="shared" si="291"/>
        <v>-2.6167073955966347E-2</v>
      </c>
      <c r="J640" s="70">
        <f t="shared" si="291"/>
        <v>-0.10365044585323285</v>
      </c>
      <c r="K640" s="71">
        <f t="shared" si="291"/>
        <v>-0.17891704164437217</v>
      </c>
      <c r="L640" s="70">
        <f t="shared" si="291"/>
        <v>-0.25883575438766415</v>
      </c>
      <c r="M640" s="71">
        <f t="shared" si="291"/>
        <v>-3.8247094894485752E-2</v>
      </c>
      <c r="N640" s="72">
        <f t="shared" si="291"/>
        <v>0.17750119178458121</v>
      </c>
      <c r="O640" s="11"/>
      <c r="P640" s="73" t="s">
        <v>1003</v>
      </c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</row>
    <row r="641" spans="1:71" ht="16.5" customHeight="1" x14ac:dyDescent="0.3">
      <c r="A641" s="2"/>
      <c r="B641" s="70">
        <f t="shared" ref="B641:N641" si="292">($O626-B626)/$O626</f>
        <v>0.28503427317885954</v>
      </c>
      <c r="C641" s="71">
        <f t="shared" si="292"/>
        <v>0.68336370023017634</v>
      </c>
      <c r="D641" s="70">
        <f t="shared" si="292"/>
        <v>-0.79150873963017754</v>
      </c>
      <c r="E641" s="71">
        <f t="shared" si="292"/>
        <v>-0.35833773447297912</v>
      </c>
      <c r="F641" s="70">
        <f t="shared" si="292"/>
        <v>0.21166900619406792</v>
      </c>
      <c r="G641" s="71">
        <f t="shared" si="292"/>
        <v>-0.22203228959300056</v>
      </c>
      <c r="H641" s="70">
        <f t="shared" si="292"/>
        <v>-4.5395935684482802E-2</v>
      </c>
      <c r="I641" s="71">
        <f t="shared" si="292"/>
        <v>3.7354719856702454E-2</v>
      </c>
      <c r="J641" s="70">
        <f t="shared" si="292"/>
        <v>1.6918529488428244E-4</v>
      </c>
      <c r="K641" s="71">
        <f t="shared" si="292"/>
        <v>0.13581407919388438</v>
      </c>
      <c r="L641" s="70">
        <f t="shared" si="292"/>
        <v>-0.18717448762001665</v>
      </c>
      <c r="M641" s="71">
        <f t="shared" si="292"/>
        <v>-2.0985560740455145E-2</v>
      </c>
      <c r="N641" s="72">
        <f t="shared" si="292"/>
        <v>0.16388474439253678</v>
      </c>
      <c r="O641" s="11"/>
      <c r="P641" s="73" t="s">
        <v>1004</v>
      </c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</row>
    <row r="642" spans="1:71" ht="16.5" customHeight="1" x14ac:dyDescent="0.3">
      <c r="A642" s="2"/>
      <c r="B642" s="70">
        <f t="shared" ref="B642:N642" si="293">($O627-B627)/$O627</f>
        <v>0.23385453790525229</v>
      </c>
      <c r="C642" s="71">
        <f t="shared" si="293"/>
        <v>0.60397525313910594</v>
      </c>
      <c r="D642" s="70">
        <f t="shared" si="293"/>
        <v>9.15111116763688E-2</v>
      </c>
      <c r="E642" s="71">
        <f t="shared" si="293"/>
        <v>-9.0179430734830271E-2</v>
      </c>
      <c r="F642" s="70">
        <f t="shared" si="293"/>
        <v>0.10080935932206041</v>
      </c>
      <c r="G642" s="71">
        <f t="shared" si="293"/>
        <v>-0.23085217294483371</v>
      </c>
      <c r="H642" s="70">
        <f t="shared" si="293"/>
        <v>-7.0932361639891417E-2</v>
      </c>
      <c r="I642" s="71">
        <f t="shared" si="293"/>
        <v>-1.7549685674033162E-2</v>
      </c>
      <c r="J642" s="70">
        <f t="shared" si="293"/>
        <v>-3.2419220615508629E-2</v>
      </c>
      <c r="K642" s="71">
        <f t="shared" si="293"/>
        <v>1.8428976937642137E-2</v>
      </c>
      <c r="L642" s="70">
        <f t="shared" si="293"/>
        <v>-0.2814782528297779</v>
      </c>
      <c r="M642" s="71">
        <f t="shared" si="293"/>
        <v>-6.2177397414044697E-2</v>
      </c>
      <c r="N642" s="72">
        <f t="shared" si="293"/>
        <v>5.9506283181816992E-2</v>
      </c>
      <c r="O642" s="11"/>
      <c r="P642" s="73" t="s">
        <v>1005</v>
      </c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</row>
    <row r="643" spans="1:71" ht="16.5" customHeight="1" x14ac:dyDescent="0.3">
      <c r="A643" s="2"/>
      <c r="B643" s="70">
        <f t="shared" ref="B643:N643" si="294">($O628-B628)/$O628</f>
        <v>0.40047135101738024</v>
      </c>
      <c r="C643" s="71">
        <f t="shared" si="294"/>
        <v>0.52699537694961529</v>
      </c>
      <c r="D643" s="70">
        <f t="shared" si="294"/>
        <v>0.36552988013466353</v>
      </c>
      <c r="E643" s="71">
        <f t="shared" si="294"/>
        <v>0.22833082942239488</v>
      </c>
      <c r="F643" s="70">
        <f t="shared" si="294"/>
        <v>3.9860458141058284E-2</v>
      </c>
      <c r="G643" s="71">
        <f t="shared" si="294"/>
        <v>-0.27383680591349607</v>
      </c>
      <c r="H643" s="70">
        <f t="shared" si="294"/>
        <v>-0.12956642775911414</v>
      </c>
      <c r="I643" s="71">
        <f t="shared" si="294"/>
        <v>-3.0531800109922864E-2</v>
      </c>
      <c r="J643" s="70">
        <f t="shared" si="294"/>
        <v>-0.10327618738850433</v>
      </c>
      <c r="K643" s="71">
        <f t="shared" si="294"/>
        <v>-0.34366710456772503</v>
      </c>
      <c r="L643" s="70">
        <f t="shared" si="294"/>
        <v>-0.29613897152630336</v>
      </c>
      <c r="M643" s="71">
        <f t="shared" si="294"/>
        <v>-8.2656527658802312E-2</v>
      </c>
      <c r="N643" s="72">
        <f t="shared" si="294"/>
        <v>-0.11818579835935437</v>
      </c>
      <c r="O643" s="11"/>
      <c r="P643" s="73" t="s">
        <v>1006</v>
      </c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</row>
    <row r="644" spans="1:71" ht="16.5" customHeight="1" x14ac:dyDescent="0.3">
      <c r="A644" s="2"/>
      <c r="B644" s="67"/>
      <c r="C644" s="2"/>
      <c r="D644" s="67"/>
      <c r="E644" s="2"/>
      <c r="F644" s="67"/>
      <c r="G644" s="2"/>
      <c r="H644" s="67"/>
      <c r="I644" s="43"/>
      <c r="J644" s="42"/>
      <c r="K644" s="43"/>
      <c r="L644" s="42"/>
      <c r="M644" s="43"/>
      <c r="N644" s="44">
        <f>N639/N631-1</f>
        <v>0.27638190954773867</v>
      </c>
      <c r="O644" s="33"/>
      <c r="P644" s="45" t="s">
        <v>1007</v>
      </c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</row>
    <row r="645" spans="1:71" ht="16.5" customHeight="1" x14ac:dyDescent="0.3">
      <c r="A645" s="2"/>
      <c r="B645" s="74">
        <f t="shared" ref="B645:N645" si="295">AVERAGE(B640:B644)</f>
        <v>0.31239801248216381</v>
      </c>
      <c r="C645" s="75">
        <f t="shared" si="295"/>
        <v>0.57314915451662041</v>
      </c>
      <c r="D645" s="74">
        <f t="shared" si="295"/>
        <v>-3.3010989583002331E-3</v>
      </c>
      <c r="E645" s="75">
        <f t="shared" si="295"/>
        <v>-2.2599698471245953E-2</v>
      </c>
      <c r="F645" s="74">
        <f t="shared" si="295"/>
        <v>3.9124949035091769E-2</v>
      </c>
      <c r="G645" s="75">
        <f t="shared" si="295"/>
        <v>-0.26187159522632603</v>
      </c>
      <c r="H645" s="74">
        <f t="shared" si="295"/>
        <v>-0.10075556508226739</v>
      </c>
      <c r="I645" s="75">
        <f t="shared" si="295"/>
        <v>-9.2234599708049796E-3</v>
      </c>
      <c r="J645" s="76">
        <f t="shared" si="295"/>
        <v>-5.9794167140590382E-2</v>
      </c>
      <c r="K645" s="77">
        <f t="shared" si="295"/>
        <v>-9.2085272520142675E-2</v>
      </c>
      <c r="L645" s="76">
        <f t="shared" si="295"/>
        <v>-0.25590686659094053</v>
      </c>
      <c r="M645" s="77">
        <f t="shared" si="295"/>
        <v>-5.1016645176946977E-2</v>
      </c>
      <c r="N645" s="78">
        <f t="shared" si="295"/>
        <v>0.11181766610946386</v>
      </c>
      <c r="O645" s="11"/>
      <c r="P645" s="73" t="s">
        <v>1008</v>
      </c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</row>
    <row r="646" spans="1:71" ht="16.5" customHeight="1" x14ac:dyDescent="0.3">
      <c r="A646" s="2"/>
      <c r="B646" s="275" t="s">
        <v>1009</v>
      </c>
      <c r="C646" s="255"/>
      <c r="D646" s="255"/>
      <c r="E646" s="255"/>
      <c r="F646" s="255"/>
      <c r="G646" s="255"/>
      <c r="H646" s="255"/>
      <c r="I646" s="255"/>
      <c r="J646" s="255"/>
      <c r="K646" s="255"/>
      <c r="L646" s="255"/>
      <c r="M646" s="255"/>
      <c r="N646" s="256"/>
      <c r="O646" s="33"/>
      <c r="P646" s="34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</row>
    <row r="647" spans="1:71" ht="16.5" customHeight="1" x14ac:dyDescent="0.3">
      <c r="A647" s="4"/>
      <c r="B647" s="79"/>
      <c r="C647" s="80">
        <f t="shared" ref="C647:N647" si="296">+B$621+B647</f>
        <v>0.16500000000000001</v>
      </c>
      <c r="D647" s="80">
        <f t="shared" si="296"/>
        <v>0.45499999999999996</v>
      </c>
      <c r="E647" s="80">
        <f t="shared" si="296"/>
        <v>0.57999999999999996</v>
      </c>
      <c r="F647" s="80">
        <f t="shared" si="296"/>
        <v>0.7649999999999999</v>
      </c>
      <c r="G647" s="80">
        <f t="shared" si="296"/>
        <v>1.2399999999999998</v>
      </c>
      <c r="H647" s="80">
        <f t="shared" si="296"/>
        <v>1.7899999999999998</v>
      </c>
      <c r="I647" s="80">
        <f t="shared" si="296"/>
        <v>2.44</v>
      </c>
      <c r="J647" s="80">
        <f t="shared" si="296"/>
        <v>3.1399999999999997</v>
      </c>
      <c r="K647" s="80">
        <f t="shared" si="296"/>
        <v>3.9699999999999998</v>
      </c>
      <c r="L647" s="80">
        <f t="shared" si="296"/>
        <v>5.3699999999999992</v>
      </c>
      <c r="M647" s="80">
        <f t="shared" si="296"/>
        <v>6.4699999999999989</v>
      </c>
      <c r="N647" s="81">
        <f t="shared" si="296"/>
        <v>7.2699999999999987</v>
      </c>
      <c r="O647" s="11"/>
      <c r="P647" s="50" t="s">
        <v>1010</v>
      </c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</row>
    <row r="648" spans="1:71" ht="16.5" customHeight="1" x14ac:dyDescent="0.3">
      <c r="A648" s="4"/>
      <c r="B648" s="91">
        <f t="shared" ref="B648:N648" si="297">+B$631+B647</f>
        <v>9.19</v>
      </c>
      <c r="C648" s="47">
        <f t="shared" si="297"/>
        <v>9.3849999999999998</v>
      </c>
      <c r="D648" s="47">
        <f t="shared" si="297"/>
        <v>12.365</v>
      </c>
      <c r="E648" s="47">
        <f t="shared" si="297"/>
        <v>17.02</v>
      </c>
      <c r="F648" s="47">
        <f t="shared" si="297"/>
        <v>29.455000000000002</v>
      </c>
      <c r="G648" s="47">
        <f t="shared" si="297"/>
        <v>46.46</v>
      </c>
      <c r="H648" s="47">
        <f t="shared" si="297"/>
        <v>46.71</v>
      </c>
      <c r="I648" s="47">
        <f t="shared" si="297"/>
        <v>47.05</v>
      </c>
      <c r="J648" s="47">
        <f t="shared" si="297"/>
        <v>57.49</v>
      </c>
      <c r="K648" s="47">
        <f t="shared" si="297"/>
        <v>72.92</v>
      </c>
      <c r="L648" s="47">
        <f t="shared" si="297"/>
        <v>83.67</v>
      </c>
      <c r="M648" s="47">
        <f t="shared" si="297"/>
        <v>77.34</v>
      </c>
      <c r="N648" s="82">
        <f t="shared" si="297"/>
        <v>57.019999999999996</v>
      </c>
      <c r="O648" s="11"/>
      <c r="P648" s="50" t="s">
        <v>1011</v>
      </c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</row>
    <row r="649" spans="1:71" ht="16.5" customHeight="1" x14ac:dyDescent="0.3">
      <c r="A649" s="4"/>
      <c r="B649" s="83"/>
      <c r="C649" s="4"/>
      <c r="D649" s="4"/>
      <c r="E649" s="4"/>
      <c r="F649" s="4"/>
      <c r="G649" s="4"/>
      <c r="H649" s="4"/>
      <c r="I649" s="84"/>
      <c r="J649" s="84"/>
      <c r="K649" s="84"/>
      <c r="L649" s="84"/>
      <c r="M649" s="84"/>
      <c r="N649" s="92">
        <f>+N648/B648-1</f>
        <v>5.2045701849836776</v>
      </c>
      <c r="O649" s="11"/>
      <c r="P649" s="86" t="s">
        <v>1012</v>
      </c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</row>
    <row r="650" spans="1:71" ht="16.5" customHeight="1" x14ac:dyDescent="0.3">
      <c r="A650" s="22"/>
      <c r="B650" s="87"/>
      <c r="C650" s="88">
        <f t="shared" ref="C650:N650" si="298">RATE(C$324-$B$324,,-$B648,C648)</f>
        <v>2.1218715995647439E-2</v>
      </c>
      <c r="D650" s="88">
        <f t="shared" si="298"/>
        <v>0.15995009460831991</v>
      </c>
      <c r="E650" s="88">
        <f t="shared" si="298"/>
        <v>0.22804613175132651</v>
      </c>
      <c r="F650" s="88">
        <f t="shared" si="298"/>
        <v>0.33801468188159994</v>
      </c>
      <c r="G650" s="88">
        <f t="shared" si="298"/>
        <v>0.38277888360164558</v>
      </c>
      <c r="H650" s="88">
        <f t="shared" si="298"/>
        <v>0.31124061450090906</v>
      </c>
      <c r="I650" s="88">
        <f t="shared" si="298"/>
        <v>0.26275933592521622</v>
      </c>
      <c r="J650" s="88">
        <f t="shared" si="298"/>
        <v>0.25757703984879138</v>
      </c>
      <c r="K650" s="88">
        <f t="shared" si="298"/>
        <v>0.25877440991465073</v>
      </c>
      <c r="L650" s="88">
        <f t="shared" si="298"/>
        <v>0.24716933999753862</v>
      </c>
      <c r="M650" s="88">
        <f t="shared" si="298"/>
        <v>0.21366539386580596</v>
      </c>
      <c r="N650" s="89">
        <f t="shared" si="298"/>
        <v>0.16428501656320416</v>
      </c>
      <c r="O650" s="22"/>
      <c r="P650" s="90" t="s">
        <v>1013</v>
      </c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  <c r="AT650" s="22"/>
      <c r="AU650" s="22"/>
      <c r="AV650" s="22"/>
      <c r="AW650" s="22"/>
      <c r="AX650" s="22"/>
      <c r="AY650" s="22"/>
      <c r="AZ650" s="22"/>
      <c r="BA650" s="22"/>
      <c r="BB650" s="22"/>
      <c r="BC650" s="22"/>
      <c r="BD650" s="22"/>
      <c r="BE650" s="22"/>
      <c r="BF650" s="22"/>
      <c r="BG650" s="22"/>
      <c r="BH650" s="22"/>
      <c r="BI650" s="22"/>
      <c r="BJ650" s="22"/>
      <c r="BK650" s="22"/>
      <c r="BL650" s="22"/>
      <c r="BM650" s="22"/>
      <c r="BN650" s="22"/>
      <c r="BO650" s="22"/>
      <c r="BP650" s="22"/>
      <c r="BQ650" s="22"/>
      <c r="BR650" s="22"/>
      <c r="BS650" s="22"/>
    </row>
    <row r="651" spans="1:71" ht="16.5" customHeight="1" x14ac:dyDescent="0.3">
      <c r="A651" s="4"/>
      <c r="B651" s="79"/>
      <c r="C651" s="80"/>
      <c r="D651" s="80">
        <f t="shared" ref="D651:N651" si="299">+C$621+C651</f>
        <v>0.28999999999999998</v>
      </c>
      <c r="E651" s="80">
        <f t="shared" si="299"/>
        <v>0.41499999999999998</v>
      </c>
      <c r="F651" s="80">
        <f t="shared" si="299"/>
        <v>0.6</v>
      </c>
      <c r="G651" s="80">
        <f t="shared" si="299"/>
        <v>1.075</v>
      </c>
      <c r="H651" s="80">
        <f t="shared" si="299"/>
        <v>1.625</v>
      </c>
      <c r="I651" s="80">
        <f t="shared" si="299"/>
        <v>2.2749999999999999</v>
      </c>
      <c r="J651" s="80">
        <f t="shared" si="299"/>
        <v>2.9749999999999996</v>
      </c>
      <c r="K651" s="80">
        <f t="shared" si="299"/>
        <v>3.8049999999999997</v>
      </c>
      <c r="L651" s="80">
        <f t="shared" si="299"/>
        <v>5.2050000000000001</v>
      </c>
      <c r="M651" s="80">
        <f t="shared" si="299"/>
        <v>6.3049999999999997</v>
      </c>
      <c r="N651" s="81">
        <f t="shared" si="299"/>
        <v>7.1049999999999995</v>
      </c>
      <c r="O651" s="11"/>
      <c r="P651" s="50" t="s">
        <v>1010</v>
      </c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</row>
    <row r="652" spans="1:71" ht="16.5" customHeight="1" x14ac:dyDescent="0.3">
      <c r="A652" s="4"/>
      <c r="B652" s="91"/>
      <c r="C652" s="47">
        <f t="shared" ref="C652:N652" si="300">+C$631+C651</f>
        <v>9.2200000000000006</v>
      </c>
      <c r="D652" s="47">
        <f t="shared" si="300"/>
        <v>12.2</v>
      </c>
      <c r="E652" s="47">
        <f t="shared" si="300"/>
        <v>16.855</v>
      </c>
      <c r="F652" s="47">
        <f t="shared" si="300"/>
        <v>29.290000000000003</v>
      </c>
      <c r="G652" s="47">
        <f t="shared" si="300"/>
        <v>46.295000000000002</v>
      </c>
      <c r="H652" s="47">
        <f t="shared" si="300"/>
        <v>46.545000000000002</v>
      </c>
      <c r="I652" s="47">
        <f t="shared" si="300"/>
        <v>46.884999999999998</v>
      </c>
      <c r="J652" s="47">
        <f t="shared" si="300"/>
        <v>57.325000000000003</v>
      </c>
      <c r="K652" s="47">
        <f t="shared" si="300"/>
        <v>72.754999999999995</v>
      </c>
      <c r="L652" s="47">
        <f t="shared" si="300"/>
        <v>83.504999999999995</v>
      </c>
      <c r="M652" s="47">
        <f t="shared" si="300"/>
        <v>77.175000000000011</v>
      </c>
      <c r="N652" s="82">
        <f t="shared" si="300"/>
        <v>56.854999999999997</v>
      </c>
      <c r="O652" s="11"/>
      <c r="P652" s="50" t="s">
        <v>1011</v>
      </c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</row>
    <row r="653" spans="1:71" ht="16.5" customHeight="1" x14ac:dyDescent="0.3">
      <c r="A653" s="4"/>
      <c r="B653" s="83"/>
      <c r="C653" s="4"/>
      <c r="D653" s="4"/>
      <c r="E653" s="4"/>
      <c r="F653" s="4"/>
      <c r="G653" s="4"/>
      <c r="H653" s="4"/>
      <c r="I653" s="84"/>
      <c r="J653" s="84"/>
      <c r="K653" s="84"/>
      <c r="L653" s="84"/>
      <c r="M653" s="84"/>
      <c r="N653" s="92">
        <f>+N652/C652-1</f>
        <v>5.1664859002169186</v>
      </c>
      <c r="O653" s="11"/>
      <c r="P653" s="86" t="s">
        <v>1012</v>
      </c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</row>
    <row r="654" spans="1:71" ht="16.5" customHeight="1" x14ac:dyDescent="0.3">
      <c r="A654" s="22"/>
      <c r="B654" s="87"/>
      <c r="C654" s="88"/>
      <c r="D654" s="88">
        <f t="shared" ref="D654:N654" si="301">RATE(D$324-$C$324,,-$C652,D652)</f>
        <v>0.32321041214750534</v>
      </c>
      <c r="E654" s="88">
        <f t="shared" si="301"/>
        <v>0.35206919434235634</v>
      </c>
      <c r="F654" s="88">
        <f t="shared" si="301"/>
        <v>0.47004112181577107</v>
      </c>
      <c r="G654" s="88">
        <f t="shared" si="301"/>
        <v>0.49692758609112642</v>
      </c>
      <c r="H654" s="88">
        <f t="shared" si="301"/>
        <v>0.38238312201141544</v>
      </c>
      <c r="I654" s="88">
        <f t="shared" si="301"/>
        <v>0.3113456095561305</v>
      </c>
      <c r="J654" s="88">
        <f t="shared" si="301"/>
        <v>0.29829476535527016</v>
      </c>
      <c r="K654" s="88">
        <f t="shared" si="301"/>
        <v>0.29461755126709072</v>
      </c>
      <c r="L654" s="88">
        <f t="shared" si="301"/>
        <v>0.2774128611304702</v>
      </c>
      <c r="M654" s="88">
        <f t="shared" si="301"/>
        <v>0.23672907703370991</v>
      </c>
      <c r="N654" s="89">
        <f t="shared" si="301"/>
        <v>0.17983591698927831</v>
      </c>
      <c r="O654" s="22"/>
      <c r="P654" s="90" t="s">
        <v>1013</v>
      </c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  <c r="AV654" s="22"/>
      <c r="AW654" s="22"/>
      <c r="AX654" s="22"/>
      <c r="AY654" s="22"/>
      <c r="AZ654" s="22"/>
      <c r="BA654" s="22"/>
      <c r="BB654" s="22"/>
      <c r="BC654" s="22"/>
      <c r="BD654" s="22"/>
      <c r="BE654" s="22"/>
      <c r="BF654" s="22"/>
      <c r="BG654" s="22"/>
      <c r="BH654" s="22"/>
      <c r="BI654" s="22"/>
      <c r="BJ654" s="22"/>
      <c r="BK654" s="22"/>
      <c r="BL654" s="22"/>
      <c r="BM654" s="22"/>
      <c r="BN654" s="22"/>
      <c r="BO654" s="22"/>
      <c r="BP654" s="22"/>
      <c r="BQ654" s="22"/>
      <c r="BR654" s="22"/>
      <c r="BS654" s="22"/>
    </row>
    <row r="655" spans="1:71" ht="16.5" customHeight="1" x14ac:dyDescent="0.3">
      <c r="A655" s="4"/>
      <c r="B655" s="79"/>
      <c r="C655" s="80"/>
      <c r="D655" s="80"/>
      <c r="E655" s="80">
        <f t="shared" ref="E655:N655" si="302">+D$621+D655</f>
        <v>0.125</v>
      </c>
      <c r="F655" s="80">
        <f t="shared" si="302"/>
        <v>0.31</v>
      </c>
      <c r="G655" s="80">
        <f t="shared" si="302"/>
        <v>0.78499999999999992</v>
      </c>
      <c r="H655" s="80">
        <f t="shared" si="302"/>
        <v>1.335</v>
      </c>
      <c r="I655" s="80">
        <f t="shared" si="302"/>
        <v>1.9849999999999999</v>
      </c>
      <c r="J655" s="80">
        <f t="shared" si="302"/>
        <v>2.6849999999999996</v>
      </c>
      <c r="K655" s="80">
        <f t="shared" si="302"/>
        <v>3.5149999999999997</v>
      </c>
      <c r="L655" s="80">
        <f t="shared" si="302"/>
        <v>4.9149999999999991</v>
      </c>
      <c r="M655" s="80">
        <f t="shared" si="302"/>
        <v>6.0149999999999988</v>
      </c>
      <c r="N655" s="81">
        <f t="shared" si="302"/>
        <v>6.8149999999999986</v>
      </c>
      <c r="O655" s="11"/>
      <c r="P655" s="50" t="s">
        <v>1010</v>
      </c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</row>
    <row r="656" spans="1:71" ht="16.5" customHeight="1" x14ac:dyDescent="0.3">
      <c r="A656" s="4"/>
      <c r="B656" s="91"/>
      <c r="C656" s="47"/>
      <c r="D656" s="47">
        <f t="shared" ref="D656:N656" si="303">+D$631+D655</f>
        <v>11.91</v>
      </c>
      <c r="E656" s="47">
        <f t="shared" si="303"/>
        <v>16.565000000000001</v>
      </c>
      <c r="F656" s="47">
        <f t="shared" si="303"/>
        <v>29</v>
      </c>
      <c r="G656" s="47">
        <f t="shared" si="303"/>
        <v>46.004999999999995</v>
      </c>
      <c r="H656" s="47">
        <f t="shared" si="303"/>
        <v>46.255000000000003</v>
      </c>
      <c r="I656" s="47">
        <f t="shared" si="303"/>
        <v>46.594999999999999</v>
      </c>
      <c r="J656" s="47">
        <f t="shared" si="303"/>
        <v>57.035000000000004</v>
      </c>
      <c r="K656" s="47">
        <f t="shared" si="303"/>
        <v>72.465000000000003</v>
      </c>
      <c r="L656" s="47">
        <f t="shared" si="303"/>
        <v>83.215000000000003</v>
      </c>
      <c r="M656" s="47">
        <f t="shared" si="303"/>
        <v>76.885000000000005</v>
      </c>
      <c r="N656" s="82">
        <f t="shared" si="303"/>
        <v>56.564999999999998</v>
      </c>
      <c r="O656" s="11"/>
      <c r="P656" s="50" t="s">
        <v>1011</v>
      </c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</row>
    <row r="657" spans="1:71" ht="16.5" customHeight="1" x14ac:dyDescent="0.3">
      <c r="A657" s="4"/>
      <c r="B657" s="83"/>
      <c r="C657" s="4"/>
      <c r="D657" s="4"/>
      <c r="E657" s="4"/>
      <c r="F657" s="4"/>
      <c r="G657" s="4"/>
      <c r="H657" s="4"/>
      <c r="I657" s="84"/>
      <c r="J657" s="84"/>
      <c r="K657" s="84"/>
      <c r="L657" s="84"/>
      <c r="M657" s="84"/>
      <c r="N657" s="92">
        <f>+N656/D656-1</f>
        <v>3.7493702770780857</v>
      </c>
      <c r="O657" s="11"/>
      <c r="P657" s="86" t="s">
        <v>1012</v>
      </c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</row>
    <row r="658" spans="1:71" ht="16.5" customHeight="1" x14ac:dyDescent="0.3">
      <c r="A658" s="22"/>
      <c r="B658" s="87"/>
      <c r="C658" s="88"/>
      <c r="D658" s="88"/>
      <c r="E658" s="88">
        <f t="shared" ref="E658:N658" si="304">RATE(E$324-$D$324,,-$D656,E656)</f>
        <v>0.39084802686817793</v>
      </c>
      <c r="F658" s="88">
        <f t="shared" si="304"/>
        <v>0.56042578529136777</v>
      </c>
      <c r="G658" s="88">
        <f t="shared" si="304"/>
        <v>0.56902943556046115</v>
      </c>
      <c r="H658" s="88">
        <f t="shared" si="304"/>
        <v>0.40382098752818185</v>
      </c>
      <c r="I658" s="88">
        <f t="shared" si="304"/>
        <v>0.31366766719410771</v>
      </c>
      <c r="J658" s="88">
        <f t="shared" si="304"/>
        <v>0.29828970729413595</v>
      </c>
      <c r="K658" s="88">
        <f t="shared" si="304"/>
        <v>0.29428802667902121</v>
      </c>
      <c r="L658" s="88">
        <f t="shared" si="304"/>
        <v>0.27507647165946031</v>
      </c>
      <c r="M658" s="88">
        <f t="shared" si="304"/>
        <v>0.23024669319153307</v>
      </c>
      <c r="N658" s="89">
        <f t="shared" si="304"/>
        <v>0.16859386774238233</v>
      </c>
      <c r="O658" s="22"/>
      <c r="P658" s="90" t="s">
        <v>1013</v>
      </c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  <c r="AT658" s="22"/>
      <c r="AU658" s="22"/>
      <c r="AV658" s="22"/>
      <c r="AW658" s="22"/>
      <c r="AX658" s="22"/>
      <c r="AY658" s="22"/>
      <c r="AZ658" s="22"/>
      <c r="BA658" s="22"/>
      <c r="BB658" s="22"/>
      <c r="BC658" s="22"/>
      <c r="BD658" s="22"/>
      <c r="BE658" s="22"/>
      <c r="BF658" s="22"/>
      <c r="BG658" s="22"/>
      <c r="BH658" s="22"/>
      <c r="BI658" s="22"/>
      <c r="BJ658" s="22"/>
      <c r="BK658" s="22"/>
      <c r="BL658" s="22"/>
      <c r="BM658" s="22"/>
      <c r="BN658" s="22"/>
      <c r="BO658" s="22"/>
      <c r="BP658" s="22"/>
      <c r="BQ658" s="22"/>
      <c r="BR658" s="22"/>
      <c r="BS658" s="22"/>
    </row>
    <row r="659" spans="1:71" ht="16.5" customHeight="1" x14ac:dyDescent="0.3">
      <c r="A659" s="4"/>
      <c r="B659" s="79"/>
      <c r="C659" s="80"/>
      <c r="D659" s="80"/>
      <c r="E659" s="80"/>
      <c r="F659" s="80">
        <f t="shared" ref="F659:N659" si="305">+E$621+E659</f>
        <v>0.185</v>
      </c>
      <c r="G659" s="80">
        <f t="shared" si="305"/>
        <v>0.65999999999999992</v>
      </c>
      <c r="H659" s="80">
        <f t="shared" si="305"/>
        <v>1.21</v>
      </c>
      <c r="I659" s="80">
        <f t="shared" si="305"/>
        <v>1.8599999999999999</v>
      </c>
      <c r="J659" s="80">
        <f t="shared" si="305"/>
        <v>2.5599999999999996</v>
      </c>
      <c r="K659" s="80">
        <f t="shared" si="305"/>
        <v>3.3899999999999997</v>
      </c>
      <c r="L659" s="80">
        <f t="shared" si="305"/>
        <v>4.7899999999999991</v>
      </c>
      <c r="M659" s="80">
        <f t="shared" si="305"/>
        <v>5.8899999999999988</v>
      </c>
      <c r="N659" s="81">
        <f t="shared" si="305"/>
        <v>6.6899999999999986</v>
      </c>
      <c r="O659" s="11"/>
      <c r="P659" s="50" t="s">
        <v>1010</v>
      </c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</row>
    <row r="660" spans="1:71" ht="16.5" customHeight="1" x14ac:dyDescent="0.3">
      <c r="A660" s="4"/>
      <c r="B660" s="91"/>
      <c r="C660" s="47"/>
      <c r="D660" s="47"/>
      <c r="E660" s="47">
        <f t="shared" ref="E660:N660" si="306">+E$631+E659</f>
        <v>16.440000000000001</v>
      </c>
      <c r="F660" s="47">
        <f t="shared" si="306"/>
        <v>28.875</v>
      </c>
      <c r="G660" s="47">
        <f t="shared" si="306"/>
        <v>45.879999999999995</v>
      </c>
      <c r="H660" s="47">
        <f t="shared" si="306"/>
        <v>46.13</v>
      </c>
      <c r="I660" s="47">
        <f t="shared" si="306"/>
        <v>46.47</v>
      </c>
      <c r="J660" s="47">
        <f t="shared" si="306"/>
        <v>56.910000000000004</v>
      </c>
      <c r="K660" s="47">
        <f t="shared" si="306"/>
        <v>72.34</v>
      </c>
      <c r="L660" s="47">
        <f t="shared" si="306"/>
        <v>83.09</v>
      </c>
      <c r="M660" s="47">
        <f t="shared" si="306"/>
        <v>76.760000000000005</v>
      </c>
      <c r="N660" s="82">
        <f t="shared" si="306"/>
        <v>56.44</v>
      </c>
      <c r="O660" s="11"/>
      <c r="P660" s="50" t="s">
        <v>1011</v>
      </c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</row>
    <row r="661" spans="1:71" ht="16.5" customHeight="1" x14ac:dyDescent="0.3">
      <c r="A661" s="4"/>
      <c r="B661" s="83"/>
      <c r="C661" s="4"/>
      <c r="D661" s="4"/>
      <c r="E661" s="4"/>
      <c r="F661" s="4"/>
      <c r="G661" s="4"/>
      <c r="H661" s="4"/>
      <c r="I661" s="84"/>
      <c r="J661" s="84"/>
      <c r="K661" s="84"/>
      <c r="L661" s="84"/>
      <c r="M661" s="84"/>
      <c r="N661" s="92">
        <f>+N660/E660-1</f>
        <v>2.4330900243308999</v>
      </c>
      <c r="O661" s="11"/>
      <c r="P661" s="86" t="s">
        <v>1012</v>
      </c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</row>
    <row r="662" spans="1:71" ht="16.5" customHeight="1" x14ac:dyDescent="0.3">
      <c r="A662" s="22"/>
      <c r="B662" s="87"/>
      <c r="C662" s="88"/>
      <c r="D662" s="88"/>
      <c r="E662" s="88"/>
      <c r="F662" s="88">
        <f t="shared" ref="F662:N662" si="307">RATE(F$324-$E$324,,-$E660,F660)</f>
        <v>0.75638686131386845</v>
      </c>
      <c r="G662" s="88">
        <f t="shared" si="307"/>
        <v>0.67055507479026211</v>
      </c>
      <c r="H662" s="88">
        <f t="shared" si="307"/>
        <v>0.41045926232081814</v>
      </c>
      <c r="I662" s="88">
        <f t="shared" si="307"/>
        <v>0.29663492388325891</v>
      </c>
      <c r="J662" s="88">
        <f t="shared" si="307"/>
        <v>0.28190946591969923</v>
      </c>
      <c r="K662" s="88">
        <f t="shared" si="307"/>
        <v>0.28010653655217449</v>
      </c>
      <c r="L662" s="88">
        <f t="shared" si="307"/>
        <v>0.26043656144730543</v>
      </c>
      <c r="M662" s="88">
        <f t="shared" si="307"/>
        <v>0.21242293759732878</v>
      </c>
      <c r="N662" s="89">
        <f t="shared" si="307"/>
        <v>0.14688685964203016</v>
      </c>
      <c r="O662" s="22"/>
      <c r="P662" s="90" t="s">
        <v>1013</v>
      </c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K662" s="22"/>
      <c r="AL662" s="22"/>
      <c r="AM662" s="22"/>
      <c r="AN662" s="22"/>
      <c r="AO662" s="22"/>
      <c r="AP662" s="22"/>
      <c r="AQ662" s="22"/>
      <c r="AR662" s="22"/>
      <c r="AS662" s="22"/>
      <c r="AT662" s="22"/>
      <c r="AU662" s="22"/>
      <c r="AV662" s="22"/>
      <c r="AW662" s="22"/>
      <c r="AX662" s="22"/>
      <c r="AY662" s="22"/>
      <c r="AZ662" s="22"/>
      <c r="BA662" s="22"/>
      <c r="BB662" s="22"/>
      <c r="BC662" s="22"/>
      <c r="BD662" s="22"/>
      <c r="BE662" s="22"/>
      <c r="BF662" s="22"/>
      <c r="BG662" s="22"/>
      <c r="BH662" s="22"/>
      <c r="BI662" s="22"/>
      <c r="BJ662" s="22"/>
      <c r="BK662" s="22"/>
      <c r="BL662" s="22"/>
      <c r="BM662" s="22"/>
      <c r="BN662" s="22"/>
      <c r="BO662" s="22"/>
      <c r="BP662" s="22"/>
      <c r="BQ662" s="22"/>
      <c r="BR662" s="22"/>
      <c r="BS662" s="22"/>
    </row>
    <row r="663" spans="1:71" ht="16.5" customHeight="1" x14ac:dyDescent="0.3">
      <c r="A663" s="4"/>
      <c r="B663" s="79"/>
      <c r="C663" s="80"/>
      <c r="D663" s="80"/>
      <c r="E663" s="80"/>
      <c r="F663" s="80"/>
      <c r="G663" s="80">
        <f t="shared" ref="G663:N663" si="308">+F$621+F663</f>
        <v>0.47499999999999998</v>
      </c>
      <c r="H663" s="80">
        <f t="shared" si="308"/>
        <v>1.0249999999999999</v>
      </c>
      <c r="I663" s="80">
        <f t="shared" si="308"/>
        <v>1.6749999999999998</v>
      </c>
      <c r="J663" s="80">
        <f t="shared" si="308"/>
        <v>2.375</v>
      </c>
      <c r="K663" s="80">
        <f t="shared" si="308"/>
        <v>3.2050000000000001</v>
      </c>
      <c r="L663" s="80">
        <f t="shared" si="308"/>
        <v>4.6050000000000004</v>
      </c>
      <c r="M663" s="80">
        <f t="shared" si="308"/>
        <v>5.7050000000000001</v>
      </c>
      <c r="N663" s="81">
        <f t="shared" si="308"/>
        <v>6.5049999999999999</v>
      </c>
      <c r="O663" s="11"/>
      <c r="P663" s="50" t="s">
        <v>1010</v>
      </c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</row>
    <row r="664" spans="1:71" ht="16.5" customHeight="1" x14ac:dyDescent="0.3">
      <c r="A664" s="4"/>
      <c r="B664" s="91"/>
      <c r="C664" s="47"/>
      <c r="D664" s="47"/>
      <c r="E664" s="47"/>
      <c r="F664" s="47">
        <f t="shared" ref="F664:N664" si="309">+F$631+F663</f>
        <v>28.69</v>
      </c>
      <c r="G664" s="47">
        <f t="shared" si="309"/>
        <v>45.695</v>
      </c>
      <c r="H664" s="47">
        <f t="shared" si="309"/>
        <v>45.945</v>
      </c>
      <c r="I664" s="47">
        <f t="shared" si="309"/>
        <v>46.284999999999997</v>
      </c>
      <c r="J664" s="47">
        <f t="shared" si="309"/>
        <v>56.725000000000001</v>
      </c>
      <c r="K664" s="47">
        <f t="shared" si="309"/>
        <v>72.155000000000001</v>
      </c>
      <c r="L664" s="47">
        <f t="shared" si="309"/>
        <v>82.905000000000001</v>
      </c>
      <c r="M664" s="47">
        <f t="shared" si="309"/>
        <v>76.575000000000003</v>
      </c>
      <c r="N664" s="82">
        <f t="shared" si="309"/>
        <v>56.255000000000003</v>
      </c>
      <c r="O664" s="11"/>
      <c r="P664" s="50" t="s">
        <v>1011</v>
      </c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</row>
    <row r="665" spans="1:71" ht="16.5" customHeight="1" x14ac:dyDescent="0.3">
      <c r="A665" s="4"/>
      <c r="B665" s="83"/>
      <c r="C665" s="4"/>
      <c r="D665" s="4"/>
      <c r="E665" s="4"/>
      <c r="F665" s="4"/>
      <c r="G665" s="4"/>
      <c r="H665" s="4"/>
      <c r="I665" s="84"/>
      <c r="J665" s="84"/>
      <c r="K665" s="84"/>
      <c r="L665" s="84"/>
      <c r="M665" s="84"/>
      <c r="N665" s="92">
        <f>+N664/F664-1</f>
        <v>0.96078773091669567</v>
      </c>
      <c r="O665" s="11"/>
      <c r="P665" s="86" t="s">
        <v>1012</v>
      </c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</row>
    <row r="666" spans="1:71" ht="16.5" customHeight="1" x14ac:dyDescent="0.3">
      <c r="A666" s="22"/>
      <c r="B666" s="87"/>
      <c r="C666" s="88"/>
      <c r="D666" s="88"/>
      <c r="E666" s="88"/>
      <c r="F666" s="88"/>
      <c r="G666" s="88">
        <f t="shared" ref="G666:N666" si="310">RATE(G$324-$F$324,,-$F664,G664)</f>
        <v>0.59271523178807917</v>
      </c>
      <c r="H666" s="88">
        <f t="shared" si="310"/>
        <v>0.26547582725318786</v>
      </c>
      <c r="I666" s="88">
        <f t="shared" si="310"/>
        <v>0.17283406958235911</v>
      </c>
      <c r="J666" s="88">
        <f t="shared" si="310"/>
        <v>0.18579875239268456</v>
      </c>
      <c r="K666" s="88">
        <f t="shared" si="310"/>
        <v>0.20256116982212896</v>
      </c>
      <c r="L666" s="88">
        <f t="shared" si="310"/>
        <v>0.19346135970631442</v>
      </c>
      <c r="M666" s="88">
        <f t="shared" si="310"/>
        <v>0.15055680475142766</v>
      </c>
      <c r="N666" s="89">
        <f t="shared" si="310"/>
        <v>8.7811943020730393E-2</v>
      </c>
      <c r="O666" s="22"/>
      <c r="P666" s="90" t="s">
        <v>1013</v>
      </c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  <c r="AT666" s="22"/>
      <c r="AU666" s="22"/>
      <c r="AV666" s="22"/>
      <c r="AW666" s="22"/>
      <c r="AX666" s="22"/>
      <c r="AY666" s="22"/>
      <c r="AZ666" s="22"/>
      <c r="BA666" s="22"/>
      <c r="BB666" s="22"/>
      <c r="BC666" s="22"/>
      <c r="BD666" s="22"/>
      <c r="BE666" s="22"/>
      <c r="BF666" s="22"/>
      <c r="BG666" s="22"/>
      <c r="BH666" s="22"/>
      <c r="BI666" s="22"/>
      <c r="BJ666" s="22"/>
      <c r="BK666" s="22"/>
      <c r="BL666" s="22"/>
      <c r="BM666" s="22"/>
      <c r="BN666" s="22"/>
      <c r="BO666" s="22"/>
      <c r="BP666" s="22"/>
      <c r="BQ666" s="22"/>
      <c r="BR666" s="22"/>
      <c r="BS666" s="22"/>
    </row>
    <row r="667" spans="1:71" ht="16.5" customHeight="1" x14ac:dyDescent="0.3">
      <c r="A667" s="4"/>
      <c r="B667" s="79"/>
      <c r="C667" s="80"/>
      <c r="D667" s="80"/>
      <c r="E667" s="80"/>
      <c r="F667" s="80"/>
      <c r="G667" s="80"/>
      <c r="H667" s="80">
        <f t="shared" ref="H667:N667" si="311">+G$621+G667</f>
        <v>0.55000000000000004</v>
      </c>
      <c r="I667" s="80">
        <f t="shared" si="311"/>
        <v>1.2000000000000002</v>
      </c>
      <c r="J667" s="80">
        <f t="shared" si="311"/>
        <v>1.9000000000000001</v>
      </c>
      <c r="K667" s="80">
        <f t="shared" si="311"/>
        <v>2.73</v>
      </c>
      <c r="L667" s="80">
        <f t="shared" si="311"/>
        <v>4.13</v>
      </c>
      <c r="M667" s="80">
        <f t="shared" si="311"/>
        <v>5.23</v>
      </c>
      <c r="N667" s="81">
        <f t="shared" si="311"/>
        <v>6.03</v>
      </c>
      <c r="O667" s="11"/>
      <c r="P667" s="50" t="s">
        <v>1010</v>
      </c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</row>
    <row r="668" spans="1:71" ht="16.5" customHeight="1" x14ac:dyDescent="0.3">
      <c r="A668" s="4"/>
      <c r="B668" s="91"/>
      <c r="C668" s="47"/>
      <c r="D668" s="47"/>
      <c r="E668" s="47"/>
      <c r="F668" s="47"/>
      <c r="G668" s="47">
        <f t="shared" ref="G668:N668" si="312">+G$631+G667</f>
        <v>45.22</v>
      </c>
      <c r="H668" s="47">
        <f t="shared" si="312"/>
        <v>45.47</v>
      </c>
      <c r="I668" s="47">
        <f t="shared" si="312"/>
        <v>45.81</v>
      </c>
      <c r="J668" s="47">
        <f t="shared" si="312"/>
        <v>56.25</v>
      </c>
      <c r="K668" s="47">
        <f t="shared" si="312"/>
        <v>71.680000000000007</v>
      </c>
      <c r="L668" s="47">
        <f t="shared" si="312"/>
        <v>82.429999999999993</v>
      </c>
      <c r="M668" s="47">
        <f t="shared" si="312"/>
        <v>76.100000000000009</v>
      </c>
      <c r="N668" s="82">
        <f t="shared" si="312"/>
        <v>55.78</v>
      </c>
      <c r="O668" s="11"/>
      <c r="P668" s="50" t="s">
        <v>1011</v>
      </c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</row>
    <row r="669" spans="1:71" ht="16.5" customHeight="1" x14ac:dyDescent="0.3">
      <c r="A669" s="4"/>
      <c r="B669" s="83"/>
      <c r="C669" s="4"/>
      <c r="D669" s="4"/>
      <c r="E669" s="4"/>
      <c r="F669" s="4"/>
      <c r="G669" s="4"/>
      <c r="H669" s="4"/>
      <c r="I669" s="84"/>
      <c r="J669" s="84"/>
      <c r="K669" s="84"/>
      <c r="L669" s="84"/>
      <c r="M669" s="84"/>
      <c r="N669" s="92">
        <f>+N668/G668-1</f>
        <v>0.2335249889429456</v>
      </c>
      <c r="O669" s="11"/>
      <c r="P669" s="86" t="s">
        <v>1012</v>
      </c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</row>
    <row r="670" spans="1:71" ht="16.5" customHeight="1" x14ac:dyDescent="0.3">
      <c r="A670" s="22"/>
      <c r="B670" s="87"/>
      <c r="C670" s="88"/>
      <c r="D670" s="88"/>
      <c r="E670" s="88"/>
      <c r="F670" s="88"/>
      <c r="G670" s="88"/>
      <c r="H670" s="88">
        <f t="shared" ref="H670:N670" si="313">RATE(H$324-$G$324,,-$G668,H668)</f>
        <v>5.5285272003537762E-3</v>
      </c>
      <c r="I670" s="88">
        <f t="shared" si="313"/>
        <v>6.502520708634516E-3</v>
      </c>
      <c r="J670" s="88">
        <f t="shared" si="313"/>
        <v>7.5467579561952033E-2</v>
      </c>
      <c r="K670" s="88">
        <f t="shared" si="313"/>
        <v>0.12206201280712922</v>
      </c>
      <c r="L670" s="88">
        <f t="shared" si="313"/>
        <v>0.12758930593430531</v>
      </c>
      <c r="M670" s="88">
        <f t="shared" si="313"/>
        <v>9.0625588858779943E-2</v>
      </c>
      <c r="N670" s="89">
        <f t="shared" si="313"/>
        <v>3.0436267888172754E-2</v>
      </c>
      <c r="O670" s="22"/>
      <c r="P670" s="90" t="s">
        <v>1013</v>
      </c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  <c r="AT670" s="22"/>
      <c r="AU670" s="22"/>
      <c r="AV670" s="22"/>
      <c r="AW670" s="22"/>
      <c r="AX670" s="22"/>
      <c r="AY670" s="22"/>
      <c r="AZ670" s="22"/>
      <c r="BA670" s="22"/>
      <c r="BB670" s="22"/>
      <c r="BC670" s="22"/>
      <c r="BD670" s="22"/>
      <c r="BE670" s="22"/>
      <c r="BF670" s="22"/>
      <c r="BG670" s="22"/>
      <c r="BH670" s="22"/>
      <c r="BI670" s="22"/>
      <c r="BJ670" s="22"/>
      <c r="BK670" s="22"/>
      <c r="BL670" s="22"/>
      <c r="BM670" s="22"/>
      <c r="BN670" s="22"/>
      <c r="BO670" s="22"/>
      <c r="BP670" s="22"/>
      <c r="BQ670" s="22"/>
      <c r="BR670" s="22"/>
      <c r="BS670" s="22"/>
    </row>
    <row r="671" spans="1:71" ht="16.5" customHeight="1" x14ac:dyDescent="0.3">
      <c r="A671" s="4"/>
      <c r="B671" s="79"/>
      <c r="C671" s="80"/>
      <c r="D671" s="80"/>
      <c r="E671" s="80"/>
      <c r="F671" s="80"/>
      <c r="G671" s="80"/>
      <c r="H671" s="80"/>
      <c r="I671" s="80">
        <f t="shared" ref="I671:N671" si="314">+H$621+H671</f>
        <v>0.65</v>
      </c>
      <c r="J671" s="80">
        <f t="shared" si="314"/>
        <v>1.35</v>
      </c>
      <c r="K671" s="80">
        <f t="shared" si="314"/>
        <v>2.1800000000000002</v>
      </c>
      <c r="L671" s="80">
        <f t="shared" si="314"/>
        <v>3.58</v>
      </c>
      <c r="M671" s="80">
        <f t="shared" si="314"/>
        <v>4.68</v>
      </c>
      <c r="N671" s="81">
        <f t="shared" si="314"/>
        <v>5.4799999999999995</v>
      </c>
      <c r="O671" s="11"/>
      <c r="P671" s="50" t="s">
        <v>1010</v>
      </c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</row>
    <row r="672" spans="1:71" ht="16.5" customHeight="1" x14ac:dyDescent="0.3">
      <c r="A672" s="4"/>
      <c r="B672" s="91"/>
      <c r="C672" s="47"/>
      <c r="D672" s="47"/>
      <c r="E672" s="47"/>
      <c r="F672" s="47"/>
      <c r="G672" s="47"/>
      <c r="H672" s="47">
        <f t="shared" ref="H672:N672" si="315">+H$631+H671</f>
        <v>44.92</v>
      </c>
      <c r="I672" s="47">
        <f t="shared" si="315"/>
        <v>45.26</v>
      </c>
      <c r="J672" s="47">
        <f t="shared" si="315"/>
        <v>55.7</v>
      </c>
      <c r="K672" s="47">
        <f t="shared" si="315"/>
        <v>71.13000000000001</v>
      </c>
      <c r="L672" s="47">
        <f t="shared" si="315"/>
        <v>81.88</v>
      </c>
      <c r="M672" s="47">
        <f t="shared" si="315"/>
        <v>75.550000000000011</v>
      </c>
      <c r="N672" s="82">
        <f t="shared" si="315"/>
        <v>55.23</v>
      </c>
      <c r="O672" s="11"/>
      <c r="P672" s="50" t="s">
        <v>1011</v>
      </c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</row>
    <row r="673" spans="1:71" ht="16.5" customHeight="1" x14ac:dyDescent="0.3">
      <c r="A673" s="4"/>
      <c r="B673" s="83"/>
      <c r="C673" s="4"/>
      <c r="D673" s="4"/>
      <c r="E673" s="4"/>
      <c r="F673" s="4"/>
      <c r="G673" s="4"/>
      <c r="H673" s="4"/>
      <c r="I673" s="84"/>
      <c r="J673" s="84"/>
      <c r="K673" s="84"/>
      <c r="L673" s="84"/>
      <c r="M673" s="84"/>
      <c r="N673" s="92">
        <f>+N672/H672-1</f>
        <v>0.22951914514692784</v>
      </c>
      <c r="O673" s="11"/>
      <c r="P673" s="86" t="s">
        <v>1012</v>
      </c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</row>
    <row r="674" spans="1:71" ht="16.5" customHeight="1" x14ac:dyDescent="0.3">
      <c r="A674" s="22"/>
      <c r="B674" s="87"/>
      <c r="C674" s="88"/>
      <c r="D674" s="88"/>
      <c r="E674" s="88"/>
      <c r="F674" s="88"/>
      <c r="G674" s="88"/>
      <c r="H674" s="88"/>
      <c r="I674" s="88">
        <f t="shared" ref="I674:N674" si="316">RATE(I$324-$H$324,,-$H672,I672)</f>
        <v>7.5690115761352754E-3</v>
      </c>
      <c r="J674" s="88">
        <f t="shared" si="316"/>
        <v>0.11354487586311372</v>
      </c>
      <c r="K674" s="88">
        <f t="shared" si="316"/>
        <v>0.16556819166794845</v>
      </c>
      <c r="L674" s="88">
        <f t="shared" si="316"/>
        <v>0.16194219112577199</v>
      </c>
      <c r="M674" s="88">
        <f t="shared" si="316"/>
        <v>0.10958082822078534</v>
      </c>
      <c r="N674" s="89">
        <f t="shared" si="316"/>
        <v>3.5037018088093154E-2</v>
      </c>
      <c r="O674" s="22"/>
      <c r="P674" s="90" t="s">
        <v>1013</v>
      </c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  <c r="AT674" s="22"/>
      <c r="AU674" s="22"/>
      <c r="AV674" s="22"/>
      <c r="AW674" s="22"/>
      <c r="AX674" s="22"/>
      <c r="AY674" s="22"/>
      <c r="AZ674" s="22"/>
      <c r="BA674" s="22"/>
      <c r="BB674" s="22"/>
      <c r="BC674" s="22"/>
      <c r="BD674" s="22"/>
      <c r="BE674" s="22"/>
      <c r="BF674" s="22"/>
      <c r="BG674" s="22"/>
      <c r="BH674" s="22"/>
      <c r="BI674" s="22"/>
      <c r="BJ674" s="22"/>
      <c r="BK674" s="22"/>
      <c r="BL674" s="22"/>
      <c r="BM674" s="22"/>
      <c r="BN674" s="22"/>
      <c r="BO674" s="22"/>
      <c r="BP674" s="22"/>
      <c r="BQ674" s="22"/>
      <c r="BR674" s="22"/>
      <c r="BS674" s="22"/>
    </row>
    <row r="675" spans="1:71" ht="16.5" customHeight="1" x14ac:dyDescent="0.3">
      <c r="A675" s="4"/>
      <c r="B675" s="79"/>
      <c r="C675" s="80"/>
      <c r="D675" s="80"/>
      <c r="E675" s="80"/>
      <c r="F675" s="80"/>
      <c r="G675" s="80"/>
      <c r="H675" s="80"/>
      <c r="I675" s="80"/>
      <c r="J675" s="80">
        <f t="shared" ref="J675:N675" si="317">+I$621+I675</f>
        <v>0.7</v>
      </c>
      <c r="K675" s="80">
        <f t="shared" si="317"/>
        <v>1.5299999999999998</v>
      </c>
      <c r="L675" s="80">
        <f t="shared" si="317"/>
        <v>2.9299999999999997</v>
      </c>
      <c r="M675" s="80">
        <f t="shared" si="317"/>
        <v>4.0299999999999994</v>
      </c>
      <c r="N675" s="81">
        <f t="shared" si="317"/>
        <v>4.8299999999999992</v>
      </c>
      <c r="O675" s="11"/>
      <c r="P675" s="50" t="s">
        <v>1010</v>
      </c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</row>
    <row r="676" spans="1:71" ht="16.5" customHeight="1" x14ac:dyDescent="0.3">
      <c r="A676" s="4"/>
      <c r="B676" s="91"/>
      <c r="C676" s="47"/>
      <c r="D676" s="47"/>
      <c r="E676" s="47"/>
      <c r="F676" s="47"/>
      <c r="G676" s="47"/>
      <c r="H676" s="47"/>
      <c r="I676" s="47">
        <f t="shared" ref="I676:N676" si="318">+I$631+I675</f>
        <v>44.61</v>
      </c>
      <c r="J676" s="47">
        <f t="shared" si="318"/>
        <v>55.050000000000004</v>
      </c>
      <c r="K676" s="47">
        <f t="shared" si="318"/>
        <v>70.48</v>
      </c>
      <c r="L676" s="47">
        <f t="shared" si="318"/>
        <v>81.22999999999999</v>
      </c>
      <c r="M676" s="47">
        <f t="shared" si="318"/>
        <v>74.900000000000006</v>
      </c>
      <c r="N676" s="82">
        <f t="shared" si="318"/>
        <v>54.58</v>
      </c>
      <c r="O676" s="11"/>
      <c r="P676" s="50" t="s">
        <v>1011</v>
      </c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</row>
    <row r="677" spans="1:71" ht="16.5" customHeight="1" x14ac:dyDescent="0.3">
      <c r="A677" s="4"/>
      <c r="B677" s="83"/>
      <c r="C677" s="4"/>
      <c r="D677" s="4"/>
      <c r="E677" s="4"/>
      <c r="F677" s="4"/>
      <c r="G677" s="4"/>
      <c r="H677" s="4"/>
      <c r="I677" s="84"/>
      <c r="J677" s="84"/>
      <c r="K677" s="84"/>
      <c r="L677" s="84"/>
      <c r="M677" s="84"/>
      <c r="N677" s="92">
        <f>+N676/I676-1</f>
        <v>0.22349249047298803</v>
      </c>
      <c r="O677" s="11"/>
      <c r="P677" s="86" t="s">
        <v>1012</v>
      </c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</row>
    <row r="678" spans="1:71" ht="16.5" customHeight="1" x14ac:dyDescent="0.3">
      <c r="A678" s="22"/>
      <c r="B678" s="87"/>
      <c r="C678" s="88"/>
      <c r="D678" s="88"/>
      <c r="E678" s="88"/>
      <c r="F678" s="88"/>
      <c r="G678" s="88"/>
      <c r="H678" s="88"/>
      <c r="I678" s="88"/>
      <c r="J678" s="88">
        <f t="shared" ref="J678:N678" si="319">RATE(J$324-$I$324,,-$I676,J676)</f>
        <v>0.23402824478816411</v>
      </c>
      <c r="K678" s="88">
        <f t="shared" si="319"/>
        <v>0.25694662468441098</v>
      </c>
      <c r="L678" s="88">
        <f t="shared" si="319"/>
        <v>0.22112861980618459</v>
      </c>
      <c r="M678" s="88">
        <f t="shared" si="319"/>
        <v>0.13831484238672678</v>
      </c>
      <c r="N678" s="89">
        <f t="shared" si="319"/>
        <v>4.116668118548477E-2</v>
      </c>
      <c r="O678" s="22"/>
      <c r="P678" s="90" t="s">
        <v>1013</v>
      </c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  <c r="BB678" s="22"/>
      <c r="BC678" s="22"/>
      <c r="BD678" s="22"/>
      <c r="BE678" s="22"/>
      <c r="BF678" s="22"/>
      <c r="BG678" s="22"/>
      <c r="BH678" s="22"/>
      <c r="BI678" s="22"/>
      <c r="BJ678" s="22"/>
      <c r="BK678" s="22"/>
      <c r="BL678" s="22"/>
      <c r="BM678" s="22"/>
      <c r="BN678" s="22"/>
      <c r="BO678" s="22"/>
      <c r="BP678" s="22"/>
      <c r="BQ678" s="22"/>
      <c r="BR678" s="22"/>
      <c r="BS678" s="22"/>
    </row>
    <row r="679" spans="1:71" ht="16.5" customHeight="1" x14ac:dyDescent="0.3">
      <c r="A679" s="4"/>
      <c r="B679" s="79"/>
      <c r="C679" s="80"/>
      <c r="D679" s="80"/>
      <c r="E679" s="80"/>
      <c r="F679" s="80"/>
      <c r="G679" s="80"/>
      <c r="H679" s="80"/>
      <c r="I679" s="80"/>
      <c r="J679" s="80"/>
      <c r="K679" s="80">
        <f t="shared" ref="K679:N679" si="320">+J$621+J679</f>
        <v>0.83</v>
      </c>
      <c r="L679" s="80">
        <f t="shared" si="320"/>
        <v>2.23</v>
      </c>
      <c r="M679" s="80">
        <f t="shared" si="320"/>
        <v>3.33</v>
      </c>
      <c r="N679" s="81">
        <f t="shared" si="320"/>
        <v>4.13</v>
      </c>
      <c r="O679" s="11"/>
      <c r="P679" s="50" t="s">
        <v>1010</v>
      </c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</row>
    <row r="680" spans="1:71" ht="16.5" customHeight="1" x14ac:dyDescent="0.3">
      <c r="A680" s="4"/>
      <c r="B680" s="91"/>
      <c r="C680" s="47"/>
      <c r="D680" s="47"/>
      <c r="E680" s="47"/>
      <c r="F680" s="47"/>
      <c r="G680" s="47"/>
      <c r="H680" s="47"/>
      <c r="I680" s="47"/>
      <c r="J680" s="47">
        <f t="shared" ref="J680:N680" si="321">+J$631+J679</f>
        <v>54.35</v>
      </c>
      <c r="K680" s="47">
        <f t="shared" si="321"/>
        <v>69.78</v>
      </c>
      <c r="L680" s="47">
        <f t="shared" si="321"/>
        <v>80.53</v>
      </c>
      <c r="M680" s="47">
        <f t="shared" si="321"/>
        <v>74.2</v>
      </c>
      <c r="N680" s="82">
        <f t="shared" si="321"/>
        <v>53.88</v>
      </c>
      <c r="O680" s="11"/>
      <c r="P680" s="50" t="s">
        <v>1011</v>
      </c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</row>
    <row r="681" spans="1:71" ht="16.5" customHeight="1" x14ac:dyDescent="0.3">
      <c r="A681" s="4"/>
      <c r="B681" s="83"/>
      <c r="C681" s="4"/>
      <c r="D681" s="4"/>
      <c r="E681" s="4"/>
      <c r="F681" s="4"/>
      <c r="G681" s="4"/>
      <c r="H681" s="4"/>
      <c r="I681" s="84"/>
      <c r="J681" s="84"/>
      <c r="K681" s="84"/>
      <c r="L681" s="84"/>
      <c r="M681" s="84"/>
      <c r="N681" s="92">
        <f>+N680/J680-1</f>
        <v>-8.6476540938362767E-3</v>
      </c>
      <c r="O681" s="11"/>
      <c r="P681" s="86" t="s">
        <v>1012</v>
      </c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</row>
    <row r="682" spans="1:71" ht="16.5" customHeight="1" x14ac:dyDescent="0.3">
      <c r="A682" s="22"/>
      <c r="B682" s="87"/>
      <c r="C682" s="88"/>
      <c r="D682" s="88"/>
      <c r="E682" s="88"/>
      <c r="F682" s="88"/>
      <c r="G682" s="88"/>
      <c r="H682" s="88"/>
      <c r="I682" s="88"/>
      <c r="J682" s="88"/>
      <c r="K682" s="88">
        <f t="shared" ref="K682:N682" si="322">RATE(K$324-$J$324,,-$J680,K680)</f>
        <v>0.28390064397424114</v>
      </c>
      <c r="L682" s="88">
        <f t="shared" si="322"/>
        <v>0.21724801593213056</v>
      </c>
      <c r="M682" s="88">
        <f t="shared" si="322"/>
        <v>0.109348802626221</v>
      </c>
      <c r="N682" s="89">
        <f t="shared" si="322"/>
        <v>-2.168959905975488E-3</v>
      </c>
      <c r="O682" s="22"/>
      <c r="P682" s="90" t="s">
        <v>1013</v>
      </c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  <c r="AT682" s="22"/>
      <c r="AU682" s="22"/>
      <c r="AV682" s="22"/>
      <c r="AW682" s="22"/>
      <c r="AX682" s="22"/>
      <c r="AY682" s="22"/>
      <c r="AZ682" s="22"/>
      <c r="BA682" s="22"/>
      <c r="BB682" s="22"/>
      <c r="BC682" s="22"/>
      <c r="BD682" s="22"/>
      <c r="BE682" s="22"/>
      <c r="BF682" s="22"/>
      <c r="BG682" s="22"/>
      <c r="BH682" s="22"/>
      <c r="BI682" s="22"/>
      <c r="BJ682" s="22"/>
      <c r="BK682" s="22"/>
      <c r="BL682" s="22"/>
      <c r="BM682" s="22"/>
      <c r="BN682" s="22"/>
      <c r="BO682" s="22"/>
      <c r="BP682" s="22"/>
      <c r="BQ682" s="22"/>
      <c r="BR682" s="22"/>
      <c r="BS682" s="22"/>
    </row>
    <row r="683" spans="1:71" ht="16.5" customHeight="1" x14ac:dyDescent="0.3">
      <c r="A683" s="4"/>
      <c r="B683" s="93"/>
      <c r="C683" s="94"/>
      <c r="D683" s="94"/>
      <c r="E683" s="94"/>
      <c r="F683" s="94"/>
      <c r="G683" s="94"/>
      <c r="H683" s="94"/>
      <c r="I683" s="94"/>
      <c r="J683" s="94"/>
      <c r="K683" s="94"/>
      <c r="L683" s="80">
        <f t="shared" ref="L683:N683" si="323">+K$621+K683</f>
        <v>1.4</v>
      </c>
      <c r="M683" s="80">
        <f t="shared" si="323"/>
        <v>2.5</v>
      </c>
      <c r="N683" s="81">
        <f t="shared" si="323"/>
        <v>3.3</v>
      </c>
      <c r="O683" s="11"/>
      <c r="P683" s="50" t="s">
        <v>1010</v>
      </c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</row>
    <row r="684" spans="1:71" ht="16.5" customHeight="1" x14ac:dyDescent="0.3">
      <c r="A684" s="4"/>
      <c r="B684" s="91"/>
      <c r="C684" s="47"/>
      <c r="D684" s="47"/>
      <c r="E684" s="47"/>
      <c r="F684" s="47"/>
      <c r="G684" s="47"/>
      <c r="H684" s="47"/>
      <c r="I684" s="47"/>
      <c r="J684" s="47"/>
      <c r="K684" s="47">
        <f t="shared" ref="K684:N684" si="324">+K$631+K683</f>
        <v>68.95</v>
      </c>
      <c r="L684" s="47">
        <f t="shared" si="324"/>
        <v>79.7</v>
      </c>
      <c r="M684" s="47">
        <f t="shared" si="324"/>
        <v>73.37</v>
      </c>
      <c r="N684" s="82">
        <f t="shared" si="324"/>
        <v>53.05</v>
      </c>
      <c r="O684" s="11"/>
      <c r="P684" s="50" t="s">
        <v>1011</v>
      </c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</row>
    <row r="685" spans="1:71" ht="16.5" customHeight="1" x14ac:dyDescent="0.3">
      <c r="A685" s="4"/>
      <c r="B685" s="83"/>
      <c r="C685" s="4"/>
      <c r="D685" s="4"/>
      <c r="E685" s="4"/>
      <c r="F685" s="4"/>
      <c r="G685" s="4"/>
      <c r="H685" s="4"/>
      <c r="I685" s="84"/>
      <c r="J685" s="84"/>
      <c r="K685" s="84"/>
      <c r="L685" s="84"/>
      <c r="M685" s="84"/>
      <c r="N685" s="92">
        <f>+N684/K684-1</f>
        <v>-0.23060188542422055</v>
      </c>
      <c r="O685" s="11"/>
      <c r="P685" s="86" t="s">
        <v>1012</v>
      </c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</row>
    <row r="686" spans="1:71" ht="16.5" customHeight="1" x14ac:dyDescent="0.3">
      <c r="A686" s="22"/>
      <c r="B686" s="87"/>
      <c r="C686" s="88"/>
      <c r="D686" s="88"/>
      <c r="E686" s="88"/>
      <c r="F686" s="88"/>
      <c r="G686" s="88"/>
      <c r="H686" s="88"/>
      <c r="I686" s="88"/>
      <c r="J686" s="88"/>
      <c r="K686" s="88"/>
      <c r="L686" s="88">
        <f t="shared" ref="L686:N686" si="325">RATE(L$324-$K$324,,-$K684,L684)</f>
        <v>0.15591007976794777</v>
      </c>
      <c r="M686" s="88">
        <f t="shared" si="325"/>
        <v>3.1554372537118056E-2</v>
      </c>
      <c r="N686" s="89">
        <f t="shared" si="325"/>
        <v>-8.3673233919926843E-2</v>
      </c>
      <c r="O686" s="22"/>
      <c r="P686" s="90" t="s">
        <v>1013</v>
      </c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  <c r="AT686" s="22"/>
      <c r="AU686" s="22"/>
      <c r="AV686" s="22"/>
      <c r="AW686" s="22"/>
      <c r="AX686" s="22"/>
      <c r="AY686" s="22"/>
      <c r="AZ686" s="22"/>
      <c r="BA686" s="22"/>
      <c r="BB686" s="22"/>
      <c r="BC686" s="22"/>
      <c r="BD686" s="22"/>
      <c r="BE686" s="22"/>
      <c r="BF686" s="22"/>
      <c r="BG686" s="22"/>
      <c r="BH686" s="22"/>
      <c r="BI686" s="22"/>
      <c r="BJ686" s="22"/>
      <c r="BK686" s="22"/>
      <c r="BL686" s="22"/>
      <c r="BM686" s="22"/>
      <c r="BN686" s="22"/>
      <c r="BO686" s="22"/>
      <c r="BP686" s="22"/>
      <c r="BQ686" s="22"/>
      <c r="BR686" s="22"/>
      <c r="BS686" s="22"/>
    </row>
    <row r="687" spans="1:71" ht="16.5" customHeight="1" x14ac:dyDescent="0.3">
      <c r="A687" s="4"/>
      <c r="B687" s="93"/>
      <c r="C687" s="94"/>
      <c r="D687" s="94"/>
      <c r="E687" s="94"/>
      <c r="F687" s="94"/>
      <c r="G687" s="94"/>
      <c r="H687" s="94"/>
      <c r="I687" s="94"/>
      <c r="J687" s="94"/>
      <c r="K687" s="94"/>
      <c r="L687" s="94"/>
      <c r="M687" s="80">
        <f t="shared" ref="M687:N687" si="326">+L$621+L687</f>
        <v>1.1000000000000001</v>
      </c>
      <c r="N687" s="81">
        <f t="shared" si="326"/>
        <v>1.9000000000000001</v>
      </c>
      <c r="O687" s="11"/>
      <c r="P687" s="50" t="s">
        <v>1010</v>
      </c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</row>
    <row r="688" spans="1:71" ht="16.5" customHeight="1" x14ac:dyDescent="0.3">
      <c r="A688" s="4"/>
      <c r="B688" s="91"/>
      <c r="C688" s="47"/>
      <c r="D688" s="47"/>
      <c r="E688" s="47"/>
      <c r="F688" s="47"/>
      <c r="G688" s="47"/>
      <c r="H688" s="47"/>
      <c r="I688" s="47"/>
      <c r="J688" s="47"/>
      <c r="K688" s="47"/>
      <c r="L688" s="47">
        <f t="shared" ref="L688:N688" si="327">+L$631+L687</f>
        <v>78.3</v>
      </c>
      <c r="M688" s="47">
        <f t="shared" si="327"/>
        <v>71.97</v>
      </c>
      <c r="N688" s="82">
        <f t="shared" si="327"/>
        <v>51.65</v>
      </c>
      <c r="O688" s="11"/>
      <c r="P688" s="50" t="s">
        <v>1011</v>
      </c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</row>
    <row r="689" spans="1:71" ht="16.5" customHeight="1" x14ac:dyDescent="0.3">
      <c r="A689" s="4"/>
      <c r="B689" s="83"/>
      <c r="C689" s="4"/>
      <c r="D689" s="4"/>
      <c r="E689" s="4"/>
      <c r="F689" s="4"/>
      <c r="G689" s="4"/>
      <c r="H689" s="4"/>
      <c r="I689" s="84"/>
      <c r="J689" s="84"/>
      <c r="K689" s="84"/>
      <c r="L689" s="84"/>
      <c r="M689" s="84"/>
      <c r="N689" s="92">
        <f>+N688/L688-1</f>
        <v>-0.34035759897828866</v>
      </c>
      <c r="O689" s="11"/>
      <c r="P689" s="86" t="s">
        <v>1012</v>
      </c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</row>
    <row r="690" spans="1:71" ht="16.5" customHeight="1" x14ac:dyDescent="0.3">
      <c r="A690" s="22"/>
      <c r="B690" s="87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>
        <f t="shared" ref="M690:N690" si="328">RATE(M$324-$L$324,,-$L688,M688)</f>
        <v>-8.0842911877394605E-2</v>
      </c>
      <c r="N690" s="89">
        <f t="shared" si="328"/>
        <v>-0.18781627631322767</v>
      </c>
      <c r="O690" s="22"/>
      <c r="P690" s="90" t="s">
        <v>1013</v>
      </c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  <c r="AT690" s="22"/>
      <c r="AU690" s="22"/>
      <c r="AV690" s="22"/>
      <c r="AW690" s="22"/>
      <c r="AX690" s="22"/>
      <c r="AY690" s="22"/>
      <c r="AZ690" s="22"/>
      <c r="BA690" s="22"/>
      <c r="BB690" s="22"/>
      <c r="BC690" s="22"/>
      <c r="BD690" s="22"/>
      <c r="BE690" s="22"/>
      <c r="BF690" s="22"/>
      <c r="BG690" s="22"/>
      <c r="BH690" s="22"/>
      <c r="BI690" s="22"/>
      <c r="BJ690" s="22"/>
      <c r="BK690" s="22"/>
      <c r="BL690" s="22"/>
      <c r="BM690" s="22"/>
      <c r="BN690" s="22"/>
      <c r="BO690" s="22"/>
      <c r="BP690" s="22"/>
      <c r="BQ690" s="22"/>
      <c r="BR690" s="22"/>
      <c r="BS690" s="22"/>
    </row>
    <row r="691" spans="1:71" ht="16.5" customHeight="1" x14ac:dyDescent="0.3">
      <c r="A691" s="4"/>
      <c r="B691" s="93"/>
      <c r="C691" s="94"/>
      <c r="D691" s="94"/>
      <c r="E691" s="94"/>
      <c r="F691" s="94"/>
      <c r="G691" s="94"/>
      <c r="H691" s="94"/>
      <c r="I691" s="94"/>
      <c r="J691" s="94"/>
      <c r="K691" s="94"/>
      <c r="L691" s="94"/>
      <c r="M691" s="94"/>
      <c r="N691" s="81">
        <f>+M$621+M691</f>
        <v>0.8</v>
      </c>
      <c r="O691" s="11"/>
      <c r="P691" s="50" t="s">
        <v>1010</v>
      </c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</row>
    <row r="692" spans="1:71" ht="16.5" customHeight="1" x14ac:dyDescent="0.3">
      <c r="A692" s="4"/>
      <c r="B692" s="91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>
        <f t="shared" ref="M692:N692" si="329">+M$631+M691</f>
        <v>70.87</v>
      </c>
      <c r="N692" s="82">
        <f t="shared" si="329"/>
        <v>50.55</v>
      </c>
      <c r="O692" s="11"/>
      <c r="P692" s="50" t="s">
        <v>1011</v>
      </c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</row>
    <row r="693" spans="1:71" ht="16.5" customHeight="1" x14ac:dyDescent="0.3">
      <c r="A693" s="4"/>
      <c r="B693" s="83"/>
      <c r="C693" s="4"/>
      <c r="D693" s="4"/>
      <c r="E693" s="4"/>
      <c r="F693" s="4"/>
      <c r="G693" s="4"/>
      <c r="H693" s="4"/>
      <c r="I693" s="84"/>
      <c r="J693" s="84"/>
      <c r="K693" s="84"/>
      <c r="L693" s="84"/>
      <c r="M693" s="84"/>
      <c r="N693" s="92">
        <f>+N692/M692-1</f>
        <v>-0.28672216734866662</v>
      </c>
      <c r="O693" s="11"/>
      <c r="P693" s="86" t="s">
        <v>1012</v>
      </c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</row>
    <row r="694" spans="1:71" ht="16.5" customHeight="1" x14ac:dyDescent="0.3">
      <c r="A694" s="22"/>
      <c r="B694" s="87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9">
        <f>RATE(N$324-$M$324,,-$M692,N692)</f>
        <v>-0.28672216734866662</v>
      </c>
      <c r="O694" s="22"/>
      <c r="P694" s="90" t="s">
        <v>1013</v>
      </c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  <c r="AT694" s="22"/>
      <c r="AU694" s="22"/>
      <c r="AV694" s="22"/>
      <c r="AW694" s="22"/>
      <c r="AX694" s="22"/>
      <c r="AY694" s="22"/>
      <c r="AZ694" s="22"/>
      <c r="BA694" s="22"/>
      <c r="BB694" s="22"/>
      <c r="BC694" s="22"/>
      <c r="BD694" s="22"/>
      <c r="BE694" s="22"/>
      <c r="BF694" s="22"/>
      <c r="BG694" s="22"/>
      <c r="BH694" s="22"/>
      <c r="BI694" s="22"/>
      <c r="BJ694" s="22"/>
      <c r="BK694" s="22"/>
      <c r="BL694" s="22"/>
      <c r="BM694" s="22"/>
      <c r="BN694" s="22"/>
      <c r="BO694" s="22"/>
      <c r="BP694" s="22"/>
      <c r="BQ694" s="22"/>
      <c r="BR694" s="22"/>
      <c r="BS694" s="22"/>
    </row>
    <row r="695" spans="1:71" ht="16.5" customHeight="1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</row>
    <row r="696" spans="1:71" ht="16.5" customHeight="1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</row>
    <row r="697" spans="1:71" ht="16.5" customHeight="1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</row>
    <row r="698" spans="1:71" ht="16.5" customHeight="1" x14ac:dyDescent="0.3">
      <c r="A698" s="2"/>
      <c r="B698" s="2"/>
      <c r="C698" s="2"/>
      <c r="D698" s="2"/>
      <c r="E698" s="2"/>
      <c r="F698" s="2"/>
      <c r="G698" s="273" t="s">
        <v>1197</v>
      </c>
      <c r="H698" s="267"/>
      <c r="I698" s="267"/>
      <c r="J698" s="267"/>
      <c r="K698" s="267"/>
      <c r="L698" s="267"/>
      <c r="M698" s="267"/>
      <c r="N698" s="268"/>
      <c r="O698" s="141"/>
      <c r="P698" s="4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</row>
    <row r="699" spans="1:71" ht="16.5" customHeight="1" x14ac:dyDescent="0.3">
      <c r="A699" s="2"/>
      <c r="B699" s="2"/>
      <c r="C699" s="2"/>
      <c r="D699" s="2"/>
      <c r="E699" s="2"/>
      <c r="F699" s="2"/>
      <c r="G699" s="109">
        <v>17522</v>
      </c>
      <c r="H699" s="153">
        <v>19743</v>
      </c>
      <c r="I699" s="110">
        <v>21577</v>
      </c>
      <c r="J699" s="153">
        <v>24537</v>
      </c>
      <c r="K699" s="110">
        <v>25340</v>
      </c>
      <c r="L699" s="153">
        <v>28078</v>
      </c>
      <c r="M699" s="110">
        <v>30433</v>
      </c>
      <c r="N699" s="153"/>
      <c r="O699" s="33">
        <f t="shared" ref="O699:O701" si="330">RATE(M$324-$G$324,,-G699,M699)</f>
        <v>9.637767003995E-2</v>
      </c>
      <c r="P699" s="97" t="s">
        <v>1198</v>
      </c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</row>
    <row r="700" spans="1:71" ht="16.5" customHeight="1" x14ac:dyDescent="0.3">
      <c r="A700" s="2"/>
      <c r="B700" s="2"/>
      <c r="C700" s="2"/>
      <c r="D700" s="2"/>
      <c r="E700" s="2"/>
      <c r="F700" s="2"/>
      <c r="G700" s="117">
        <v>579</v>
      </c>
      <c r="H700" s="154">
        <v>612</v>
      </c>
      <c r="I700" s="96">
        <v>638</v>
      </c>
      <c r="J700" s="154">
        <v>667</v>
      </c>
      <c r="K700" s="96">
        <v>690</v>
      </c>
      <c r="L700" s="154">
        <v>948</v>
      </c>
      <c r="M700" s="96">
        <v>1410</v>
      </c>
      <c r="N700" s="154"/>
      <c r="O700" s="33">
        <f t="shared" si="330"/>
        <v>0.15990768218785276</v>
      </c>
      <c r="P700" s="2" t="s">
        <v>1199</v>
      </c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</row>
    <row r="701" spans="1:71" ht="16.5" customHeight="1" x14ac:dyDescent="0.3">
      <c r="A701" s="2"/>
      <c r="B701" s="2"/>
      <c r="C701" s="2"/>
      <c r="D701" s="2"/>
      <c r="E701" s="2"/>
      <c r="F701" s="2"/>
      <c r="G701" s="117">
        <v>903</v>
      </c>
      <c r="H701" s="154">
        <v>958</v>
      </c>
      <c r="I701" s="96">
        <v>983</v>
      </c>
      <c r="J701" s="154">
        <v>998</v>
      </c>
      <c r="K701" s="96">
        <v>1097</v>
      </c>
      <c r="L701" s="154">
        <v>1208</v>
      </c>
      <c r="M701" s="96">
        <v>1121</v>
      </c>
      <c r="N701" s="154"/>
      <c r="O701" s="33">
        <f t="shared" si="330"/>
        <v>3.6699710000373524E-2</v>
      </c>
      <c r="P701" s="97" t="s">
        <v>1200</v>
      </c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</row>
    <row r="702" spans="1:71" ht="16.5" customHeight="1" x14ac:dyDescent="0.3">
      <c r="A702" s="2"/>
      <c r="B702" s="2"/>
      <c r="C702" s="2"/>
      <c r="D702" s="2"/>
      <c r="E702" s="2"/>
      <c r="F702" s="2"/>
      <c r="G702" s="117">
        <v>19</v>
      </c>
      <c r="H702" s="154">
        <v>17</v>
      </c>
      <c r="I702" s="96">
        <v>10</v>
      </c>
      <c r="J702" s="154">
        <v>1</v>
      </c>
      <c r="K702" s="96">
        <v>1</v>
      </c>
      <c r="L702" s="154">
        <v>2762</v>
      </c>
      <c r="M702" s="96">
        <v>2904</v>
      </c>
      <c r="N702" s="154"/>
      <c r="O702" s="33">
        <f>RATE(M$324-$L$324,,-L702,M702)</f>
        <v>5.1412020275162902E-2</v>
      </c>
      <c r="P702" s="97" t="s">
        <v>1201</v>
      </c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</row>
    <row r="703" spans="1:71" ht="16.5" customHeight="1" x14ac:dyDescent="0.3">
      <c r="A703" s="2"/>
      <c r="B703" s="2"/>
      <c r="C703" s="2"/>
      <c r="D703" s="2"/>
      <c r="E703" s="2"/>
      <c r="F703" s="2"/>
      <c r="G703" s="117">
        <v>8</v>
      </c>
      <c r="H703" s="154">
        <v>3</v>
      </c>
      <c r="I703" s="96">
        <v>7</v>
      </c>
      <c r="J703" s="154">
        <v>42</v>
      </c>
      <c r="K703" s="96">
        <v>27</v>
      </c>
      <c r="L703" s="154">
        <v>37</v>
      </c>
      <c r="M703" s="96">
        <v>0</v>
      </c>
      <c r="N703" s="154"/>
      <c r="O703" s="33">
        <f>RATE(M$324-$G$324,,-G703,M703)</f>
        <v>-0.9999993377532328</v>
      </c>
      <c r="P703" s="97" t="s">
        <v>1202</v>
      </c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</row>
    <row r="704" spans="1:71" ht="16.5" customHeight="1" x14ac:dyDescent="0.3">
      <c r="A704" s="2"/>
      <c r="B704" s="2"/>
      <c r="C704" s="2"/>
      <c r="D704" s="2"/>
      <c r="E704" s="2"/>
      <c r="F704" s="2"/>
      <c r="G704" s="117">
        <v>882</v>
      </c>
      <c r="H704" s="154">
        <v>975</v>
      </c>
      <c r="I704" s="96">
        <v>1068</v>
      </c>
      <c r="J704" s="154">
        <v>1389</v>
      </c>
      <c r="K704" s="96">
        <v>1631</v>
      </c>
      <c r="L704" s="154">
        <v>733</v>
      </c>
      <c r="M704" s="96">
        <v>851</v>
      </c>
      <c r="N704" s="154"/>
      <c r="O704" s="33">
        <f t="shared" ref="O704:O705" si="331">RATE(M$324-$L$324,,-L704,M704)</f>
        <v>0.16098226466575702</v>
      </c>
      <c r="P704" s="97" t="s">
        <v>1203</v>
      </c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</row>
    <row r="705" spans="1:71" ht="16.5" customHeight="1" x14ac:dyDescent="0.3">
      <c r="A705" s="2"/>
      <c r="B705" s="2"/>
      <c r="C705" s="2"/>
      <c r="D705" s="2"/>
      <c r="E705" s="2"/>
      <c r="F705" s="2"/>
      <c r="G705" s="117">
        <v>0</v>
      </c>
      <c r="H705" s="154">
        <v>0</v>
      </c>
      <c r="I705" s="96">
        <v>0</v>
      </c>
      <c r="J705" s="154">
        <v>0</v>
      </c>
      <c r="K705" s="96">
        <v>0</v>
      </c>
      <c r="L705" s="154">
        <v>519</v>
      </c>
      <c r="M705" s="96">
        <v>1984</v>
      </c>
      <c r="N705" s="154"/>
      <c r="O705" s="33">
        <f t="shared" si="331"/>
        <v>2.8227360308285161</v>
      </c>
      <c r="P705" s="97" t="s">
        <v>1204</v>
      </c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</row>
    <row r="706" spans="1:71" ht="16.5" customHeight="1" x14ac:dyDescent="0.3">
      <c r="A706" s="2"/>
      <c r="B706" s="2"/>
      <c r="C706" s="2"/>
      <c r="D706" s="43"/>
      <c r="E706" s="43"/>
      <c r="F706" s="43"/>
      <c r="G706" s="117">
        <v>686</v>
      </c>
      <c r="H706" s="154">
        <v>813</v>
      </c>
      <c r="I706" s="96">
        <v>749</v>
      </c>
      <c r="J706" s="154">
        <v>853</v>
      </c>
      <c r="K706" s="96">
        <v>839</v>
      </c>
      <c r="L706" s="154">
        <v>1055</v>
      </c>
      <c r="M706" s="96">
        <v>1232</v>
      </c>
      <c r="N706" s="154"/>
      <c r="O706" s="33">
        <f t="shared" ref="O706:O707" si="332">RATE(M$324-$G$324,,-G706,M706)</f>
        <v>0.10250634790722005</v>
      </c>
      <c r="P706" s="97" t="s">
        <v>1205</v>
      </c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</row>
    <row r="707" spans="1:71" ht="16.5" customHeight="1" x14ac:dyDescent="0.3">
      <c r="A707" s="2"/>
      <c r="B707" s="2"/>
      <c r="C707" s="2"/>
      <c r="D707" s="43"/>
      <c r="E707" s="43"/>
      <c r="F707" s="43"/>
      <c r="G707" s="119">
        <v>1321</v>
      </c>
      <c r="H707" s="155">
        <v>1518</v>
      </c>
      <c r="I707" s="120">
        <v>1431</v>
      </c>
      <c r="J707" s="155">
        <v>1600</v>
      </c>
      <c r="K707" s="120">
        <v>2309</v>
      </c>
      <c r="L707" s="155">
        <v>1203</v>
      </c>
      <c r="M707" s="120">
        <v>1134</v>
      </c>
      <c r="N707" s="155"/>
      <c r="O707" s="33">
        <f t="shared" si="332"/>
        <v>-2.5118775767419936E-2</v>
      </c>
      <c r="P707" s="97" t="s">
        <v>1206</v>
      </c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</row>
    <row r="708" spans="1:71" ht="16.5" customHeight="1" x14ac:dyDescent="0.3">
      <c r="A708" s="2"/>
      <c r="B708" s="2"/>
      <c r="C708" s="2"/>
      <c r="D708" s="43"/>
      <c r="E708" s="43"/>
      <c r="F708" s="43"/>
      <c r="G708" s="2"/>
      <c r="H708" s="2"/>
      <c r="I708" s="97"/>
      <c r="J708" s="97"/>
      <c r="K708" s="97"/>
      <c r="L708" s="97"/>
      <c r="M708" s="97"/>
      <c r="N708" s="97"/>
      <c r="O708" s="103"/>
      <c r="P708" s="2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</row>
    <row r="709" spans="1:71" ht="16.5" customHeight="1" x14ac:dyDescent="0.3">
      <c r="A709" s="2"/>
      <c r="B709" s="2"/>
      <c r="C709" s="2"/>
      <c r="D709" s="43"/>
      <c r="E709" s="43"/>
      <c r="F709" s="43"/>
      <c r="G709" s="2"/>
      <c r="H709" s="2"/>
      <c r="I709" s="273" t="s">
        <v>1207</v>
      </c>
      <c r="J709" s="267"/>
      <c r="K709" s="267"/>
      <c r="L709" s="267"/>
      <c r="M709" s="267"/>
      <c r="N709" s="268"/>
      <c r="O709" s="10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</row>
    <row r="710" spans="1:71" ht="16.5" customHeight="1" x14ac:dyDescent="0.3">
      <c r="A710" s="2"/>
      <c r="B710" s="2"/>
      <c r="C710" s="2"/>
      <c r="D710" s="43"/>
      <c r="E710" s="43"/>
      <c r="F710" s="43"/>
      <c r="G710" s="2"/>
      <c r="H710" s="2"/>
      <c r="I710" s="153">
        <v>11158</v>
      </c>
      <c r="J710" s="153">
        <v>12349</v>
      </c>
      <c r="K710" s="153">
        <v>12626</v>
      </c>
      <c r="L710" s="153">
        <v>13843</v>
      </c>
      <c r="M710" s="153">
        <v>15050</v>
      </c>
      <c r="N710" s="153"/>
      <c r="O710" s="33" t="e">
        <f t="shared" ref="O710:O714" si="333">RATE($H$1-$M$1,,M710,-H710)</f>
        <v>#NUM!</v>
      </c>
      <c r="P710" s="97" t="s">
        <v>1198</v>
      </c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</row>
    <row r="711" spans="1:71" ht="16.5" customHeight="1" x14ac:dyDescent="0.3">
      <c r="A711" s="2"/>
      <c r="B711" s="2"/>
      <c r="C711" s="2"/>
      <c r="D711" s="2"/>
      <c r="E711" s="2"/>
      <c r="F711" s="2"/>
      <c r="G711" s="2"/>
      <c r="H711" s="2"/>
      <c r="I711" s="154">
        <v>280</v>
      </c>
      <c r="J711" s="154">
        <v>279</v>
      </c>
      <c r="K711" s="154">
        <v>268</v>
      </c>
      <c r="L711" s="154">
        <v>300</v>
      </c>
      <c r="M711" s="154">
        <v>431</v>
      </c>
      <c r="N711" s="154"/>
      <c r="O711" s="33" t="e">
        <f t="shared" si="333"/>
        <v>#NUM!</v>
      </c>
      <c r="P711" s="2" t="s">
        <v>1199</v>
      </c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</row>
    <row r="712" spans="1:71" ht="16.5" customHeight="1" x14ac:dyDescent="0.3">
      <c r="A712" s="2"/>
      <c r="B712" s="2"/>
      <c r="C712" s="2"/>
      <c r="D712" s="97"/>
      <c r="E712" s="97"/>
      <c r="F712" s="97"/>
      <c r="G712" s="2"/>
      <c r="H712" s="2"/>
      <c r="I712" s="154">
        <v>332</v>
      </c>
      <c r="J712" s="154">
        <v>325</v>
      </c>
      <c r="K712" s="154">
        <v>343</v>
      </c>
      <c r="L712" s="154">
        <v>423</v>
      </c>
      <c r="M712" s="154">
        <v>379</v>
      </c>
      <c r="N712" s="154"/>
      <c r="O712" s="33" t="e">
        <f t="shared" si="333"/>
        <v>#NUM!</v>
      </c>
      <c r="P712" s="97" t="s">
        <v>1200</v>
      </c>
      <c r="Q712" s="97"/>
      <c r="R712" s="97"/>
      <c r="S712" s="97"/>
      <c r="T712" s="97"/>
      <c r="U712" s="97"/>
      <c r="V712" s="97"/>
      <c r="W712" s="97"/>
      <c r="X712" s="97"/>
      <c r="Y712" s="97"/>
      <c r="Z712" s="97"/>
      <c r="AA712" s="97"/>
      <c r="AB712" s="97"/>
      <c r="AC712" s="97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</row>
    <row r="713" spans="1:71" ht="16.5" customHeight="1" x14ac:dyDescent="0.3">
      <c r="A713" s="2"/>
      <c r="B713" s="2"/>
      <c r="C713" s="2"/>
      <c r="D713" s="2"/>
      <c r="E713" s="2"/>
      <c r="F713" s="2"/>
      <c r="G713" s="2"/>
      <c r="H713" s="2"/>
      <c r="I713" s="154">
        <v>11.5</v>
      </c>
      <c r="J713" s="154">
        <v>1.1000000000000001</v>
      </c>
      <c r="K713" s="154">
        <v>1</v>
      </c>
      <c r="L713" s="154">
        <v>1566</v>
      </c>
      <c r="M713" s="154">
        <v>1833</v>
      </c>
      <c r="N713" s="154"/>
      <c r="O713" s="33" t="e">
        <f t="shared" si="333"/>
        <v>#NUM!</v>
      </c>
      <c r="P713" s="97" t="s">
        <v>1201</v>
      </c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</row>
    <row r="714" spans="1:71" ht="16.5" customHeight="1" x14ac:dyDescent="0.3">
      <c r="A714" s="2"/>
      <c r="B714" s="2"/>
      <c r="C714" s="2"/>
      <c r="D714" s="2"/>
      <c r="E714" s="2"/>
      <c r="F714" s="2"/>
      <c r="G714" s="2"/>
      <c r="H714" s="2"/>
      <c r="I714" s="155">
        <v>852</v>
      </c>
      <c r="J714" s="155">
        <v>1086</v>
      </c>
      <c r="K714" s="155">
        <v>1281</v>
      </c>
      <c r="L714" s="155">
        <v>332</v>
      </c>
      <c r="M714" s="155">
        <v>394</v>
      </c>
      <c r="N714" s="155"/>
      <c r="O714" s="33" t="e">
        <f t="shared" si="333"/>
        <v>#NUM!</v>
      </c>
      <c r="P714" s="97" t="s">
        <v>1203</v>
      </c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</row>
    <row r="715" spans="1:71" ht="16.5" customHeight="1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141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</row>
    <row r="716" spans="1:71" ht="16.5" customHeight="1" x14ac:dyDescent="0.3">
      <c r="A716" s="2"/>
      <c r="B716" s="2"/>
      <c r="C716" s="2"/>
      <c r="D716" s="43"/>
      <c r="E716" s="43"/>
      <c r="F716" s="43"/>
      <c r="G716" s="2"/>
      <c r="H716" s="2"/>
      <c r="I716" s="265" t="s">
        <v>1208</v>
      </c>
      <c r="J716" s="255"/>
      <c r="K716" s="255"/>
      <c r="L716" s="255"/>
      <c r="M716" s="255"/>
      <c r="N716" s="256"/>
      <c r="O716" s="141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</row>
    <row r="717" spans="1:71" ht="16.5" customHeight="1" x14ac:dyDescent="0.3">
      <c r="A717" s="2"/>
      <c r="B717" s="2"/>
      <c r="C717" s="2"/>
      <c r="D717" s="43"/>
      <c r="E717" s="43"/>
      <c r="F717" s="43"/>
      <c r="G717" s="2"/>
      <c r="H717" s="2"/>
      <c r="I717" s="102">
        <f t="shared" ref="I717:M717" si="334">+I699-I710</f>
        <v>10419</v>
      </c>
      <c r="J717" s="156">
        <f t="shared" si="334"/>
        <v>12188</v>
      </c>
      <c r="K717" s="97">
        <f t="shared" si="334"/>
        <v>12714</v>
      </c>
      <c r="L717" s="156">
        <f t="shared" si="334"/>
        <v>14235</v>
      </c>
      <c r="M717" s="97">
        <f t="shared" si="334"/>
        <v>15383</v>
      </c>
      <c r="N717" s="156"/>
      <c r="O717" s="33">
        <f t="shared" ref="O717:O720" si="335">M717/M699</f>
        <v>0.50547103473203425</v>
      </c>
      <c r="P717" s="97" t="s">
        <v>1198</v>
      </c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</row>
    <row r="718" spans="1:71" ht="16.5" customHeight="1" x14ac:dyDescent="0.3">
      <c r="A718" s="2"/>
      <c r="B718" s="2"/>
      <c r="C718" s="2"/>
      <c r="D718" s="43"/>
      <c r="E718" s="43"/>
      <c r="F718" s="43"/>
      <c r="G718" s="2"/>
      <c r="H718" s="2"/>
      <c r="I718" s="102">
        <f t="shared" ref="I718:M718" si="336">+I700-I711</f>
        <v>358</v>
      </c>
      <c r="J718" s="157">
        <f t="shared" si="336"/>
        <v>388</v>
      </c>
      <c r="K718" s="97">
        <f t="shared" si="336"/>
        <v>422</v>
      </c>
      <c r="L718" s="157">
        <f t="shared" si="336"/>
        <v>648</v>
      </c>
      <c r="M718" s="97">
        <f t="shared" si="336"/>
        <v>979</v>
      </c>
      <c r="N718" s="157"/>
      <c r="O718" s="33">
        <f t="shared" si="335"/>
        <v>0.69432624113475172</v>
      </c>
      <c r="P718" s="2" t="s">
        <v>1199</v>
      </c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</row>
    <row r="719" spans="1:71" ht="16.5" customHeight="1" x14ac:dyDescent="0.3">
      <c r="A719" s="2"/>
      <c r="B719" s="2"/>
      <c r="C719" s="2"/>
      <c r="D719" s="43"/>
      <c r="E719" s="43"/>
      <c r="F719" s="43"/>
      <c r="G719" s="2"/>
      <c r="H719" s="2"/>
      <c r="I719" s="102">
        <f t="shared" ref="I719:M719" si="337">+I701-I712</f>
        <v>651</v>
      </c>
      <c r="J719" s="157">
        <f t="shared" si="337"/>
        <v>673</v>
      </c>
      <c r="K719" s="97">
        <f t="shared" si="337"/>
        <v>754</v>
      </c>
      <c r="L719" s="157">
        <f t="shared" si="337"/>
        <v>785</v>
      </c>
      <c r="M719" s="97">
        <f t="shared" si="337"/>
        <v>742</v>
      </c>
      <c r="N719" s="157"/>
      <c r="O719" s="33">
        <f t="shared" si="335"/>
        <v>0.66190900981266731</v>
      </c>
      <c r="P719" s="97" t="s">
        <v>1200</v>
      </c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</row>
    <row r="720" spans="1:71" ht="16.5" customHeight="1" x14ac:dyDescent="0.3">
      <c r="A720" s="2"/>
      <c r="B720" s="2"/>
      <c r="C720" s="2"/>
      <c r="D720" s="43"/>
      <c r="E720" s="43"/>
      <c r="F720" s="43"/>
      <c r="G720" s="2"/>
      <c r="H720" s="2"/>
      <c r="I720" s="102">
        <f t="shared" ref="I720:M720" si="338">+I702-I713</f>
        <v>-1.5</v>
      </c>
      <c r="J720" s="157">
        <f t="shared" si="338"/>
        <v>-0.10000000000000009</v>
      </c>
      <c r="K720" s="97">
        <f t="shared" si="338"/>
        <v>0</v>
      </c>
      <c r="L720" s="157">
        <f t="shared" si="338"/>
        <v>1196</v>
      </c>
      <c r="M720" s="97">
        <f t="shared" si="338"/>
        <v>1071</v>
      </c>
      <c r="N720" s="157"/>
      <c r="O720" s="33">
        <f t="shared" si="335"/>
        <v>0.368801652892562</v>
      </c>
      <c r="P720" s="97" t="s">
        <v>1201</v>
      </c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</row>
    <row r="721" spans="1:71" ht="16.5" customHeight="1" x14ac:dyDescent="0.3">
      <c r="A721" s="2"/>
      <c r="B721" s="2"/>
      <c r="C721" s="2"/>
      <c r="D721" s="43"/>
      <c r="E721" s="43"/>
      <c r="F721" s="43"/>
      <c r="G721" s="2"/>
      <c r="H721" s="2"/>
      <c r="I721" s="113">
        <f t="shared" ref="I721:M721" si="339">+I704-I714</f>
        <v>216</v>
      </c>
      <c r="J721" s="158">
        <f t="shared" si="339"/>
        <v>303</v>
      </c>
      <c r="K721" s="114">
        <f t="shared" si="339"/>
        <v>350</v>
      </c>
      <c r="L721" s="158">
        <f t="shared" si="339"/>
        <v>401</v>
      </c>
      <c r="M721" s="114">
        <f t="shared" si="339"/>
        <v>457</v>
      </c>
      <c r="N721" s="158"/>
      <c r="O721" s="33">
        <f>M721/M704</f>
        <v>0.53701527614571087</v>
      </c>
      <c r="P721" s="97" t="s">
        <v>1203</v>
      </c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</row>
    <row r="722" spans="1:71" ht="16.5" customHeight="1" x14ac:dyDescent="0.3">
      <c r="A722" s="2"/>
      <c r="B722" s="2"/>
      <c r="C722" s="2"/>
      <c r="D722" s="43"/>
      <c r="E722" s="43"/>
      <c r="F722" s="43"/>
      <c r="G722" s="2"/>
      <c r="H722" s="2"/>
      <c r="I722" s="97"/>
      <c r="J722" s="97"/>
      <c r="K722" s="97"/>
      <c r="L722" s="97"/>
      <c r="M722" s="97"/>
      <c r="N722" s="97"/>
      <c r="O722" s="33"/>
      <c r="P722" s="97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</row>
    <row r="723" spans="1:71" ht="16.5" customHeight="1" x14ac:dyDescent="0.3">
      <c r="A723" s="2"/>
      <c r="B723" s="2"/>
      <c r="C723" s="2"/>
      <c r="D723" s="43"/>
      <c r="E723" s="43"/>
      <c r="F723" s="43"/>
      <c r="G723" s="2"/>
      <c r="H723" s="2"/>
      <c r="I723" s="265" t="s">
        <v>1208</v>
      </c>
      <c r="J723" s="255"/>
      <c r="K723" s="255"/>
      <c r="L723" s="255"/>
      <c r="M723" s="255"/>
      <c r="N723" s="256"/>
      <c r="O723" s="141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</row>
    <row r="724" spans="1:71" ht="16.5" customHeight="1" x14ac:dyDescent="0.3">
      <c r="A724" s="2"/>
      <c r="B724" s="2"/>
      <c r="C724" s="2"/>
      <c r="D724" s="43"/>
      <c r="E724" s="43"/>
      <c r="F724" s="43"/>
      <c r="G724" s="43"/>
      <c r="H724" s="43"/>
      <c r="I724" s="159">
        <f t="shared" ref="I724:M724" si="340">I717/I699</f>
        <v>0.48287528386708067</v>
      </c>
      <c r="J724" s="160">
        <f t="shared" si="340"/>
        <v>0.49671924033092879</v>
      </c>
      <c r="K724" s="43">
        <f t="shared" si="340"/>
        <v>0.50173638516179953</v>
      </c>
      <c r="L724" s="160">
        <f t="shared" si="340"/>
        <v>0.50698055417052501</v>
      </c>
      <c r="M724" s="160">
        <f t="shared" si="340"/>
        <v>0.50547103473203425</v>
      </c>
      <c r="N724" s="160"/>
      <c r="O724" s="161">
        <f t="shared" ref="O724:O727" si="341">M724/M707</f>
        <v>4.4574165320285209E-4</v>
      </c>
      <c r="P724" s="43" t="s">
        <v>1198</v>
      </c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</row>
    <row r="725" spans="1:71" ht="16.5" customHeight="1" x14ac:dyDescent="0.3">
      <c r="A725" s="2"/>
      <c r="B725" s="2"/>
      <c r="C725" s="2"/>
      <c r="D725" s="2"/>
      <c r="E725" s="2"/>
      <c r="F725" s="2"/>
      <c r="G725" s="43"/>
      <c r="H725" s="43"/>
      <c r="I725" s="42">
        <f t="shared" ref="I725:M725" si="342">I718/I700</f>
        <v>0.56112852664576807</v>
      </c>
      <c r="J725" s="42">
        <f t="shared" si="342"/>
        <v>0.58170914542728636</v>
      </c>
      <c r="K725" s="42">
        <f t="shared" si="342"/>
        <v>0.61159420289855071</v>
      </c>
      <c r="L725" s="42">
        <f t="shared" si="342"/>
        <v>0.68354430379746833</v>
      </c>
      <c r="M725" s="42">
        <f t="shared" si="342"/>
        <v>0.69432624113475172</v>
      </c>
      <c r="N725" s="42"/>
      <c r="O725" s="161" t="e">
        <f t="shared" si="341"/>
        <v>#DIV/0!</v>
      </c>
      <c r="P725" s="43" t="s">
        <v>1199</v>
      </c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</row>
    <row r="726" spans="1:71" ht="16.5" customHeight="1" x14ac:dyDescent="0.3">
      <c r="A726" s="2"/>
      <c r="B726" s="2"/>
      <c r="C726" s="2"/>
      <c r="D726" s="2"/>
      <c r="E726" s="2"/>
      <c r="F726" s="2"/>
      <c r="G726" s="43"/>
      <c r="H726" s="43"/>
      <c r="I726" s="42">
        <f t="shared" ref="I726:M726" si="343">I719/I701</f>
        <v>0.66225839267548325</v>
      </c>
      <c r="J726" s="42">
        <f t="shared" si="343"/>
        <v>0.67434869739478953</v>
      </c>
      <c r="K726" s="42">
        <f t="shared" si="343"/>
        <v>0.68732907930720144</v>
      </c>
      <c r="L726" s="42">
        <f t="shared" si="343"/>
        <v>0.64983443708609268</v>
      </c>
      <c r="M726" s="42">
        <f t="shared" si="343"/>
        <v>0.66190900981266731</v>
      </c>
      <c r="N726" s="42"/>
      <c r="O726" s="161" t="e">
        <f t="shared" si="341"/>
        <v>#DIV/0!</v>
      </c>
      <c r="P726" s="43" t="s">
        <v>1200</v>
      </c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</row>
    <row r="727" spans="1:71" ht="16.5" customHeight="1" x14ac:dyDescent="0.3">
      <c r="A727" s="2"/>
      <c r="B727" s="2"/>
      <c r="C727" s="2"/>
      <c r="D727" s="2"/>
      <c r="E727" s="2"/>
      <c r="F727" s="2"/>
      <c r="G727" s="43"/>
      <c r="H727" s="43"/>
      <c r="I727" s="42">
        <f t="shared" ref="I727:M727" si="344">I720/I702</f>
        <v>-0.15</v>
      </c>
      <c r="J727" s="42">
        <f t="shared" si="344"/>
        <v>-0.10000000000000009</v>
      </c>
      <c r="K727" s="42">
        <f t="shared" si="344"/>
        <v>0</v>
      </c>
      <c r="L727" s="42">
        <f t="shared" si="344"/>
        <v>0.43301955104996381</v>
      </c>
      <c r="M727" s="42">
        <f t="shared" si="344"/>
        <v>0.368801652892562</v>
      </c>
      <c r="N727" s="42"/>
      <c r="O727" s="161">
        <f t="shared" si="341"/>
        <v>2.4505093215452626E-5</v>
      </c>
      <c r="P727" s="43" t="s">
        <v>1201</v>
      </c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</row>
    <row r="728" spans="1:71" ht="16.5" customHeight="1" x14ac:dyDescent="0.3">
      <c r="A728" s="2"/>
      <c r="B728" s="2"/>
      <c r="C728" s="2"/>
      <c r="D728" s="2"/>
      <c r="E728" s="2"/>
      <c r="F728" s="2"/>
      <c r="G728" s="43"/>
      <c r="H728" s="43"/>
      <c r="I728" s="42">
        <f t="shared" ref="I728:M728" si="345">I721/I704</f>
        <v>0.20224719101123595</v>
      </c>
      <c r="J728" s="42">
        <f t="shared" si="345"/>
        <v>0.21814254859611232</v>
      </c>
      <c r="K728" s="42">
        <f t="shared" si="345"/>
        <v>0.21459227467811159</v>
      </c>
      <c r="L728" s="42">
        <f t="shared" si="345"/>
        <v>0.54706684856753074</v>
      </c>
      <c r="M728" s="42">
        <f t="shared" si="345"/>
        <v>0.53701527614571087</v>
      </c>
      <c r="N728" s="42"/>
      <c r="O728" s="161">
        <f>M728/M712</f>
        <v>1.4169268499886829E-3</v>
      </c>
      <c r="P728" s="43" t="s">
        <v>1203</v>
      </c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</row>
    <row r="729" spans="1:71" ht="16.5" customHeight="1" x14ac:dyDescent="0.3">
      <c r="A729" s="2"/>
      <c r="B729" s="2"/>
      <c r="C729" s="2"/>
      <c r="D729" s="2"/>
      <c r="E729" s="2"/>
      <c r="F729" s="2"/>
      <c r="G729" s="43"/>
      <c r="H729" s="43"/>
      <c r="I729" s="162">
        <f t="shared" ref="I729:M729" si="346">SUM(I717:I721)/SUM(I699:I704)</f>
        <v>0.47945064448379526</v>
      </c>
      <c r="J729" s="162">
        <f t="shared" si="346"/>
        <v>0.49040674531374395</v>
      </c>
      <c r="K729" s="162">
        <f t="shared" si="346"/>
        <v>0.49468491627874661</v>
      </c>
      <c r="L729" s="162">
        <f t="shared" si="346"/>
        <v>0.51131315524492094</v>
      </c>
      <c r="M729" s="162">
        <f t="shared" si="346"/>
        <v>0.50742122606824802</v>
      </c>
      <c r="N729" s="163"/>
      <c r="O729" s="161"/>
      <c r="P729" s="71" t="s">
        <v>1209</v>
      </c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</row>
    <row r="730" spans="1:71" ht="16.5" customHeight="1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43"/>
      <c r="M730" s="2"/>
      <c r="N730" s="2"/>
      <c r="O730" s="141"/>
      <c r="P730" s="164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</row>
    <row r="731" spans="1:71" ht="16.5" customHeight="1" x14ac:dyDescent="0.3">
      <c r="A731" s="2"/>
      <c r="B731" s="2"/>
      <c r="C731" s="2"/>
      <c r="D731" s="2"/>
      <c r="E731" s="2"/>
      <c r="F731" s="2"/>
      <c r="G731" s="2"/>
      <c r="H731" s="2"/>
      <c r="I731" s="265" t="s">
        <v>1210</v>
      </c>
      <c r="J731" s="255"/>
      <c r="K731" s="255"/>
      <c r="L731" s="255"/>
      <c r="M731" s="255"/>
      <c r="N731" s="256"/>
      <c r="O731" s="20"/>
      <c r="P731" s="4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</row>
    <row r="732" spans="1:71" ht="16.5" customHeight="1" x14ac:dyDescent="0.3">
      <c r="A732" s="2"/>
      <c r="B732" s="2"/>
      <c r="C732" s="2"/>
      <c r="D732" s="2"/>
      <c r="E732" s="2"/>
      <c r="F732" s="2"/>
      <c r="G732" s="43"/>
      <c r="H732" s="43"/>
      <c r="I732" s="28"/>
      <c r="J732" s="29"/>
      <c r="K732" s="29"/>
      <c r="L732" s="144">
        <v>0.2</v>
      </c>
      <c r="M732" s="144">
        <v>0.19800000000000001</v>
      </c>
      <c r="N732" s="30"/>
      <c r="O732" s="165"/>
      <c r="P732" s="71" t="s">
        <v>151</v>
      </c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</row>
    <row r="733" spans="1:71" ht="16.5" customHeight="1" x14ac:dyDescent="0.3">
      <c r="A733" s="2"/>
      <c r="B733" s="2"/>
      <c r="C733" s="2"/>
      <c r="D733" s="2"/>
      <c r="E733" s="2"/>
      <c r="F733" s="2"/>
      <c r="G733" s="43"/>
      <c r="H733" s="43"/>
      <c r="I733" s="28"/>
      <c r="J733" s="29"/>
      <c r="K733" s="29"/>
      <c r="L733" s="166">
        <v>0.05</v>
      </c>
      <c r="M733" s="166">
        <v>4.9000000000000002E-2</v>
      </c>
      <c r="N733" s="30"/>
      <c r="O733" s="165"/>
      <c r="P733" s="71" t="s">
        <v>1211</v>
      </c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</row>
    <row r="734" spans="1:71" ht="16.5" customHeight="1" x14ac:dyDescent="0.3">
      <c r="A734" s="2"/>
      <c r="B734" s="2"/>
      <c r="C734" s="2"/>
      <c r="D734" s="2"/>
      <c r="E734" s="2"/>
      <c r="F734" s="2"/>
      <c r="G734" s="43"/>
      <c r="H734" s="43"/>
      <c r="I734" s="28"/>
      <c r="J734" s="29"/>
      <c r="K734" s="29"/>
      <c r="L734" s="166">
        <v>0.04</v>
      </c>
      <c r="M734" s="166">
        <v>0.04</v>
      </c>
      <c r="N734" s="30"/>
      <c r="O734" s="165"/>
      <c r="P734" s="71" t="s">
        <v>1212</v>
      </c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</row>
    <row r="735" spans="1:71" ht="16.5" customHeight="1" x14ac:dyDescent="0.3">
      <c r="A735" s="2"/>
      <c r="B735" s="2"/>
      <c r="C735" s="2"/>
      <c r="D735" s="2"/>
      <c r="E735" s="2"/>
      <c r="F735" s="2"/>
      <c r="G735" s="43"/>
      <c r="H735" s="43"/>
      <c r="I735" s="28"/>
      <c r="J735" s="29"/>
      <c r="K735" s="29"/>
      <c r="L735" s="166">
        <v>0.03</v>
      </c>
      <c r="M735" s="166">
        <v>2.8000000000000001E-2</v>
      </c>
      <c r="N735" s="30"/>
      <c r="O735" s="165"/>
      <c r="P735" s="71" t="s">
        <v>505</v>
      </c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</row>
    <row r="736" spans="1:71" ht="16.5" customHeight="1" x14ac:dyDescent="0.3">
      <c r="A736" s="2"/>
      <c r="B736" s="2"/>
      <c r="C736" s="2"/>
      <c r="D736" s="2"/>
      <c r="E736" s="2"/>
      <c r="F736" s="2"/>
      <c r="G736" s="43"/>
      <c r="H736" s="43"/>
      <c r="I736" s="28"/>
      <c r="J736" s="29"/>
      <c r="K736" s="29"/>
      <c r="L736" s="166">
        <v>0.03</v>
      </c>
      <c r="M736" s="166">
        <v>2.9000000000000001E-2</v>
      </c>
      <c r="N736" s="30"/>
      <c r="O736" s="165"/>
      <c r="P736" s="71" t="s">
        <v>1213</v>
      </c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</row>
    <row r="737" spans="1:71" ht="16.5" customHeight="1" x14ac:dyDescent="0.3">
      <c r="A737" s="2"/>
      <c r="B737" s="2"/>
      <c r="C737" s="2"/>
      <c r="D737" s="2"/>
      <c r="E737" s="2"/>
      <c r="F737" s="2"/>
      <c r="G737" s="43"/>
      <c r="H737" s="43"/>
      <c r="I737" s="28"/>
      <c r="J737" s="29"/>
      <c r="K737" s="29"/>
      <c r="L737" s="166">
        <v>0.02</v>
      </c>
      <c r="M737" s="166">
        <v>1.7000000000000001E-2</v>
      </c>
      <c r="N737" s="30"/>
      <c r="O737" s="165"/>
      <c r="P737" s="71" t="s">
        <v>1214</v>
      </c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</row>
    <row r="738" spans="1:71" ht="16.5" customHeight="1" x14ac:dyDescent="0.3">
      <c r="A738" s="2"/>
      <c r="B738" s="2"/>
      <c r="C738" s="2"/>
      <c r="D738" s="2"/>
      <c r="E738" s="2"/>
      <c r="F738" s="2"/>
      <c r="G738" s="43"/>
      <c r="H738" s="43"/>
      <c r="I738" s="28"/>
      <c r="J738" s="29"/>
      <c r="K738" s="29"/>
      <c r="L738" s="166">
        <v>0.03</v>
      </c>
      <c r="M738" s="166">
        <v>2.9000000000000001E-2</v>
      </c>
      <c r="N738" s="30"/>
      <c r="O738" s="165"/>
      <c r="P738" s="71" t="s">
        <v>1215</v>
      </c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</row>
    <row r="739" spans="1:71" ht="16.5" customHeight="1" x14ac:dyDescent="0.3">
      <c r="A739" s="2"/>
      <c r="B739" s="2"/>
      <c r="C739" s="2"/>
      <c r="D739" s="2"/>
      <c r="E739" s="2"/>
      <c r="F739" s="2"/>
      <c r="G739" s="43"/>
      <c r="H739" s="43"/>
      <c r="I739" s="28"/>
      <c r="J739" s="29"/>
      <c r="K739" s="29"/>
      <c r="L739" s="166">
        <v>0.02</v>
      </c>
      <c r="M739" s="166">
        <v>1.7000000000000001E-2</v>
      </c>
      <c r="N739" s="30"/>
      <c r="O739" s="165"/>
      <c r="P739" s="71" t="s">
        <v>1216</v>
      </c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</row>
    <row r="740" spans="1:71" ht="16.5" customHeight="1" x14ac:dyDescent="0.3">
      <c r="A740" s="2"/>
      <c r="B740" s="2"/>
      <c r="C740" s="2"/>
      <c r="D740" s="2"/>
      <c r="E740" s="2"/>
      <c r="F740" s="2"/>
      <c r="G740" s="43"/>
      <c r="H740" s="43"/>
      <c r="I740" s="28"/>
      <c r="J740" s="29"/>
      <c r="K740" s="29"/>
      <c r="L740" s="166">
        <v>0.22</v>
      </c>
      <c r="M740" s="166">
        <v>0.22800000000000001</v>
      </c>
      <c r="N740" s="30"/>
      <c r="O740" s="165"/>
      <c r="P740" s="71" t="s">
        <v>1217</v>
      </c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</row>
    <row r="741" spans="1:71" ht="16.5" customHeight="1" x14ac:dyDescent="0.3">
      <c r="A741" s="2"/>
      <c r="B741" s="2"/>
      <c r="C741" s="2"/>
      <c r="D741" s="2"/>
      <c r="E741" s="2"/>
      <c r="F741" s="2"/>
      <c r="G741" s="43"/>
      <c r="H741" s="43"/>
      <c r="I741" s="167"/>
      <c r="J741" s="168"/>
      <c r="K741" s="168"/>
      <c r="L741" s="169">
        <v>0.36</v>
      </c>
      <c r="M741" s="169">
        <v>0.36399999999999999</v>
      </c>
      <c r="N741" s="170"/>
      <c r="O741" s="165"/>
      <c r="P741" s="71" t="s">
        <v>1206</v>
      </c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</row>
    <row r="742" spans="1:71" ht="16.5" customHeight="1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0"/>
      <c r="P742" s="4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</row>
    <row r="743" spans="1:71" ht="16.5" customHeight="1" x14ac:dyDescent="0.3">
      <c r="A743" s="2"/>
      <c r="B743" s="2"/>
      <c r="C743" s="2"/>
      <c r="D743" s="2"/>
      <c r="E743" s="2"/>
      <c r="F743" s="2"/>
      <c r="G743" s="97"/>
      <c r="H743" s="97"/>
      <c r="I743" s="97"/>
      <c r="J743" s="97"/>
      <c r="K743" s="97"/>
      <c r="L743" s="97">
        <v>32</v>
      </c>
      <c r="M743" s="97">
        <v>34</v>
      </c>
      <c r="N743" s="97"/>
      <c r="O743" s="103"/>
      <c r="P743" s="96" t="s">
        <v>1218</v>
      </c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</row>
    <row r="744" spans="1:71" ht="16.5" customHeight="1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>
        <v>14</v>
      </c>
      <c r="M744" s="2"/>
      <c r="N744" s="2"/>
      <c r="O744" s="20"/>
      <c r="P744" s="4" t="s">
        <v>1219</v>
      </c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</row>
    <row r="745" spans="1:71" ht="16.5" customHeight="1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>
        <v>18</v>
      </c>
      <c r="M745" s="2"/>
      <c r="N745" s="2"/>
      <c r="O745" s="20"/>
      <c r="P745" s="4" t="s">
        <v>1220</v>
      </c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</row>
    <row r="746" spans="1:71" ht="16.5" customHeight="1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0"/>
      <c r="P746" s="4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</row>
    <row r="747" spans="1:71" ht="16.5" customHeight="1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>
        <v>7</v>
      </c>
      <c r="M747" s="2">
        <v>7</v>
      </c>
      <c r="N747" s="2"/>
      <c r="O747" s="20"/>
      <c r="P747" s="4" t="s">
        <v>1199</v>
      </c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</row>
    <row r="748" spans="1:71" ht="16.5" customHeight="1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0"/>
      <c r="P748" s="4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</row>
    <row r="749" spans="1:71" ht="16.5" customHeight="1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>
        <v>2</v>
      </c>
      <c r="M749" s="2">
        <v>2</v>
      </c>
      <c r="N749" s="2"/>
      <c r="O749" s="20"/>
      <c r="P749" s="4" t="s">
        <v>1221</v>
      </c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</row>
    <row r="750" spans="1:71" ht="16.5" customHeight="1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>
        <f>259+302</f>
        <v>561</v>
      </c>
      <c r="M750" s="2">
        <v>561</v>
      </c>
      <c r="N750" s="2"/>
      <c r="O750" s="20"/>
      <c r="P750" s="4" t="s">
        <v>1222</v>
      </c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</row>
    <row r="751" spans="1:71" ht="16.5" customHeight="1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0"/>
      <c r="P751" s="4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</row>
    <row r="752" spans="1:71" ht="16.5" customHeight="1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>
        <v>7</v>
      </c>
      <c r="M752" s="2"/>
      <c r="N752" s="2"/>
      <c r="O752" s="20"/>
      <c r="P752" s="4" t="s">
        <v>1223</v>
      </c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</row>
    <row r="753" spans="1:71" ht="16.5" customHeight="1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0"/>
      <c r="P753" s="4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</row>
    <row r="754" spans="1:71" ht="16.5" customHeight="1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0"/>
      <c r="P754" s="4" t="s">
        <v>1202</v>
      </c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</row>
    <row r="755" spans="1:71" ht="16.5" customHeight="1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>
        <v>1</v>
      </c>
      <c r="M755" s="2"/>
      <c r="N755" s="2"/>
      <c r="O755" s="20"/>
      <c r="P755" s="4" t="s">
        <v>1224</v>
      </c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</row>
    <row r="756" spans="1:71" ht="16.5" customHeight="1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>
        <v>1</v>
      </c>
      <c r="M756" s="2"/>
      <c r="N756" s="2"/>
      <c r="O756" s="20"/>
      <c r="P756" s="4" t="s">
        <v>1225</v>
      </c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</row>
    <row r="757" spans="1:71" ht="16.5" customHeight="1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>
        <v>1</v>
      </c>
      <c r="M757" s="2"/>
      <c r="N757" s="2"/>
      <c r="O757" s="20"/>
      <c r="P757" s="4" t="s">
        <v>1226</v>
      </c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</row>
  </sheetData>
  <mergeCells count="64">
    <mergeCell ref="B561:N561"/>
    <mergeCell ref="B566:N566"/>
    <mergeCell ref="B572:N572"/>
    <mergeCell ref="B577:N577"/>
    <mergeCell ref="B578:N578"/>
    <mergeCell ref="B583:N583"/>
    <mergeCell ref="B588:N588"/>
    <mergeCell ref="B593:N593"/>
    <mergeCell ref="B598:N598"/>
    <mergeCell ref="B603:N603"/>
    <mergeCell ref="B608:N608"/>
    <mergeCell ref="B609:N609"/>
    <mergeCell ref="B613:N613"/>
    <mergeCell ref="B616:N616"/>
    <mergeCell ref="B325:N325"/>
    <mergeCell ref="B326:N326"/>
    <mergeCell ref="B332:N332"/>
    <mergeCell ref="B338:N338"/>
    <mergeCell ref="B344:N344"/>
    <mergeCell ref="B350:N350"/>
    <mergeCell ref="B356:N356"/>
    <mergeCell ref="B362:N362"/>
    <mergeCell ref="B368:N368"/>
    <mergeCell ref="B374:N374"/>
    <mergeCell ref="B379:N379"/>
    <mergeCell ref="B380:N380"/>
    <mergeCell ref="B386:N386"/>
    <mergeCell ref="B392:N392"/>
    <mergeCell ref="B398:N398"/>
    <mergeCell ref="B404:N404"/>
    <mergeCell ref="B410:N410"/>
    <mergeCell ref="B416:N416"/>
    <mergeCell ref="B422:N422"/>
    <mergeCell ref="B423:N423"/>
    <mergeCell ref="B429:N429"/>
    <mergeCell ref="B435:N435"/>
    <mergeCell ref="B436:N436"/>
    <mergeCell ref="B443:N443"/>
    <mergeCell ref="B449:N449"/>
    <mergeCell ref="B455:N455"/>
    <mergeCell ref="B456:N456"/>
    <mergeCell ref="B464:N464"/>
    <mergeCell ref="B472:N472"/>
    <mergeCell ref="B473:N473"/>
    <mergeCell ref="B481:N481"/>
    <mergeCell ref="B489:N489"/>
    <mergeCell ref="B497:N497"/>
    <mergeCell ref="B504:N504"/>
    <mergeCell ref="B512:N512"/>
    <mergeCell ref="B520:N520"/>
    <mergeCell ref="B527:N527"/>
    <mergeCell ref="B534:N534"/>
    <mergeCell ref="B541:N541"/>
    <mergeCell ref="B549:N549"/>
    <mergeCell ref="B550:N550"/>
    <mergeCell ref="B556:N556"/>
    <mergeCell ref="I716:N716"/>
    <mergeCell ref="I723:N723"/>
    <mergeCell ref="I731:N731"/>
    <mergeCell ref="B632:N632"/>
    <mergeCell ref="B637:N637"/>
    <mergeCell ref="B646:N646"/>
    <mergeCell ref="G698:N698"/>
    <mergeCell ref="I709:N709"/>
  </mergeCells>
  <conditionalFormatting sqref="O324:P324 B325:B326 C327:M331 B332:B336 C333:M337 N333:N335 B338:B342 C339:M343 N339:N341 B344:B348 C345:M349 N345:N347 B350:B354 C351:M355 N351:N353 B356:B360 C357:M361 N357:N359 B362:B366 C363:M367 N363:N365 B368:B372 C369:G373 H369:H370 I369:M373 N369:N371 H372:H373 B374:B384 C375:M378 N375:N377 C381:M384 N381:N383 B386:B390 C387:M390 N387:N389 B392:B396 C393:M396 N393:N395 B398:B402 C399:M402 N399:N401 B405:B414 C405:M409 N405:N407 N409 C411:M414 N411:N413 B416:B420 C417:M420 N417:N419 B422:B427 C424:M427 N424:N426 B429:B433 C430:M433 N430:N432 P434:P441 B435:B436 O435:O436 B443 O443:P443 B455 O455:P456 B462:N462 P474:P477 P479 P482:P485 P490:P493 B495 P495 B497 P503 B510:N510 B512 O512:P512 B518:N518 B520 P521:P524 B526 P526 B533:B534 C533:N533 O534:P534 B541 O541 P541:P545 B547:N547 P547 B555 B557:N560 B571 B589:N592 B599:N602 B632 O632 D705:F708 O705:AC708 G708:N708 D710:H715 O710:AC715 I715:N715 D717:F722 G717:H730 I717:AC722 D724:F730 I724:AC730">
    <cfRule type="cellIs" dxfId="1981" priority="1" operator="lessThan">
      <formula>0</formula>
    </cfRule>
  </conditionalFormatting>
  <conditionalFormatting sqref="O541">
    <cfRule type="cellIs" dxfId="1980" priority="2" operator="lessThan">
      <formula>0</formula>
    </cfRule>
  </conditionalFormatting>
  <conditionalFormatting sqref="B324:N324">
    <cfRule type="cellIs" dxfId="1979" priority="3" operator="lessThan">
      <formula>0</formula>
    </cfRule>
  </conditionalFormatting>
  <conditionalFormatting sqref="O472:O473">
    <cfRule type="cellIs" dxfId="1978" priority="4" operator="lessThan">
      <formula>0</formula>
    </cfRule>
  </conditionalFormatting>
  <conditionalFormatting sqref="O481 P487 P497:P503">
    <cfRule type="cellIs" dxfId="1977" priority="5" operator="lessThan">
      <formula>0</formula>
    </cfRule>
  </conditionalFormatting>
  <conditionalFormatting sqref="O489">
    <cfRule type="cellIs" dxfId="1976" priority="6" operator="lessThan">
      <formula>0</formula>
    </cfRule>
  </conditionalFormatting>
  <conditionalFormatting sqref="O520">
    <cfRule type="cellIs" dxfId="1975" priority="7" operator="lessThan">
      <formula>0</formula>
    </cfRule>
  </conditionalFormatting>
  <conditionalFormatting sqref="B324:N324">
    <cfRule type="cellIs" dxfId="1974" priority="8" operator="lessThan">
      <formula>0</formula>
    </cfRule>
  </conditionalFormatting>
  <conditionalFormatting sqref="P546">
    <cfRule type="cellIs" dxfId="1973" priority="9" operator="lessThan">
      <formula>0</formula>
    </cfRule>
  </conditionalFormatting>
  <conditionalFormatting sqref="P457:P460">
    <cfRule type="cellIs" dxfId="1972" priority="10" operator="lessThan">
      <formula>0</formula>
    </cfRule>
  </conditionalFormatting>
  <conditionalFormatting sqref="P461">
    <cfRule type="cellIs" dxfId="1971" priority="11" operator="lessThan">
      <formula>0</formula>
    </cfRule>
  </conditionalFormatting>
  <conditionalFormatting sqref="P461">
    <cfRule type="cellIs" dxfId="1970" priority="12" operator="lessThan">
      <formula>0</formula>
    </cfRule>
  </conditionalFormatting>
  <conditionalFormatting sqref="B472">
    <cfRule type="cellIs" dxfId="1969" priority="13" operator="lessThan">
      <formula>0</formula>
    </cfRule>
  </conditionalFormatting>
  <conditionalFormatting sqref="B489">
    <cfRule type="cellIs" dxfId="1968" priority="14" operator="lessThan">
      <formula>0</formula>
    </cfRule>
  </conditionalFormatting>
  <conditionalFormatting sqref="P478">
    <cfRule type="cellIs" dxfId="1967" priority="15" operator="lessThan">
      <formula>0</formula>
    </cfRule>
  </conditionalFormatting>
  <conditionalFormatting sqref="P478">
    <cfRule type="cellIs" dxfId="1966" priority="16" operator="lessThan">
      <formula>0</formula>
    </cfRule>
  </conditionalFormatting>
  <conditionalFormatting sqref="P525">
    <cfRule type="cellIs" dxfId="1965" priority="17" operator="lessThan">
      <formula>0</formula>
    </cfRule>
  </conditionalFormatting>
  <conditionalFormatting sqref="B481 B473">
    <cfRule type="cellIs" dxfId="1964" priority="18" operator="lessThan">
      <formula>0</formula>
    </cfRule>
  </conditionalFormatting>
  <conditionalFormatting sqref="P486">
    <cfRule type="cellIs" dxfId="1963" priority="19" operator="lessThan">
      <formula>0</formula>
    </cfRule>
  </conditionalFormatting>
  <conditionalFormatting sqref="P494">
    <cfRule type="cellIs" dxfId="1962" priority="20" operator="lessThan">
      <formula>0</formula>
    </cfRule>
  </conditionalFormatting>
  <conditionalFormatting sqref="P494">
    <cfRule type="cellIs" dxfId="1961" priority="21" operator="lessThan">
      <formula>0</formula>
    </cfRule>
  </conditionalFormatting>
  <conditionalFormatting sqref="O497">
    <cfRule type="cellIs" dxfId="1960" priority="22" operator="lessThan">
      <formula>0</formula>
    </cfRule>
  </conditionalFormatting>
  <conditionalFormatting sqref="P486">
    <cfRule type="cellIs" dxfId="1959" priority="23" operator="lessThan">
      <formula>0</formula>
    </cfRule>
  </conditionalFormatting>
  <conditionalFormatting sqref="P525">
    <cfRule type="cellIs" dxfId="1958" priority="24" operator="lessThan">
      <formula>0</formula>
    </cfRule>
  </conditionalFormatting>
  <conditionalFormatting sqref="O542:O545">
    <cfRule type="cellIs" dxfId="1957" priority="25" operator="lessThan">
      <formula>0</formula>
    </cfRule>
  </conditionalFormatting>
  <conditionalFormatting sqref="O521:O524">
    <cfRule type="cellIs" dxfId="1956" priority="26" operator="lessThan">
      <formula>0</formula>
    </cfRule>
  </conditionalFormatting>
  <conditionalFormatting sqref="P342">
    <cfRule type="cellIs" dxfId="1955" priority="27" operator="lessThan">
      <formula>0</formula>
    </cfRule>
  </conditionalFormatting>
  <conditionalFormatting sqref="P546">
    <cfRule type="cellIs" dxfId="1954" priority="28" operator="lessThan">
      <formula>0</formula>
    </cfRule>
  </conditionalFormatting>
  <conditionalFormatting sqref="P502">
    <cfRule type="cellIs" dxfId="1953" priority="29" operator="lessThan">
      <formula>0</formula>
    </cfRule>
  </conditionalFormatting>
  <conditionalFormatting sqref="J329:N330 K327:N328">
    <cfRule type="cellIs" dxfId="1952" priority="30" operator="lessThan">
      <formula>0</formula>
    </cfRule>
  </conditionalFormatting>
  <conditionalFormatting sqref="O474:O477">
    <cfRule type="cellIs" dxfId="1951" priority="31" operator="lessThan">
      <formula>0</formula>
    </cfRule>
  </conditionalFormatting>
  <conditionalFormatting sqref="O482:O485">
    <cfRule type="cellIs" dxfId="1950" priority="32" operator="lessThan">
      <formula>0</formula>
    </cfRule>
  </conditionalFormatting>
  <conditionalFormatting sqref="O497:O501">
    <cfRule type="cellIs" dxfId="1949" priority="33" operator="lessThan">
      <formula>0</formula>
    </cfRule>
  </conditionalFormatting>
  <conditionalFormatting sqref="O490:O493">
    <cfRule type="cellIs" dxfId="1948" priority="34" operator="lessThan">
      <formula>0</formula>
    </cfRule>
  </conditionalFormatting>
  <conditionalFormatting sqref="P502">
    <cfRule type="cellIs" dxfId="1947" priority="35" operator="lessThan">
      <formula>0</formula>
    </cfRule>
  </conditionalFormatting>
  <conditionalFormatting sqref="P330">
    <cfRule type="cellIs" dxfId="1946" priority="36" operator="lessThan">
      <formula>0</formula>
    </cfRule>
  </conditionalFormatting>
  <conditionalFormatting sqref="P498:P501 B497">
    <cfRule type="cellIs" dxfId="1945" priority="37" operator="lessThan">
      <formula>0</formula>
    </cfRule>
  </conditionalFormatting>
  <conditionalFormatting sqref="O513:O516">
    <cfRule type="cellIs" dxfId="1944" priority="38" operator="lessThan">
      <formula>0</formula>
    </cfRule>
  </conditionalFormatting>
  <conditionalFormatting sqref="P513:P516 P518">
    <cfRule type="cellIs" dxfId="1943" priority="39" operator="lessThan">
      <formula>0</formula>
    </cfRule>
  </conditionalFormatting>
  <conditionalFormatting sqref="P517">
    <cfRule type="cellIs" dxfId="1942" priority="40" operator="lessThan">
      <formula>0</formula>
    </cfRule>
  </conditionalFormatting>
  <conditionalFormatting sqref="P444:P448">
    <cfRule type="cellIs" dxfId="1941" priority="41" operator="lessThan">
      <formula>0</formula>
    </cfRule>
  </conditionalFormatting>
  <conditionalFormatting sqref="P517">
    <cfRule type="cellIs" dxfId="1940" priority="42" operator="lessThan">
      <formula>0</formula>
    </cfRule>
  </conditionalFormatting>
  <conditionalFormatting sqref="J327">
    <cfRule type="cellIs" dxfId="1939" priority="43" operator="lessThan">
      <formula>0</formula>
    </cfRule>
  </conditionalFormatting>
  <conditionalFormatting sqref="O498:O501">
    <cfRule type="cellIs" dxfId="1938" priority="44" operator="lessThan">
      <formula>0</formula>
    </cfRule>
  </conditionalFormatting>
  <conditionalFormatting sqref="O325:P326 P327:P329">
    <cfRule type="cellIs" dxfId="1937" priority="45" operator="lessThan">
      <formula>0</formula>
    </cfRule>
  </conditionalFormatting>
  <conditionalFormatting sqref="P372">
    <cfRule type="cellIs" dxfId="1936" priority="46" operator="lessThan">
      <formula>0</formula>
    </cfRule>
  </conditionalFormatting>
  <conditionalFormatting sqref="B325">
    <cfRule type="cellIs" dxfId="1935" priority="47" operator="lessThan">
      <formula>0</formula>
    </cfRule>
  </conditionalFormatting>
  <conditionalFormatting sqref="O369:O371">
    <cfRule type="cellIs" dxfId="1934" priority="48" operator="lessThan">
      <formula>0</formula>
    </cfRule>
  </conditionalFormatting>
  <conditionalFormatting sqref="P373">
    <cfRule type="cellIs" dxfId="1933" priority="49" operator="lessThan">
      <formula>0</formula>
    </cfRule>
  </conditionalFormatting>
  <conditionalFormatting sqref="O325:O326">
    <cfRule type="cellIs" dxfId="1932" priority="50" operator="lessThan">
      <formula>0</formula>
    </cfRule>
  </conditionalFormatting>
  <conditionalFormatting sqref="O327:O330">
    <cfRule type="cellIs" dxfId="1931" priority="51" operator="lessThan">
      <formula>0</formula>
    </cfRule>
  </conditionalFormatting>
  <conditionalFormatting sqref="C373:M373">
    <cfRule type="cellIs" dxfId="1930" priority="52" operator="lessThan">
      <formula>0</formula>
    </cfRule>
  </conditionalFormatting>
  <conditionalFormatting sqref="P331">
    <cfRule type="cellIs" dxfId="1929" priority="53" operator="lessThan">
      <formula>0</formula>
    </cfRule>
  </conditionalFormatting>
  <conditionalFormatting sqref="O374:P374 P375:P377">
    <cfRule type="cellIs" dxfId="1928" priority="54" operator="lessThan">
      <formula>0</formula>
    </cfRule>
  </conditionalFormatting>
  <conditionalFormatting sqref="O375:O377">
    <cfRule type="cellIs" dxfId="1927" priority="55" operator="lessThan">
      <formula>0</formula>
    </cfRule>
  </conditionalFormatting>
  <conditionalFormatting sqref="C333:J333">
    <cfRule type="cellIs" dxfId="1926" priority="56" operator="lessThan">
      <formula>0</formula>
    </cfRule>
  </conditionalFormatting>
  <conditionalFormatting sqref="H361">
    <cfRule type="cellIs" dxfId="1925" priority="57" operator="lessThan">
      <formula>0</formula>
    </cfRule>
  </conditionalFormatting>
  <conditionalFormatting sqref="P378">
    <cfRule type="cellIs" dxfId="1924" priority="58" operator="lessThan">
      <formula>0</formula>
    </cfRule>
  </conditionalFormatting>
  <conditionalFormatting sqref="B326">
    <cfRule type="cellIs" dxfId="1923" priority="59" operator="lessThan">
      <formula>0</formula>
    </cfRule>
  </conditionalFormatting>
  <conditionalFormatting sqref="J328">
    <cfRule type="cellIs" dxfId="1922" priority="60" operator="lessThan">
      <formula>0</formula>
    </cfRule>
  </conditionalFormatting>
  <conditionalFormatting sqref="O331">
    <cfRule type="cellIs" dxfId="1921" priority="61" operator="lessThan">
      <formula>0</formula>
    </cfRule>
  </conditionalFormatting>
  <conditionalFormatting sqref="O416">
    <cfRule type="cellIs" dxfId="1920" priority="62" operator="lessThan">
      <formula>0</formula>
    </cfRule>
  </conditionalFormatting>
  <conditionalFormatting sqref="P330">
    <cfRule type="cellIs" dxfId="1919" priority="63" operator="lessThan">
      <formula>0</formula>
    </cfRule>
  </conditionalFormatting>
  <conditionalFormatting sqref="O332:P332 P333:P335">
    <cfRule type="cellIs" dxfId="1918" priority="64" operator="lessThan">
      <formula>0</formula>
    </cfRule>
  </conditionalFormatting>
  <conditionalFormatting sqref="O332">
    <cfRule type="cellIs" dxfId="1917" priority="65" operator="lessThan">
      <formula>0</formula>
    </cfRule>
  </conditionalFormatting>
  <conditionalFormatting sqref="O333:O336">
    <cfRule type="cellIs" dxfId="1916" priority="66" operator="lessThan">
      <formula>0</formula>
    </cfRule>
  </conditionalFormatting>
  <conditionalFormatting sqref="I334 K334:N334 C335:M336 K333:M333">
    <cfRule type="cellIs" dxfId="1915" priority="67" operator="lessThan">
      <formula>0</formula>
    </cfRule>
  </conditionalFormatting>
  <conditionalFormatting sqref="B332">
    <cfRule type="cellIs" dxfId="1914" priority="68" operator="lessThan">
      <formula>0</formula>
    </cfRule>
  </conditionalFormatting>
  <conditionalFormatting sqref="I333">
    <cfRule type="cellIs" dxfId="1913" priority="69" operator="lessThan">
      <formula>0</formula>
    </cfRule>
  </conditionalFormatting>
  <conditionalFormatting sqref="P337">
    <cfRule type="cellIs" dxfId="1912" priority="70" operator="lessThan">
      <formula>0</formula>
    </cfRule>
  </conditionalFormatting>
  <conditionalFormatting sqref="C334:J334">
    <cfRule type="cellIs" dxfId="1911" priority="71" operator="lessThan">
      <formula>0</formula>
    </cfRule>
  </conditionalFormatting>
  <conditionalFormatting sqref="P336">
    <cfRule type="cellIs" dxfId="1910" priority="72" operator="lessThan">
      <formula>0</formula>
    </cfRule>
  </conditionalFormatting>
  <conditionalFormatting sqref="P336">
    <cfRule type="cellIs" dxfId="1909" priority="73" operator="lessThan">
      <formula>0</formula>
    </cfRule>
  </conditionalFormatting>
  <conditionalFormatting sqref="O338:P338 P339:P341">
    <cfRule type="cellIs" dxfId="1908" priority="74" operator="lessThan">
      <formula>0</formula>
    </cfRule>
  </conditionalFormatting>
  <conditionalFormatting sqref="O338">
    <cfRule type="cellIs" dxfId="1907" priority="75" operator="lessThan">
      <formula>0</formula>
    </cfRule>
  </conditionalFormatting>
  <conditionalFormatting sqref="J339">
    <cfRule type="cellIs" dxfId="1906" priority="76" operator="lessThan">
      <formula>0</formula>
    </cfRule>
  </conditionalFormatting>
  <conditionalFormatting sqref="K339:N340 J341:M342">
    <cfRule type="cellIs" dxfId="1905" priority="77" operator="lessThan">
      <formula>0</formula>
    </cfRule>
  </conditionalFormatting>
  <conditionalFormatting sqref="O344">
    <cfRule type="cellIs" dxfId="1904" priority="78" operator="lessThan">
      <formula>0</formula>
    </cfRule>
  </conditionalFormatting>
  <conditionalFormatting sqref="P343">
    <cfRule type="cellIs" dxfId="1903" priority="79" operator="lessThan">
      <formula>0</formula>
    </cfRule>
  </conditionalFormatting>
  <conditionalFormatting sqref="B338">
    <cfRule type="cellIs" dxfId="1902" priority="80" operator="lessThan">
      <formula>0</formula>
    </cfRule>
  </conditionalFormatting>
  <conditionalFormatting sqref="O381:O383">
    <cfRule type="cellIs" dxfId="1901" priority="81" operator="lessThan">
      <formula>0</formula>
    </cfRule>
  </conditionalFormatting>
  <conditionalFormatting sqref="J340">
    <cfRule type="cellIs" dxfId="1900" priority="82" operator="lessThan">
      <formula>0</formula>
    </cfRule>
  </conditionalFormatting>
  <conditionalFormatting sqref="P342">
    <cfRule type="cellIs" dxfId="1899" priority="83" operator="lessThan">
      <formula>0</formula>
    </cfRule>
  </conditionalFormatting>
  <conditionalFormatting sqref="O344:P344 P345:P347">
    <cfRule type="cellIs" dxfId="1898" priority="84" operator="lessThan">
      <formula>0</formula>
    </cfRule>
  </conditionalFormatting>
  <conditionalFormatting sqref="P348">
    <cfRule type="cellIs" dxfId="1897" priority="85" operator="lessThan">
      <formula>0</formula>
    </cfRule>
  </conditionalFormatting>
  <conditionalFormatting sqref="I346 K345:N346 C347:M348">
    <cfRule type="cellIs" dxfId="1896" priority="86" operator="lessThan">
      <formula>0</formula>
    </cfRule>
  </conditionalFormatting>
  <conditionalFormatting sqref="I345">
    <cfRule type="cellIs" dxfId="1895" priority="87" operator="lessThan">
      <formula>0</formula>
    </cfRule>
  </conditionalFormatting>
  <conditionalFormatting sqref="C345:J345">
    <cfRule type="cellIs" dxfId="1894" priority="88" operator="lessThan">
      <formula>0</formula>
    </cfRule>
  </conditionalFormatting>
  <conditionalFormatting sqref="B344">
    <cfRule type="cellIs" dxfId="1893" priority="89" operator="lessThan">
      <formula>0</formula>
    </cfRule>
  </conditionalFormatting>
  <conditionalFormatting sqref="P349">
    <cfRule type="cellIs" dxfId="1892" priority="90" operator="lessThan">
      <formula>0</formula>
    </cfRule>
  </conditionalFormatting>
  <conditionalFormatting sqref="O387:O389">
    <cfRule type="cellIs" dxfId="1891" priority="91" operator="lessThan">
      <formula>0</formula>
    </cfRule>
  </conditionalFormatting>
  <conditionalFormatting sqref="C346:J346">
    <cfRule type="cellIs" dxfId="1890" priority="92" operator="lessThan">
      <formula>0</formula>
    </cfRule>
  </conditionalFormatting>
  <conditionalFormatting sqref="P348">
    <cfRule type="cellIs" dxfId="1889" priority="93" operator="lessThan">
      <formula>0</formula>
    </cfRule>
  </conditionalFormatting>
  <conditionalFormatting sqref="O350:P350 P351:P353">
    <cfRule type="cellIs" dxfId="1888" priority="94" operator="lessThan">
      <formula>0</formula>
    </cfRule>
  </conditionalFormatting>
  <conditionalFormatting sqref="O350">
    <cfRule type="cellIs" dxfId="1887" priority="95" operator="lessThan">
      <formula>0</formula>
    </cfRule>
  </conditionalFormatting>
  <conditionalFormatting sqref="O351:O353">
    <cfRule type="cellIs" dxfId="1886" priority="96" operator="lessThan">
      <formula>0</formula>
    </cfRule>
  </conditionalFormatting>
  <conditionalFormatting sqref="I352 K351:N352 C353:M354">
    <cfRule type="cellIs" dxfId="1885" priority="97" operator="lessThan">
      <formula>0</formula>
    </cfRule>
  </conditionalFormatting>
  <conditionalFormatting sqref="I351">
    <cfRule type="cellIs" dxfId="1884" priority="98" operator="lessThan">
      <formula>0</formula>
    </cfRule>
  </conditionalFormatting>
  <conditionalFormatting sqref="C351:J351">
    <cfRule type="cellIs" dxfId="1883" priority="99" operator="lessThan">
      <formula>0</formula>
    </cfRule>
  </conditionalFormatting>
  <conditionalFormatting sqref="B350">
    <cfRule type="cellIs" dxfId="1882" priority="100" operator="lessThan">
      <formula>0</formula>
    </cfRule>
  </conditionalFormatting>
  <conditionalFormatting sqref="P355">
    <cfRule type="cellIs" dxfId="1881" priority="101" operator="lessThan">
      <formula>0</formula>
    </cfRule>
  </conditionalFormatting>
  <conditionalFormatting sqref="C352:J352">
    <cfRule type="cellIs" dxfId="1880" priority="102" operator="lessThan">
      <formula>0</formula>
    </cfRule>
  </conditionalFormatting>
  <conditionalFormatting sqref="P354">
    <cfRule type="cellIs" dxfId="1879" priority="103" operator="lessThan">
      <formula>0</formula>
    </cfRule>
  </conditionalFormatting>
  <conditionalFormatting sqref="P354">
    <cfRule type="cellIs" dxfId="1878" priority="104" operator="lessThan">
      <formula>0</formula>
    </cfRule>
  </conditionalFormatting>
  <conditionalFormatting sqref="O356:P356 P357:P359">
    <cfRule type="cellIs" dxfId="1877" priority="105" operator="lessThan">
      <formula>0</formula>
    </cfRule>
  </conditionalFormatting>
  <conditionalFormatting sqref="O356">
    <cfRule type="cellIs" dxfId="1876" priority="106" operator="lessThan">
      <formula>0</formula>
    </cfRule>
  </conditionalFormatting>
  <conditionalFormatting sqref="O357:O359">
    <cfRule type="cellIs" dxfId="1875" priority="107" operator="lessThan">
      <formula>0</formula>
    </cfRule>
  </conditionalFormatting>
  <conditionalFormatting sqref="I358 K357:N358 C359:N359 C360:M360">
    <cfRule type="cellIs" dxfId="1874" priority="108" operator="lessThan">
      <formula>0</formula>
    </cfRule>
  </conditionalFormatting>
  <conditionalFormatting sqref="I357">
    <cfRule type="cellIs" dxfId="1873" priority="109" operator="lessThan">
      <formula>0</formula>
    </cfRule>
  </conditionalFormatting>
  <conditionalFormatting sqref="C357:J357">
    <cfRule type="cellIs" dxfId="1872" priority="110" operator="lessThan">
      <formula>0</formula>
    </cfRule>
  </conditionalFormatting>
  <conditionalFormatting sqref="B356">
    <cfRule type="cellIs" dxfId="1871" priority="111" operator="lessThan">
      <formula>0</formula>
    </cfRule>
  </conditionalFormatting>
  <conditionalFormatting sqref="P361">
    <cfRule type="cellIs" dxfId="1870" priority="112" operator="lessThan">
      <formula>0</formula>
    </cfRule>
  </conditionalFormatting>
  <conditionalFormatting sqref="C358:J358">
    <cfRule type="cellIs" dxfId="1869" priority="113" operator="lessThan">
      <formula>0</formula>
    </cfRule>
  </conditionalFormatting>
  <conditionalFormatting sqref="P360">
    <cfRule type="cellIs" dxfId="1868" priority="114" operator="lessThan">
      <formula>0</formula>
    </cfRule>
  </conditionalFormatting>
  <conditionalFormatting sqref="P360">
    <cfRule type="cellIs" dxfId="1867" priority="115" operator="lessThan">
      <formula>0</formula>
    </cfRule>
  </conditionalFormatting>
  <conditionalFormatting sqref="O362:P362 P363:P365">
    <cfRule type="cellIs" dxfId="1866" priority="116" operator="lessThan">
      <formula>0</formula>
    </cfRule>
  </conditionalFormatting>
  <conditionalFormatting sqref="O362">
    <cfRule type="cellIs" dxfId="1865" priority="117" operator="lessThan">
      <formula>0</formula>
    </cfRule>
  </conditionalFormatting>
  <conditionalFormatting sqref="O363:O365">
    <cfRule type="cellIs" dxfId="1864" priority="118" operator="lessThan">
      <formula>0</formula>
    </cfRule>
  </conditionalFormatting>
  <conditionalFormatting sqref="B362">
    <cfRule type="cellIs" dxfId="1863" priority="119" operator="lessThan">
      <formula>0</formula>
    </cfRule>
  </conditionalFormatting>
  <conditionalFormatting sqref="P367">
    <cfRule type="cellIs" dxfId="1862" priority="120" operator="lessThan">
      <formula>0</formula>
    </cfRule>
  </conditionalFormatting>
  <conditionalFormatting sqref="P366">
    <cfRule type="cellIs" dxfId="1861" priority="121" operator="lessThan">
      <formula>0</formula>
    </cfRule>
  </conditionalFormatting>
  <conditionalFormatting sqref="P366">
    <cfRule type="cellIs" dxfId="1860" priority="122" operator="lessThan">
      <formula>0</formula>
    </cfRule>
  </conditionalFormatting>
  <conditionalFormatting sqref="O368:P368 P369:P371">
    <cfRule type="cellIs" dxfId="1859" priority="123" operator="lessThan">
      <formula>0</formula>
    </cfRule>
  </conditionalFormatting>
  <conditionalFormatting sqref="O368">
    <cfRule type="cellIs" dxfId="1858" priority="124" operator="lessThan">
      <formula>0</formula>
    </cfRule>
  </conditionalFormatting>
  <conditionalFormatting sqref="H373">
    <cfRule type="cellIs" dxfId="1857" priority="125" operator="lessThan">
      <formula>0</formula>
    </cfRule>
  </conditionalFormatting>
  <conditionalFormatting sqref="B368">
    <cfRule type="cellIs" dxfId="1856" priority="126" operator="lessThan">
      <formula>0</formula>
    </cfRule>
  </conditionalFormatting>
  <conditionalFormatting sqref="H354">
    <cfRule type="cellIs" dxfId="1855" priority="127" operator="lessThan">
      <formula>0</formula>
    </cfRule>
  </conditionalFormatting>
  <conditionalFormatting sqref="P372">
    <cfRule type="cellIs" dxfId="1854" priority="128" operator="lessThan">
      <formula>0</formula>
    </cfRule>
  </conditionalFormatting>
  <conditionalFormatting sqref="H336">
    <cfRule type="cellIs" dxfId="1853" priority="129" operator="lessThan">
      <formula>0</formula>
    </cfRule>
  </conditionalFormatting>
  <conditionalFormatting sqref="H337">
    <cfRule type="cellIs" dxfId="1852" priority="130" operator="lessThan">
      <formula>0</formula>
    </cfRule>
  </conditionalFormatting>
  <conditionalFormatting sqref="O374">
    <cfRule type="cellIs" dxfId="1851" priority="131" operator="lessThan">
      <formula>0</formula>
    </cfRule>
  </conditionalFormatting>
  <conditionalFormatting sqref="P414">
    <cfRule type="cellIs" dxfId="1850" priority="132" operator="lessThan">
      <formula>0</formula>
    </cfRule>
  </conditionalFormatting>
  <conditionalFormatting sqref="H348">
    <cfRule type="cellIs" dxfId="1849" priority="133" operator="lessThan">
      <formula>0</formula>
    </cfRule>
  </conditionalFormatting>
  <conditionalFormatting sqref="P378">
    <cfRule type="cellIs" dxfId="1848" priority="134" operator="lessThan">
      <formula>0</formula>
    </cfRule>
  </conditionalFormatting>
  <conditionalFormatting sqref="O416:P416 P417:P419">
    <cfRule type="cellIs" dxfId="1847" priority="135" operator="lessThan">
      <formula>0</formula>
    </cfRule>
  </conditionalFormatting>
  <conditionalFormatting sqref="C367:M367">
    <cfRule type="cellIs" dxfId="1846" priority="136" operator="lessThan">
      <formula>0</formula>
    </cfRule>
  </conditionalFormatting>
  <conditionalFormatting sqref="C361:M361">
    <cfRule type="cellIs" dxfId="1845" priority="137" operator="lessThan">
      <formula>0</formula>
    </cfRule>
  </conditionalFormatting>
  <conditionalFormatting sqref="C355:M355">
    <cfRule type="cellIs" dxfId="1844" priority="138" operator="lessThan">
      <formula>0</formula>
    </cfRule>
  </conditionalFormatting>
  <conditionalFormatting sqref="C349:M349">
    <cfRule type="cellIs" dxfId="1843" priority="139" operator="lessThan">
      <formula>0</formula>
    </cfRule>
  </conditionalFormatting>
  <conditionalFormatting sqref="J343:M343">
    <cfRule type="cellIs" dxfId="1842" priority="140" operator="lessThan">
      <formula>0</formula>
    </cfRule>
  </conditionalFormatting>
  <conditionalFormatting sqref="C337:M337">
    <cfRule type="cellIs" dxfId="1841" priority="141" operator="lessThan">
      <formula>0</formula>
    </cfRule>
  </conditionalFormatting>
  <conditionalFormatting sqref="J331:N331">
    <cfRule type="cellIs" dxfId="1840" priority="142" operator="lessThan">
      <formula>0</formula>
    </cfRule>
  </conditionalFormatting>
  <conditionalFormatting sqref="B374">
    <cfRule type="cellIs" dxfId="1839" priority="143" operator="lessThan">
      <formula>0</formula>
    </cfRule>
  </conditionalFormatting>
  <conditionalFormatting sqref="B379">
    <cfRule type="cellIs" dxfId="1838" priority="144" operator="lessThan">
      <formula>0</formula>
    </cfRule>
  </conditionalFormatting>
  <conditionalFormatting sqref="P384">
    <cfRule type="cellIs" dxfId="1837" priority="145" operator="lessThan">
      <formula>0</formula>
    </cfRule>
  </conditionalFormatting>
  <conditionalFormatting sqref="P385">
    <cfRule type="cellIs" dxfId="1836" priority="146" operator="lessThan">
      <formula>0</formula>
    </cfRule>
  </conditionalFormatting>
  <conditionalFormatting sqref="O380:P380 P381:P383">
    <cfRule type="cellIs" dxfId="1835" priority="147" operator="lessThan">
      <formula>0</formula>
    </cfRule>
  </conditionalFormatting>
  <conditionalFormatting sqref="O380">
    <cfRule type="cellIs" dxfId="1834" priority="148" operator="lessThan">
      <formula>0</formula>
    </cfRule>
  </conditionalFormatting>
  <conditionalFormatting sqref="P384">
    <cfRule type="cellIs" dxfId="1833" priority="149" operator="lessThan">
      <formula>0</formula>
    </cfRule>
  </conditionalFormatting>
  <conditionalFormatting sqref="B380">
    <cfRule type="cellIs" dxfId="1832" priority="150" operator="lessThan">
      <formula>0</formula>
    </cfRule>
  </conditionalFormatting>
  <conditionalFormatting sqref="P390">
    <cfRule type="cellIs" dxfId="1831" priority="151" operator="lessThan">
      <formula>0</formula>
    </cfRule>
  </conditionalFormatting>
  <conditionalFormatting sqref="P391">
    <cfRule type="cellIs" dxfId="1830" priority="152" operator="lessThan">
      <formula>0</formula>
    </cfRule>
  </conditionalFormatting>
  <conditionalFormatting sqref="O386:P386 P387:P389">
    <cfRule type="cellIs" dxfId="1829" priority="153" operator="lessThan">
      <formula>0</formula>
    </cfRule>
  </conditionalFormatting>
  <conditionalFormatting sqref="O386">
    <cfRule type="cellIs" dxfId="1828" priority="154" operator="lessThan">
      <formula>0</formula>
    </cfRule>
  </conditionalFormatting>
  <conditionalFormatting sqref="P390">
    <cfRule type="cellIs" dxfId="1827" priority="155" operator="lessThan">
      <formula>0</formula>
    </cfRule>
  </conditionalFormatting>
  <conditionalFormatting sqref="B386">
    <cfRule type="cellIs" dxfId="1826" priority="156" operator="lessThan">
      <formula>0</formula>
    </cfRule>
  </conditionalFormatting>
  <conditionalFormatting sqref="P408">
    <cfRule type="cellIs" dxfId="1825" priority="157" operator="lessThan">
      <formula>0</formula>
    </cfRule>
  </conditionalFormatting>
  <conditionalFormatting sqref="O405:O407">
    <cfRule type="cellIs" dxfId="1824" priority="158" operator="lessThan">
      <formula>0</formula>
    </cfRule>
  </conditionalFormatting>
  <conditionalFormatting sqref="P409">
    <cfRule type="cellIs" dxfId="1823" priority="159" operator="lessThan">
      <formula>0</formula>
    </cfRule>
  </conditionalFormatting>
  <conditionalFormatting sqref="O404:P404 P405:P407">
    <cfRule type="cellIs" dxfId="1822" priority="160" operator="lessThan">
      <formula>0</formula>
    </cfRule>
  </conditionalFormatting>
  <conditionalFormatting sqref="O404">
    <cfRule type="cellIs" dxfId="1821" priority="161" operator="lessThan">
      <formula>0</formula>
    </cfRule>
  </conditionalFormatting>
  <conditionalFormatting sqref="P408">
    <cfRule type="cellIs" dxfId="1820" priority="162" operator="lessThan">
      <formula>0</formula>
    </cfRule>
  </conditionalFormatting>
  <conditionalFormatting sqref="H367">
    <cfRule type="cellIs" dxfId="1819" priority="163" operator="lessThan">
      <formula>0</formula>
    </cfRule>
  </conditionalFormatting>
  <conditionalFormatting sqref="O411:O413">
    <cfRule type="cellIs" dxfId="1818" priority="164" operator="lessThan">
      <formula>0</formula>
    </cfRule>
  </conditionalFormatting>
  <conditionalFormatting sqref="P420">
    <cfRule type="cellIs" dxfId="1817" priority="165" operator="lessThan">
      <formula>0</formula>
    </cfRule>
  </conditionalFormatting>
  <conditionalFormatting sqref="H360">
    <cfRule type="cellIs" dxfId="1816" priority="166" operator="lessThan">
      <formula>0</formula>
    </cfRule>
  </conditionalFormatting>
  <conditionalFormatting sqref="H355">
    <cfRule type="cellIs" dxfId="1815" priority="167" operator="lessThan">
      <formula>0</formula>
    </cfRule>
  </conditionalFormatting>
  <conditionalFormatting sqref="P414">
    <cfRule type="cellIs" dxfId="1814" priority="168" operator="lessThan">
      <formula>0</formula>
    </cfRule>
  </conditionalFormatting>
  <conditionalFormatting sqref="H349">
    <cfRule type="cellIs" dxfId="1813" priority="169" operator="lessThan">
      <formula>0</formula>
    </cfRule>
  </conditionalFormatting>
  <conditionalFormatting sqref="O417:O419">
    <cfRule type="cellIs" dxfId="1812" priority="170" operator="lessThan">
      <formula>0</formula>
    </cfRule>
  </conditionalFormatting>
  <conditionalFormatting sqref="O410:P410 P411:P413">
    <cfRule type="cellIs" dxfId="1811" priority="171" operator="lessThan">
      <formula>0</formula>
    </cfRule>
  </conditionalFormatting>
  <conditionalFormatting sqref="O410">
    <cfRule type="cellIs" dxfId="1810" priority="172" operator="lessThan">
      <formula>0</formula>
    </cfRule>
  </conditionalFormatting>
  <conditionalFormatting sqref="B410">
    <cfRule type="cellIs" dxfId="1809" priority="173" operator="lessThan">
      <formula>0</formula>
    </cfRule>
  </conditionalFormatting>
  <conditionalFormatting sqref="P421:P422">
    <cfRule type="cellIs" dxfId="1808" priority="174" operator="lessThan">
      <formula>0</formula>
    </cfRule>
  </conditionalFormatting>
  <conditionalFormatting sqref="P420">
    <cfRule type="cellIs" dxfId="1807" priority="175" operator="lessThan">
      <formula>0</formula>
    </cfRule>
  </conditionalFormatting>
  <conditionalFormatting sqref="B422">
    <cfRule type="cellIs" dxfId="1806" priority="176" operator="lessThan">
      <formula>0</formula>
    </cfRule>
  </conditionalFormatting>
  <conditionalFormatting sqref="B416">
    <cfRule type="cellIs" dxfId="1805" priority="177" operator="lessThan">
      <formula>0</formula>
    </cfRule>
  </conditionalFormatting>
  <conditionalFormatting sqref="O422">
    <cfRule type="cellIs" dxfId="1804" priority="178" operator="lessThan">
      <formula>0</formula>
    </cfRule>
  </conditionalFormatting>
  <conditionalFormatting sqref="B423">
    <cfRule type="cellIs" dxfId="1803" priority="179" operator="lessThan">
      <formula>0</formula>
    </cfRule>
  </conditionalFormatting>
  <conditionalFormatting sqref="P415">
    <cfRule type="cellIs" dxfId="1802" priority="180" operator="lessThan">
      <formula>0</formula>
    </cfRule>
  </conditionalFormatting>
  <conditionalFormatting sqref="P424:P426">
    <cfRule type="cellIs" dxfId="1801" priority="181" operator="lessThan">
      <formula>0</formula>
    </cfRule>
  </conditionalFormatting>
  <conditionalFormatting sqref="O424:O426">
    <cfRule type="cellIs" dxfId="1800" priority="182" operator="lessThan">
      <formula>0</formula>
    </cfRule>
  </conditionalFormatting>
  <conditionalFormatting sqref="P571">
    <cfRule type="cellIs" dxfId="1799" priority="183" operator="lessThan">
      <formula>0</formula>
    </cfRule>
  </conditionalFormatting>
  <conditionalFormatting sqref="B603">
    <cfRule type="cellIs" dxfId="1798" priority="184" operator="lessThan">
      <formula>0</formula>
    </cfRule>
  </conditionalFormatting>
  <conditionalFormatting sqref="O430:O432">
    <cfRule type="cellIs" dxfId="1797" priority="185" operator="lessThan">
      <formula>0</formula>
    </cfRule>
  </conditionalFormatting>
  <conditionalFormatting sqref="P433">
    <cfRule type="cellIs" dxfId="1796" priority="186" operator="lessThan">
      <formula>0</formula>
    </cfRule>
  </conditionalFormatting>
  <conditionalFormatting sqref="P555">
    <cfRule type="cellIs" dxfId="1795" priority="187" operator="lessThan">
      <formula>0</formula>
    </cfRule>
  </conditionalFormatting>
  <conditionalFormatting sqref="P427">
    <cfRule type="cellIs" dxfId="1794" priority="188" operator="lessThan">
      <formula>0</formula>
    </cfRule>
  </conditionalFormatting>
  <conditionalFormatting sqref="P427">
    <cfRule type="cellIs" dxfId="1793" priority="189" operator="lessThan">
      <formula>0</formula>
    </cfRule>
  </conditionalFormatting>
  <conditionalFormatting sqref="P433">
    <cfRule type="cellIs" dxfId="1792" priority="190" operator="lessThan">
      <formula>0</formula>
    </cfRule>
  </conditionalFormatting>
  <conditionalFormatting sqref="J551:N553 J554:M554">
    <cfRule type="cellIs" dxfId="1791" priority="191" operator="lessThan">
      <formula>0</formula>
    </cfRule>
  </conditionalFormatting>
  <conditionalFormatting sqref="B429">
    <cfRule type="cellIs" dxfId="1790" priority="192" operator="lessThan">
      <formula>0</formula>
    </cfRule>
  </conditionalFormatting>
  <conditionalFormatting sqref="O567:O570">
    <cfRule type="cellIs" dxfId="1789" priority="193" operator="lessThan">
      <formula>0</formula>
    </cfRule>
  </conditionalFormatting>
  <conditionalFormatting sqref="P430:P432">
    <cfRule type="cellIs" dxfId="1788" priority="194" operator="lessThan">
      <formula>0</formula>
    </cfRule>
  </conditionalFormatting>
  <conditionalFormatting sqref="P551:P553">
    <cfRule type="cellIs" dxfId="1787" priority="195" operator="lessThan">
      <formula>0</formula>
    </cfRule>
  </conditionalFormatting>
  <conditionalFormatting sqref="P554">
    <cfRule type="cellIs" dxfId="1786" priority="196" operator="lessThan">
      <formula>0</formula>
    </cfRule>
  </conditionalFormatting>
  <conditionalFormatting sqref="P428">
    <cfRule type="cellIs" dxfId="1785" priority="197" operator="lessThan">
      <formula>0</formula>
    </cfRule>
  </conditionalFormatting>
  <conditionalFormatting sqref="B550">
    <cfRule type="cellIs" dxfId="1784" priority="198" operator="lessThan">
      <formula>0</formula>
    </cfRule>
  </conditionalFormatting>
  <conditionalFormatting sqref="O551:O553">
    <cfRule type="cellIs" dxfId="1783" priority="199" operator="lessThan">
      <formula>0</formula>
    </cfRule>
  </conditionalFormatting>
  <conditionalFormatting sqref="J552">
    <cfRule type="cellIs" dxfId="1782" priority="200" operator="lessThan">
      <formula>0</formula>
    </cfRule>
  </conditionalFormatting>
  <conditionalFormatting sqref="P570">
    <cfRule type="cellIs" dxfId="1781" priority="201" operator="lessThan">
      <formula>0</formula>
    </cfRule>
  </conditionalFormatting>
  <conditionalFormatting sqref="J553:N553 K551:N552 J554:M554">
    <cfRule type="cellIs" dxfId="1780" priority="202" operator="lessThan">
      <formula>0</formula>
    </cfRule>
  </conditionalFormatting>
  <conditionalFormatting sqref="P554">
    <cfRule type="cellIs" dxfId="1779" priority="203" operator="lessThan">
      <formula>0</formula>
    </cfRule>
  </conditionalFormatting>
  <conditionalFormatting sqref="J567:N567 J569:N570 J568:M568">
    <cfRule type="cellIs" dxfId="1778" priority="204" operator="lessThan">
      <formula>0</formula>
    </cfRule>
  </conditionalFormatting>
  <conditionalFormatting sqref="O594:O597">
    <cfRule type="cellIs" dxfId="1777" priority="205" operator="lessThan">
      <formula>0</formula>
    </cfRule>
  </conditionalFormatting>
  <conditionalFormatting sqref="P570">
    <cfRule type="cellIs" dxfId="1776" priority="206" operator="lessThan">
      <formula>0</formula>
    </cfRule>
  </conditionalFormatting>
  <conditionalFormatting sqref="J568">
    <cfRule type="cellIs" dxfId="1775" priority="207" operator="lessThan">
      <formula>0</formula>
    </cfRule>
  </conditionalFormatting>
  <conditionalFormatting sqref="J569:N570 K567:N567 K568:M568">
    <cfRule type="cellIs" dxfId="1774" priority="208" operator="lessThan">
      <formula>0</formula>
    </cfRule>
  </conditionalFormatting>
  <conditionalFormatting sqref="P567:P569">
    <cfRule type="cellIs" dxfId="1773" priority="209" operator="lessThan">
      <formula>0</formula>
    </cfRule>
  </conditionalFormatting>
  <conditionalFormatting sqref="P607">
    <cfRule type="cellIs" dxfId="1772" priority="210" operator="lessThan">
      <formula>0</formula>
    </cfRule>
  </conditionalFormatting>
  <conditionalFormatting sqref="I604">
    <cfRule type="cellIs" dxfId="1771" priority="211" operator="lessThan">
      <formula>0</formula>
    </cfRule>
  </conditionalFormatting>
  <conditionalFormatting sqref="C594:N597">
    <cfRule type="cellIs" dxfId="1770" priority="212" operator="lessThan">
      <formula>0</formula>
    </cfRule>
  </conditionalFormatting>
  <conditionalFormatting sqref="P597">
    <cfRule type="cellIs" dxfId="1769" priority="213" operator="lessThan">
      <formula>0</formula>
    </cfRule>
  </conditionalFormatting>
  <conditionalFormatting sqref="I594">
    <cfRule type="cellIs" dxfId="1768" priority="214" operator="lessThan">
      <formula>0</formula>
    </cfRule>
  </conditionalFormatting>
  <conditionalFormatting sqref="H599:H602">
    <cfRule type="cellIs" dxfId="1767" priority="215" operator="lessThan">
      <formula>0</formula>
    </cfRule>
  </conditionalFormatting>
  <conditionalFormatting sqref="P597">
    <cfRule type="cellIs" dxfId="1766" priority="216" operator="lessThan">
      <formula>0</formula>
    </cfRule>
  </conditionalFormatting>
  <conditionalFormatting sqref="H594">
    <cfRule type="cellIs" dxfId="1765" priority="217" operator="lessThan">
      <formula>0</formula>
    </cfRule>
  </conditionalFormatting>
  <conditionalFormatting sqref="H594:H597">
    <cfRule type="cellIs" dxfId="1764" priority="218" operator="lessThan">
      <formula>0</formula>
    </cfRule>
  </conditionalFormatting>
  <conditionalFormatting sqref="C595:J595">
    <cfRule type="cellIs" dxfId="1763" priority="219" operator="lessThan">
      <formula>0</formula>
    </cfRule>
  </conditionalFormatting>
  <conditionalFormatting sqref="H595:H597">
    <cfRule type="cellIs" dxfId="1762" priority="220" operator="lessThan">
      <formula>0</formula>
    </cfRule>
  </conditionalFormatting>
  <conditionalFormatting sqref="I595 K594:N595 C596:N597">
    <cfRule type="cellIs" dxfId="1761" priority="221" operator="lessThan">
      <formula>0</formula>
    </cfRule>
  </conditionalFormatting>
  <conditionalFormatting sqref="P594:P596">
    <cfRule type="cellIs" dxfId="1760" priority="222" operator="lessThan">
      <formula>0</formula>
    </cfRule>
  </conditionalFormatting>
  <conditionalFormatting sqref="B593">
    <cfRule type="cellIs" dxfId="1759" priority="223" operator="lessThan">
      <formula>0</formula>
    </cfRule>
  </conditionalFormatting>
  <conditionalFormatting sqref="P602">
    <cfRule type="cellIs" dxfId="1758" priority="224" operator="lessThan">
      <formula>0</formula>
    </cfRule>
  </conditionalFormatting>
  <conditionalFormatting sqref="I599">
    <cfRule type="cellIs" dxfId="1757" priority="225" operator="lessThan">
      <formula>0</formula>
    </cfRule>
  </conditionalFormatting>
  <conditionalFormatting sqref="C599:N602">
    <cfRule type="cellIs" dxfId="1756" priority="226" operator="lessThan">
      <formula>0</formula>
    </cfRule>
  </conditionalFormatting>
  <conditionalFormatting sqref="P602">
    <cfRule type="cellIs" dxfId="1755" priority="227" operator="lessThan">
      <formula>0</formula>
    </cfRule>
  </conditionalFormatting>
  <conditionalFormatting sqref="H599">
    <cfRule type="cellIs" dxfId="1754" priority="228" operator="lessThan">
      <formula>0</formula>
    </cfRule>
  </conditionalFormatting>
  <conditionalFormatting sqref="O599:O602">
    <cfRule type="cellIs" dxfId="1753" priority="229" operator="lessThan">
      <formula>0</formula>
    </cfRule>
  </conditionalFormatting>
  <conditionalFormatting sqref="C600:J600">
    <cfRule type="cellIs" dxfId="1752" priority="230" operator="lessThan">
      <formula>0</formula>
    </cfRule>
  </conditionalFormatting>
  <conditionalFormatting sqref="H600:H602">
    <cfRule type="cellIs" dxfId="1751" priority="231" operator="lessThan">
      <formula>0</formula>
    </cfRule>
  </conditionalFormatting>
  <conditionalFormatting sqref="I600 K599:N600 C601:N602">
    <cfRule type="cellIs" dxfId="1750" priority="232" operator="lessThan">
      <formula>0</formula>
    </cfRule>
  </conditionalFormatting>
  <conditionalFormatting sqref="P599:P601">
    <cfRule type="cellIs" dxfId="1749" priority="233" operator="lessThan">
      <formula>0</formula>
    </cfRule>
  </conditionalFormatting>
  <conditionalFormatting sqref="B598">
    <cfRule type="cellIs" dxfId="1748" priority="234" operator="lessThan">
      <formula>0</formula>
    </cfRule>
  </conditionalFormatting>
  <conditionalFormatting sqref="C604:N607">
    <cfRule type="cellIs" dxfId="1747" priority="235" operator="lessThan">
      <formula>0</formula>
    </cfRule>
  </conditionalFormatting>
  <conditionalFormatting sqref="P607">
    <cfRule type="cellIs" dxfId="1746" priority="236" operator="lessThan">
      <formula>0</formula>
    </cfRule>
  </conditionalFormatting>
  <conditionalFormatting sqref="H604">
    <cfRule type="cellIs" dxfId="1745" priority="237" operator="lessThan">
      <formula>0</formula>
    </cfRule>
  </conditionalFormatting>
  <conditionalFormatting sqref="H604:H607">
    <cfRule type="cellIs" dxfId="1744" priority="238" operator="lessThan">
      <formula>0</formula>
    </cfRule>
  </conditionalFormatting>
  <conditionalFormatting sqref="O604:O607">
    <cfRule type="cellIs" dxfId="1743" priority="239" operator="lessThan">
      <formula>0</formula>
    </cfRule>
  </conditionalFormatting>
  <conditionalFormatting sqref="C605:J605">
    <cfRule type="cellIs" dxfId="1742" priority="240" operator="lessThan">
      <formula>0</formula>
    </cfRule>
  </conditionalFormatting>
  <conditionalFormatting sqref="H605:H607">
    <cfRule type="cellIs" dxfId="1741" priority="241" operator="lessThan">
      <formula>0</formula>
    </cfRule>
  </conditionalFormatting>
  <conditionalFormatting sqref="I605 K604:N605 C606:N607">
    <cfRule type="cellIs" dxfId="1740" priority="242" operator="lessThan">
      <formula>0</formula>
    </cfRule>
  </conditionalFormatting>
  <conditionalFormatting sqref="P604:P606">
    <cfRule type="cellIs" dxfId="1739" priority="243" operator="lessThan">
      <formula>0</formula>
    </cfRule>
  </conditionalFormatting>
  <conditionalFormatting sqref="C327:I327">
    <cfRule type="cellIs" dxfId="1738" priority="244" operator="lessThan">
      <formula>0</formula>
    </cfRule>
  </conditionalFormatting>
  <conditionalFormatting sqref="C329:I330">
    <cfRule type="cellIs" dxfId="1737" priority="245" operator="lessThan">
      <formula>0</formula>
    </cfRule>
  </conditionalFormatting>
  <conditionalFormatting sqref="O464:P464">
    <cfRule type="cellIs" dxfId="1736" priority="246" operator="lessThan">
      <formula>0</formula>
    </cfRule>
  </conditionalFormatting>
  <conditionalFormatting sqref="O457:O460">
    <cfRule type="cellIs" dxfId="1735" priority="247" operator="lessThan">
      <formula>0</formula>
    </cfRule>
  </conditionalFormatting>
  <conditionalFormatting sqref="P579:P581">
    <cfRule type="cellIs" dxfId="1734" priority="248" operator="lessThan">
      <formula>0</formula>
    </cfRule>
  </conditionalFormatting>
  <conditionalFormatting sqref="B456">
    <cfRule type="cellIs" dxfId="1733" priority="249" operator="lessThan">
      <formula>0</formula>
    </cfRule>
  </conditionalFormatting>
  <conditionalFormatting sqref="O584:O587">
    <cfRule type="cellIs" dxfId="1732" priority="250" operator="lessThan">
      <formula>0</formula>
    </cfRule>
  </conditionalFormatting>
  <conditionalFormatting sqref="C328:I328">
    <cfRule type="cellIs" dxfId="1731" priority="251" operator="lessThan">
      <formula>0</formula>
    </cfRule>
  </conditionalFormatting>
  <conditionalFormatting sqref="C331:I331">
    <cfRule type="cellIs" dxfId="1730" priority="252" operator="lessThan">
      <formula>0</formula>
    </cfRule>
  </conditionalFormatting>
  <conditionalFormatting sqref="C341:I342">
    <cfRule type="cellIs" dxfId="1729" priority="253" operator="lessThan">
      <formula>0</formula>
    </cfRule>
  </conditionalFormatting>
  <conditionalFormatting sqref="C339:I339">
    <cfRule type="cellIs" dxfId="1728" priority="254" operator="lessThan">
      <formula>0</formula>
    </cfRule>
  </conditionalFormatting>
  <conditionalFormatting sqref="C340:I340">
    <cfRule type="cellIs" dxfId="1727" priority="255" operator="lessThan">
      <formula>0</formula>
    </cfRule>
  </conditionalFormatting>
  <conditionalFormatting sqref="C343:I343">
    <cfRule type="cellIs" dxfId="1726" priority="256" operator="lessThan">
      <formula>0</formula>
    </cfRule>
  </conditionalFormatting>
  <conditionalFormatting sqref="C551:I554">
    <cfRule type="cellIs" dxfId="1725" priority="257" operator="lessThan">
      <formula>0</formula>
    </cfRule>
  </conditionalFormatting>
  <conditionalFormatting sqref="C552:I552">
    <cfRule type="cellIs" dxfId="1724" priority="258" operator="lessThan">
      <formula>0</formula>
    </cfRule>
  </conditionalFormatting>
  <conditionalFormatting sqref="C553:I554">
    <cfRule type="cellIs" dxfId="1723" priority="259" operator="lessThan">
      <formula>0</formula>
    </cfRule>
  </conditionalFormatting>
  <conditionalFormatting sqref="P509">
    <cfRule type="cellIs" dxfId="1722" priority="260" operator="lessThan">
      <formula>0</formula>
    </cfRule>
  </conditionalFormatting>
  <conditionalFormatting sqref="P509">
    <cfRule type="cellIs" dxfId="1721" priority="261" operator="lessThan">
      <formula>0</formula>
    </cfRule>
  </conditionalFormatting>
  <conditionalFormatting sqref="C567:I570">
    <cfRule type="cellIs" dxfId="1720" priority="262" operator="lessThan">
      <formula>0</formula>
    </cfRule>
  </conditionalFormatting>
  <conditionalFormatting sqref="C568:I568">
    <cfRule type="cellIs" dxfId="1719" priority="263" operator="lessThan">
      <formula>0</formula>
    </cfRule>
  </conditionalFormatting>
  <conditionalFormatting sqref="C569:I570">
    <cfRule type="cellIs" dxfId="1718" priority="264" operator="lessThan">
      <formula>0</formula>
    </cfRule>
  </conditionalFormatting>
  <conditionalFormatting sqref="C437:C440">
    <cfRule type="cellIs" dxfId="1717" priority="265" operator="lessThan">
      <formula>0</formula>
    </cfRule>
  </conditionalFormatting>
  <conditionalFormatting sqref="O444:O447">
    <cfRule type="cellIs" dxfId="1716" priority="266" operator="lessThan">
      <formula>0</formula>
    </cfRule>
  </conditionalFormatting>
  <conditionalFormatting sqref="P465:P468">
    <cfRule type="cellIs" dxfId="1715" priority="267" operator="lessThan">
      <formula>0</formula>
    </cfRule>
  </conditionalFormatting>
  <conditionalFormatting sqref="P469:P470">
    <cfRule type="cellIs" dxfId="1714" priority="268" operator="lessThan">
      <formula>0</formula>
    </cfRule>
  </conditionalFormatting>
  <conditionalFormatting sqref="P470">
    <cfRule type="cellIs" dxfId="1713" priority="269" operator="lessThan">
      <formula>0</formula>
    </cfRule>
  </conditionalFormatting>
  <conditionalFormatting sqref="P469">
    <cfRule type="cellIs" dxfId="1712" priority="270" operator="lessThan">
      <formula>0</formula>
    </cfRule>
  </conditionalFormatting>
  <conditionalFormatting sqref="O465:O468">
    <cfRule type="cellIs" dxfId="1711" priority="271" operator="lessThan">
      <formula>0</formula>
    </cfRule>
  </conditionalFormatting>
  <conditionalFormatting sqref="B464">
    <cfRule type="cellIs" dxfId="1710" priority="272" operator="lessThan">
      <formula>0</formula>
    </cfRule>
  </conditionalFormatting>
  <conditionalFormatting sqref="C579:N582">
    <cfRule type="cellIs" dxfId="1709" priority="273" operator="lessThan">
      <formula>0</formula>
    </cfRule>
  </conditionalFormatting>
  <conditionalFormatting sqref="P582">
    <cfRule type="cellIs" dxfId="1708" priority="274" operator="lessThan">
      <formula>0</formula>
    </cfRule>
  </conditionalFormatting>
  <conditionalFormatting sqref="O505:O508">
    <cfRule type="cellIs" dxfId="1707" priority="275" operator="lessThan">
      <formula>0</formula>
    </cfRule>
  </conditionalFormatting>
  <conditionalFormatting sqref="H579:H582">
    <cfRule type="cellIs" dxfId="1706" priority="276" operator="lessThan">
      <formula>0</formula>
    </cfRule>
  </conditionalFormatting>
  <conditionalFormatting sqref="P462">
    <cfRule type="cellIs" dxfId="1705" priority="277" operator="lessThan">
      <formula>0</formula>
    </cfRule>
  </conditionalFormatting>
  <conditionalFormatting sqref="P505:P508 P510 P512:P518">
    <cfRule type="cellIs" dxfId="1704" priority="278" operator="lessThan">
      <formula>0</formula>
    </cfRule>
  </conditionalFormatting>
  <conditionalFormatting sqref="O504">
    <cfRule type="cellIs" dxfId="1703" priority="279" operator="lessThan">
      <formula>0</formula>
    </cfRule>
  </conditionalFormatting>
  <conditionalFormatting sqref="O512:O516">
    <cfRule type="cellIs" dxfId="1702" priority="280" operator="lessThan">
      <formula>0</formula>
    </cfRule>
  </conditionalFormatting>
  <conditionalFormatting sqref="P528:P531 P533">
    <cfRule type="cellIs" dxfId="1701" priority="281" operator="lessThan">
      <formula>0</formula>
    </cfRule>
  </conditionalFormatting>
  <conditionalFormatting sqref="B504">
    <cfRule type="cellIs" dxfId="1700" priority="282" operator="lessThan">
      <formula>0</formula>
    </cfRule>
  </conditionalFormatting>
  <conditionalFormatting sqref="O527">
    <cfRule type="cellIs" dxfId="1699" priority="283" operator="lessThan">
      <formula>0</formula>
    </cfRule>
  </conditionalFormatting>
  <conditionalFormatting sqref="P532">
    <cfRule type="cellIs" dxfId="1698" priority="284" operator="lessThan">
      <formula>0</formula>
    </cfRule>
  </conditionalFormatting>
  <conditionalFormatting sqref="P532">
    <cfRule type="cellIs" dxfId="1697" priority="285" operator="lessThan">
      <formula>0</formula>
    </cfRule>
  </conditionalFormatting>
  <conditionalFormatting sqref="O528:O531">
    <cfRule type="cellIs" dxfId="1696" priority="286" operator="lessThan">
      <formula>0</formula>
    </cfRule>
  </conditionalFormatting>
  <conditionalFormatting sqref="P540 P535:P538">
    <cfRule type="cellIs" dxfId="1695" priority="287" operator="lessThan">
      <formula>0</formula>
    </cfRule>
  </conditionalFormatting>
  <conditionalFormatting sqref="P539">
    <cfRule type="cellIs" dxfId="1694" priority="288" operator="lessThan">
      <formula>0</formula>
    </cfRule>
  </conditionalFormatting>
  <conditionalFormatting sqref="B527">
    <cfRule type="cellIs" dxfId="1693" priority="289" operator="lessThan">
      <formula>0</formula>
    </cfRule>
  </conditionalFormatting>
  <conditionalFormatting sqref="O534">
    <cfRule type="cellIs" dxfId="1692" priority="290" operator="lessThan">
      <formula>0</formula>
    </cfRule>
  </conditionalFormatting>
  <conditionalFormatting sqref="O535:O538">
    <cfRule type="cellIs" dxfId="1691" priority="291" operator="lessThan">
      <formula>0</formula>
    </cfRule>
  </conditionalFormatting>
  <conditionalFormatting sqref="P539">
    <cfRule type="cellIs" dxfId="1690" priority="292" operator="lessThan">
      <formula>0</formula>
    </cfRule>
  </conditionalFormatting>
  <conditionalFormatting sqref="O573:O575 O577">
    <cfRule type="cellIs" dxfId="1689" priority="293" operator="lessThan">
      <formula>0</formula>
    </cfRule>
  </conditionalFormatting>
  <conditionalFormatting sqref="P573:P575">
    <cfRule type="cellIs" dxfId="1688" priority="294" operator="lessThan">
      <formula>0</formula>
    </cfRule>
  </conditionalFormatting>
  <conditionalFormatting sqref="C575:I575">
    <cfRule type="cellIs" dxfId="1687" priority="295" operator="lessThan">
      <formula>0</formula>
    </cfRule>
  </conditionalFormatting>
  <conditionalFormatting sqref="C573:I575">
    <cfRule type="cellIs" dxfId="1686" priority="296" operator="lessThan">
      <formula>0</formula>
    </cfRule>
  </conditionalFormatting>
  <conditionalFormatting sqref="B572">
    <cfRule type="cellIs" dxfId="1685" priority="297" operator="lessThan">
      <formula>0</formula>
    </cfRule>
  </conditionalFormatting>
  <conditionalFormatting sqref="J573:N575">
    <cfRule type="cellIs" dxfId="1684" priority="298" operator="lessThan">
      <formula>0</formula>
    </cfRule>
  </conditionalFormatting>
  <conditionalFormatting sqref="O579:O582">
    <cfRule type="cellIs" dxfId="1683" priority="299" operator="lessThan">
      <formula>0</formula>
    </cfRule>
  </conditionalFormatting>
  <conditionalFormatting sqref="P576:P577">
    <cfRule type="cellIs" dxfId="1682" priority="300" operator="lessThan">
      <formula>0</formula>
    </cfRule>
  </conditionalFormatting>
  <conditionalFormatting sqref="C584:N587">
    <cfRule type="cellIs" dxfId="1681" priority="301" operator="lessThan">
      <formula>0</formula>
    </cfRule>
  </conditionalFormatting>
  <conditionalFormatting sqref="P576:P577">
    <cfRule type="cellIs" dxfId="1680" priority="302" operator="lessThan">
      <formula>0</formula>
    </cfRule>
  </conditionalFormatting>
  <conditionalFormatting sqref="J574">
    <cfRule type="cellIs" dxfId="1679" priority="303" operator="lessThan">
      <formula>0</formula>
    </cfRule>
  </conditionalFormatting>
  <conditionalFormatting sqref="J575:N575 K573:N574">
    <cfRule type="cellIs" dxfId="1678" priority="304" operator="lessThan">
      <formula>0</formula>
    </cfRule>
  </conditionalFormatting>
  <conditionalFormatting sqref="I580 K579:N580 C581:N582">
    <cfRule type="cellIs" dxfId="1677" priority="305" operator="lessThan">
      <formula>0</formula>
    </cfRule>
  </conditionalFormatting>
  <conditionalFormatting sqref="P584:P586">
    <cfRule type="cellIs" dxfId="1676" priority="306" operator="lessThan">
      <formula>0</formula>
    </cfRule>
  </conditionalFormatting>
  <conditionalFormatting sqref="H585:H587">
    <cfRule type="cellIs" dxfId="1675" priority="307" operator="lessThan">
      <formula>0</formula>
    </cfRule>
  </conditionalFormatting>
  <conditionalFormatting sqref="C574:I574">
    <cfRule type="cellIs" dxfId="1674" priority="308" operator="lessThan">
      <formula>0</formula>
    </cfRule>
  </conditionalFormatting>
  <conditionalFormatting sqref="P587">
    <cfRule type="cellIs" dxfId="1673" priority="309" operator="lessThan">
      <formula>0</formula>
    </cfRule>
  </conditionalFormatting>
  <conditionalFormatting sqref="I584">
    <cfRule type="cellIs" dxfId="1672" priority="310" operator="lessThan">
      <formula>0</formula>
    </cfRule>
  </conditionalFormatting>
  <conditionalFormatting sqref="C585:J585">
    <cfRule type="cellIs" dxfId="1671" priority="311" operator="lessThan">
      <formula>0</formula>
    </cfRule>
  </conditionalFormatting>
  <conditionalFormatting sqref="P587">
    <cfRule type="cellIs" dxfId="1670" priority="312" operator="lessThan">
      <formula>0</formula>
    </cfRule>
  </conditionalFormatting>
  <conditionalFormatting sqref="H584">
    <cfRule type="cellIs" dxfId="1669" priority="313" operator="lessThan">
      <formula>0</formula>
    </cfRule>
  </conditionalFormatting>
  <conditionalFormatting sqref="H584:H587">
    <cfRule type="cellIs" dxfId="1668" priority="314" operator="lessThan">
      <formula>0</formula>
    </cfRule>
  </conditionalFormatting>
  <conditionalFormatting sqref="B583">
    <cfRule type="cellIs" dxfId="1667" priority="315" operator="lessThan">
      <formula>0</formula>
    </cfRule>
  </conditionalFormatting>
  <conditionalFormatting sqref="H579">
    <cfRule type="cellIs" dxfId="1666" priority="316" operator="lessThan">
      <formula>0</formula>
    </cfRule>
  </conditionalFormatting>
  <conditionalFormatting sqref="I585 K584:N585 C586:N587">
    <cfRule type="cellIs" dxfId="1665" priority="317" operator="lessThan">
      <formula>0</formula>
    </cfRule>
  </conditionalFormatting>
  <conditionalFormatting sqref="H580:H582">
    <cfRule type="cellIs" dxfId="1664" priority="318" operator="lessThan">
      <formula>0</formula>
    </cfRule>
  </conditionalFormatting>
  <conditionalFormatting sqref="P582">
    <cfRule type="cellIs" dxfId="1663" priority="319" operator="lessThan">
      <formula>0</formula>
    </cfRule>
  </conditionalFormatting>
  <conditionalFormatting sqref="I579">
    <cfRule type="cellIs" dxfId="1662" priority="320" operator="lessThan">
      <formula>0</formula>
    </cfRule>
  </conditionalFormatting>
  <conditionalFormatting sqref="H590:H592">
    <cfRule type="cellIs" dxfId="1661" priority="321" operator="lessThan">
      <formula>0</formula>
    </cfRule>
  </conditionalFormatting>
  <conditionalFormatting sqref="C580:J580">
    <cfRule type="cellIs" dxfId="1660" priority="322" operator="lessThan">
      <formula>0</formula>
    </cfRule>
  </conditionalFormatting>
  <conditionalFormatting sqref="B578">
    <cfRule type="cellIs" dxfId="1659" priority="323" operator="lessThan">
      <formula>0</formula>
    </cfRule>
  </conditionalFormatting>
  <conditionalFormatting sqref="P589:P591">
    <cfRule type="cellIs" dxfId="1658" priority="324" operator="lessThan">
      <formula>0</formula>
    </cfRule>
  </conditionalFormatting>
  <conditionalFormatting sqref="B588">
    <cfRule type="cellIs" dxfId="1657" priority="325" operator="lessThan">
      <formula>0</formula>
    </cfRule>
  </conditionalFormatting>
  <conditionalFormatting sqref="H589">
    <cfRule type="cellIs" dxfId="1656" priority="326" operator="lessThan">
      <formula>0</formula>
    </cfRule>
  </conditionalFormatting>
  <conditionalFormatting sqref="O589:O591">
    <cfRule type="cellIs" dxfId="1655" priority="327" operator="lessThan">
      <formula>0</formula>
    </cfRule>
  </conditionalFormatting>
  <conditionalFormatting sqref="P592">
    <cfRule type="cellIs" dxfId="1654" priority="328" operator="lessThan">
      <formula>0</formula>
    </cfRule>
  </conditionalFormatting>
  <conditionalFormatting sqref="I589">
    <cfRule type="cellIs" dxfId="1653" priority="329" operator="lessThan">
      <formula>0</formula>
    </cfRule>
  </conditionalFormatting>
  <conditionalFormatting sqref="P592">
    <cfRule type="cellIs" dxfId="1652" priority="330" operator="lessThan">
      <formula>0</formula>
    </cfRule>
  </conditionalFormatting>
  <conditionalFormatting sqref="B566">
    <cfRule type="cellIs" dxfId="1651" priority="331" operator="lessThan">
      <formula>0</formula>
    </cfRule>
  </conditionalFormatting>
  <conditionalFormatting sqref="H589:H592">
    <cfRule type="cellIs" dxfId="1650" priority="332" operator="lessThan">
      <formula>0</formula>
    </cfRule>
  </conditionalFormatting>
  <conditionalFormatting sqref="C590:J590">
    <cfRule type="cellIs" dxfId="1649" priority="333" operator="lessThan">
      <formula>0</formula>
    </cfRule>
  </conditionalFormatting>
  <conditionalFormatting sqref="B566">
    <cfRule type="cellIs" dxfId="1648" priority="334" operator="lessThan">
      <formula>0</formula>
    </cfRule>
  </conditionalFormatting>
  <conditionalFormatting sqref="B632">
    <cfRule type="cellIs" dxfId="1647" priority="335" operator="lessThan">
      <formula>0</formula>
    </cfRule>
  </conditionalFormatting>
  <conditionalFormatting sqref="B549">
    <cfRule type="cellIs" dxfId="1646" priority="336" operator="lessThan">
      <formula>0</formula>
    </cfRule>
  </conditionalFormatting>
  <conditionalFormatting sqref="B549">
    <cfRule type="cellIs" dxfId="1645" priority="337" operator="lessThan">
      <formula>0</formula>
    </cfRule>
  </conditionalFormatting>
  <conditionalFormatting sqref="B577">
    <cfRule type="cellIs" dxfId="1644" priority="338" operator="lessThan">
      <formula>0</formula>
    </cfRule>
  </conditionalFormatting>
  <conditionalFormatting sqref="B577">
    <cfRule type="cellIs" dxfId="1643" priority="339" operator="lessThan">
      <formula>0</formula>
    </cfRule>
  </conditionalFormatting>
  <conditionalFormatting sqref="B608 O608:P609 O613:P613 P610:P612 P614:P615 O616:P617 C620:N620 J623:P623 C625:P627 N628:P628 C638:N638 I639:N645 O637:P646 C640:H643 I629:P631 C633:P636 C645:H645 P624 J622:N622 P618:P622 B647:N650 B683:N686 O632:P632 B632">
    <cfRule type="cellIs" dxfId="1642" priority="340" operator="lessThan">
      <formula>0</formula>
    </cfRule>
  </conditionalFormatting>
  <conditionalFormatting sqref="B616">
    <cfRule type="cellIs" dxfId="1641" priority="341" operator="lessThan">
      <formula>0</formula>
    </cfRule>
  </conditionalFormatting>
  <conditionalFormatting sqref="B609">
    <cfRule type="cellIs" dxfId="1640" priority="342" operator="lessThan">
      <formula>0</formula>
    </cfRule>
  </conditionalFormatting>
  <conditionalFormatting sqref="B613">
    <cfRule type="cellIs" dxfId="1639" priority="343" operator="lessThan">
      <formula>0</formula>
    </cfRule>
  </conditionalFormatting>
  <conditionalFormatting sqref="B637">
    <cfRule type="cellIs" dxfId="1638" priority="344" operator="lessThan">
      <formula>0</formula>
    </cfRule>
  </conditionalFormatting>
  <conditionalFormatting sqref="B646">
    <cfRule type="cellIs" dxfId="1637" priority="345" operator="lessThan">
      <formula>0</formula>
    </cfRule>
  </conditionalFormatting>
  <conditionalFormatting sqref="I649:P649 O647:P648 O650:P650">
    <cfRule type="cellIs" dxfId="1636" priority="346" operator="lessThan">
      <formula>0</formula>
    </cfRule>
  </conditionalFormatting>
  <conditionalFormatting sqref="O632">
    <cfRule type="cellIs" dxfId="1635" priority="347" operator="lessThan">
      <formula>0</formula>
    </cfRule>
  </conditionalFormatting>
  <conditionalFormatting sqref="O632">
    <cfRule type="cellIs" dxfId="1634" priority="348" operator="lessThan">
      <formula>0</formula>
    </cfRule>
  </conditionalFormatting>
  <conditionalFormatting sqref="O398:P398 P399:P401">
    <cfRule type="cellIs" dxfId="1633" priority="349" operator="lessThan">
      <formula>0</formula>
    </cfRule>
  </conditionalFormatting>
  <conditionalFormatting sqref="B392">
    <cfRule type="cellIs" dxfId="1632" priority="350" operator="lessThan">
      <formula>0</formula>
    </cfRule>
  </conditionalFormatting>
  <conditionalFormatting sqref="O399:O401">
    <cfRule type="cellIs" dxfId="1631" priority="351" operator="lessThan">
      <formula>0</formula>
    </cfRule>
  </conditionalFormatting>
  <conditionalFormatting sqref="O398">
    <cfRule type="cellIs" dxfId="1630" priority="352" operator="lessThan">
      <formula>0</formula>
    </cfRule>
  </conditionalFormatting>
  <conditionalFormatting sqref="P402">
    <cfRule type="cellIs" dxfId="1629" priority="353" operator="lessThan">
      <formula>0</formula>
    </cfRule>
  </conditionalFormatting>
  <conditionalFormatting sqref="P403">
    <cfRule type="cellIs" dxfId="1628" priority="354" operator="lessThan">
      <formula>0</formula>
    </cfRule>
  </conditionalFormatting>
  <conditionalFormatting sqref="B398">
    <cfRule type="cellIs" dxfId="1627" priority="355" operator="lessThan">
      <formula>0</formula>
    </cfRule>
  </conditionalFormatting>
  <conditionalFormatting sqref="P402">
    <cfRule type="cellIs" dxfId="1626" priority="356" operator="lessThan">
      <formula>0</formula>
    </cfRule>
  </conditionalFormatting>
  <conditionalFormatting sqref="O557:O560">
    <cfRule type="cellIs" dxfId="1625" priority="357" operator="lessThan">
      <formula>0</formula>
    </cfRule>
  </conditionalFormatting>
  <conditionalFormatting sqref="P557:P559">
    <cfRule type="cellIs" dxfId="1624" priority="358" operator="lessThan">
      <formula>0</formula>
    </cfRule>
  </conditionalFormatting>
  <conditionalFormatting sqref="C622:I622">
    <cfRule type="cellIs" dxfId="1623" priority="359" operator="lessThan">
      <formula>0</formula>
    </cfRule>
  </conditionalFormatting>
  <conditionalFormatting sqref="C623:I623">
    <cfRule type="cellIs" dxfId="1622" priority="360" operator="lessThan">
      <formula>0</formula>
    </cfRule>
  </conditionalFormatting>
  <conditionalFormatting sqref="C628:M628">
    <cfRule type="cellIs" dxfId="1621" priority="361" operator="lessThan">
      <formula>0</formula>
    </cfRule>
  </conditionalFormatting>
  <conditionalFormatting sqref="C617:N617">
    <cfRule type="cellIs" dxfId="1620" priority="362" operator="lessThan">
      <formula>0</formula>
    </cfRule>
  </conditionalFormatting>
  <conditionalFormatting sqref="O620">
    <cfRule type="cellIs" dxfId="1619" priority="363" operator="lessThan">
      <formula>0</formula>
    </cfRule>
  </conditionalFormatting>
  <conditionalFormatting sqref="O393:O395">
    <cfRule type="cellIs" dxfId="1618" priority="364" operator="lessThan">
      <formula>0</formula>
    </cfRule>
  </conditionalFormatting>
  <conditionalFormatting sqref="P396">
    <cfRule type="cellIs" dxfId="1617" priority="365" operator="lessThan">
      <formula>0</formula>
    </cfRule>
  </conditionalFormatting>
  <conditionalFormatting sqref="P397">
    <cfRule type="cellIs" dxfId="1616" priority="366" operator="lessThan">
      <formula>0</formula>
    </cfRule>
  </conditionalFormatting>
  <conditionalFormatting sqref="O392:P392 P393:P395">
    <cfRule type="cellIs" dxfId="1615" priority="367" operator="lessThan">
      <formula>0</formula>
    </cfRule>
  </conditionalFormatting>
  <conditionalFormatting sqref="O392">
    <cfRule type="cellIs" dxfId="1614" priority="368" operator="lessThan">
      <formula>0</formula>
    </cfRule>
  </conditionalFormatting>
  <conditionalFormatting sqref="P396">
    <cfRule type="cellIs" dxfId="1613" priority="369" operator="lessThan">
      <formula>0</formula>
    </cfRule>
  </conditionalFormatting>
  <conditionalFormatting sqref="I558 K558:N558 C559:N560 K557:M557">
    <cfRule type="cellIs" dxfId="1612" priority="370" operator="lessThan">
      <formula>0</formula>
    </cfRule>
  </conditionalFormatting>
  <conditionalFormatting sqref="C558:N560 C557:M557">
    <cfRule type="cellIs" dxfId="1611" priority="371" operator="lessThan">
      <formula>0</formula>
    </cfRule>
  </conditionalFormatting>
  <conditionalFormatting sqref="I557">
    <cfRule type="cellIs" dxfId="1610" priority="372" operator="lessThan">
      <formula>0</formula>
    </cfRule>
  </conditionalFormatting>
  <conditionalFormatting sqref="P560">
    <cfRule type="cellIs" dxfId="1609" priority="373" operator="lessThan">
      <formula>0</formula>
    </cfRule>
  </conditionalFormatting>
  <conditionalFormatting sqref="C558:J558">
    <cfRule type="cellIs" dxfId="1608" priority="374" operator="lessThan">
      <formula>0</formula>
    </cfRule>
  </conditionalFormatting>
  <conditionalFormatting sqref="H558:H560">
    <cfRule type="cellIs" dxfId="1607" priority="375" operator="lessThan">
      <formula>0</formula>
    </cfRule>
  </conditionalFormatting>
  <conditionalFormatting sqref="P560">
    <cfRule type="cellIs" dxfId="1606" priority="376" operator="lessThan">
      <formula>0</formula>
    </cfRule>
  </conditionalFormatting>
  <conditionalFormatting sqref="H557:H560">
    <cfRule type="cellIs" dxfId="1605" priority="377" operator="lessThan">
      <formula>0</formula>
    </cfRule>
  </conditionalFormatting>
  <conditionalFormatting sqref="B556">
    <cfRule type="cellIs" dxfId="1604" priority="378" operator="lessThan">
      <formula>0</formula>
    </cfRule>
  </conditionalFormatting>
  <conditionalFormatting sqref="H557">
    <cfRule type="cellIs" dxfId="1603" priority="379" operator="lessThan">
      <formula>0</formula>
    </cfRule>
  </conditionalFormatting>
  <conditionalFormatting sqref="P562:P564">
    <cfRule type="cellIs" dxfId="1602" priority="380" operator="lessThan">
      <formula>0</formula>
    </cfRule>
  </conditionalFormatting>
  <conditionalFormatting sqref="O562:O565">
    <cfRule type="cellIs" dxfId="1601" priority="381" operator="lessThan">
      <formula>0</formula>
    </cfRule>
  </conditionalFormatting>
  <conditionalFormatting sqref="I563 C564:N565 K562:M563">
    <cfRule type="cellIs" dxfId="1600" priority="382" operator="lessThan">
      <formula>0</formula>
    </cfRule>
  </conditionalFormatting>
  <conditionalFormatting sqref="C564:N565 C562:M563">
    <cfRule type="cellIs" dxfId="1599" priority="383" operator="lessThan">
      <formula>0</formula>
    </cfRule>
  </conditionalFormatting>
  <conditionalFormatting sqref="I562">
    <cfRule type="cellIs" dxfId="1598" priority="384" operator="lessThan">
      <formula>0</formula>
    </cfRule>
  </conditionalFormatting>
  <conditionalFormatting sqref="C563:J563">
    <cfRule type="cellIs" dxfId="1597" priority="385" operator="lessThan">
      <formula>0</formula>
    </cfRule>
  </conditionalFormatting>
  <conditionalFormatting sqref="P565">
    <cfRule type="cellIs" dxfId="1596" priority="386" operator="lessThan">
      <formula>0</formula>
    </cfRule>
  </conditionalFormatting>
  <conditionalFormatting sqref="P565">
    <cfRule type="cellIs" dxfId="1595" priority="387" operator="lessThan">
      <formula>0</formula>
    </cfRule>
  </conditionalFormatting>
  <conditionalFormatting sqref="H562:H565">
    <cfRule type="cellIs" dxfId="1594" priority="388" operator="lessThan">
      <formula>0</formula>
    </cfRule>
  </conditionalFormatting>
  <conditionalFormatting sqref="H562">
    <cfRule type="cellIs" dxfId="1593" priority="389" operator="lessThan">
      <formula>0</formula>
    </cfRule>
  </conditionalFormatting>
  <conditionalFormatting sqref="H563:H565">
    <cfRule type="cellIs" dxfId="1592" priority="390" operator="lessThan">
      <formula>0</formula>
    </cfRule>
  </conditionalFormatting>
  <conditionalFormatting sqref="B561">
    <cfRule type="cellIs" dxfId="1591" priority="391" operator="lessThan">
      <formula>0</formula>
    </cfRule>
  </conditionalFormatting>
  <conditionalFormatting sqref="N341">
    <cfRule type="cellIs" dxfId="1590" priority="392" operator="lessThan">
      <formula>0</formula>
    </cfRule>
  </conditionalFormatting>
  <conditionalFormatting sqref="N347">
    <cfRule type="cellIs" dxfId="1589" priority="393" operator="lessThan">
      <formula>0</formula>
    </cfRule>
  </conditionalFormatting>
  <conditionalFormatting sqref="N353">
    <cfRule type="cellIs" dxfId="1588" priority="394" operator="lessThan">
      <formula>0</formula>
    </cfRule>
  </conditionalFormatting>
  <conditionalFormatting sqref="N335">
    <cfRule type="cellIs" dxfId="1587" priority="395" operator="lessThan">
      <formula>0</formula>
    </cfRule>
  </conditionalFormatting>
  <conditionalFormatting sqref="B352">
    <cfRule type="cellIs" dxfId="1586" priority="396" operator="lessThan">
      <formula>0</formula>
    </cfRule>
  </conditionalFormatting>
  <conditionalFormatting sqref="B546">
    <cfRule type="cellIs" dxfId="1585" priority="397" operator="lessThan">
      <formula>0</formula>
    </cfRule>
  </conditionalFormatting>
  <conditionalFormatting sqref="B347:B348">
    <cfRule type="cellIs" dxfId="1584" priority="398" operator="lessThan">
      <formula>0</formula>
    </cfRule>
  </conditionalFormatting>
  <conditionalFormatting sqref="B353:B354">
    <cfRule type="cellIs" dxfId="1583" priority="399" operator="lessThan">
      <formula>0</formula>
    </cfRule>
  </conditionalFormatting>
  <conditionalFormatting sqref="C327:M330">
    <cfRule type="cellIs" dxfId="1582" priority="400" operator="lessThan">
      <formula>0</formula>
    </cfRule>
  </conditionalFormatting>
  <conditionalFormatting sqref="B404">
    <cfRule type="cellIs" dxfId="1581" priority="401" operator="lessThan">
      <formula>0</formula>
    </cfRule>
  </conditionalFormatting>
  <conditionalFormatting sqref="B404">
    <cfRule type="cellIs" dxfId="1580" priority="402" operator="lessThan">
      <formula>0</formula>
    </cfRule>
  </conditionalFormatting>
  <conditionalFormatting sqref="B367 B373 B357:B361 B351:B355 B345:B349 B339:B343 B333:B337 B327:B331">
    <cfRule type="cellIs" dxfId="1579" priority="403" operator="lessThan">
      <formula>0</formula>
    </cfRule>
  </conditionalFormatting>
  <conditionalFormatting sqref="B335:B336">
    <cfRule type="cellIs" dxfId="1578" priority="404" operator="lessThan">
      <formula>0</formula>
    </cfRule>
  </conditionalFormatting>
  <conditionalFormatting sqref="B333">
    <cfRule type="cellIs" dxfId="1577" priority="405" operator="lessThan">
      <formula>0</formula>
    </cfRule>
  </conditionalFormatting>
  <conditionalFormatting sqref="B543:B545">
    <cfRule type="cellIs" dxfId="1576" priority="406" operator="lessThan">
      <formula>0</formula>
    </cfRule>
  </conditionalFormatting>
  <conditionalFormatting sqref="B542">
    <cfRule type="cellIs" dxfId="1575" priority="407" operator="lessThan">
      <formula>0</formula>
    </cfRule>
  </conditionalFormatting>
  <conditionalFormatting sqref="B373">
    <cfRule type="cellIs" dxfId="1574" priority="408" operator="lessThan">
      <formula>0</formula>
    </cfRule>
  </conditionalFormatting>
  <conditionalFormatting sqref="B334">
    <cfRule type="cellIs" dxfId="1573" priority="409" operator="lessThan">
      <formula>0</formula>
    </cfRule>
  </conditionalFormatting>
  <conditionalFormatting sqref="B345">
    <cfRule type="cellIs" dxfId="1572" priority="410" operator="lessThan">
      <formula>0</formula>
    </cfRule>
  </conditionalFormatting>
  <conditionalFormatting sqref="B346">
    <cfRule type="cellIs" dxfId="1571" priority="411" operator="lessThan">
      <formula>0</formula>
    </cfRule>
  </conditionalFormatting>
  <conditionalFormatting sqref="B351">
    <cfRule type="cellIs" dxfId="1570" priority="412" operator="lessThan">
      <formula>0</formula>
    </cfRule>
  </conditionalFormatting>
  <conditionalFormatting sqref="B359:B360">
    <cfRule type="cellIs" dxfId="1569" priority="413" operator="lessThan">
      <formula>0</formula>
    </cfRule>
  </conditionalFormatting>
  <conditionalFormatting sqref="B357">
    <cfRule type="cellIs" dxfId="1568" priority="414" operator="lessThan">
      <formula>0</formula>
    </cfRule>
  </conditionalFormatting>
  <conditionalFormatting sqref="B358">
    <cfRule type="cellIs" dxfId="1567" priority="415" operator="lessThan">
      <formula>0</formula>
    </cfRule>
  </conditionalFormatting>
  <conditionalFormatting sqref="B367">
    <cfRule type="cellIs" dxfId="1566" priority="416" operator="lessThan">
      <formula>0</formula>
    </cfRule>
  </conditionalFormatting>
  <conditionalFormatting sqref="B361">
    <cfRule type="cellIs" dxfId="1565" priority="417" operator="lessThan">
      <formula>0</formula>
    </cfRule>
  </conditionalFormatting>
  <conditionalFormatting sqref="B355">
    <cfRule type="cellIs" dxfId="1564" priority="418" operator="lessThan">
      <formula>0</formula>
    </cfRule>
  </conditionalFormatting>
  <conditionalFormatting sqref="B349">
    <cfRule type="cellIs" dxfId="1563" priority="419" operator="lessThan">
      <formula>0</formula>
    </cfRule>
  </conditionalFormatting>
  <conditionalFormatting sqref="B337">
    <cfRule type="cellIs" dxfId="1562" priority="420" operator="lessThan">
      <formula>0</formula>
    </cfRule>
  </conditionalFormatting>
  <conditionalFormatting sqref="B599:B602">
    <cfRule type="cellIs" dxfId="1561" priority="421" operator="lessThan">
      <formula>0</formula>
    </cfRule>
  </conditionalFormatting>
  <conditionalFormatting sqref="B594:B597">
    <cfRule type="cellIs" dxfId="1560" priority="422" operator="lessThan">
      <formula>0</formula>
    </cfRule>
  </conditionalFormatting>
  <conditionalFormatting sqref="B595">
    <cfRule type="cellIs" dxfId="1559" priority="423" operator="lessThan">
      <formula>0</formula>
    </cfRule>
  </conditionalFormatting>
  <conditionalFormatting sqref="B596:B597">
    <cfRule type="cellIs" dxfId="1558" priority="424" operator="lessThan">
      <formula>0</formula>
    </cfRule>
  </conditionalFormatting>
  <conditionalFormatting sqref="B606:B607">
    <cfRule type="cellIs" dxfId="1557" priority="425" operator="lessThan">
      <formula>0</formula>
    </cfRule>
  </conditionalFormatting>
  <conditionalFormatting sqref="B600">
    <cfRule type="cellIs" dxfId="1556" priority="426" operator="lessThan">
      <formula>0</formula>
    </cfRule>
  </conditionalFormatting>
  <conditionalFormatting sqref="B601:B602">
    <cfRule type="cellIs" dxfId="1555" priority="427" operator="lessThan">
      <formula>0</formula>
    </cfRule>
  </conditionalFormatting>
  <conditionalFormatting sqref="B604:B607">
    <cfRule type="cellIs" dxfId="1554" priority="428" operator="lessThan">
      <formula>0</formula>
    </cfRule>
  </conditionalFormatting>
  <conditionalFormatting sqref="B605">
    <cfRule type="cellIs" dxfId="1553" priority="429" operator="lessThan">
      <formula>0</formula>
    </cfRule>
  </conditionalFormatting>
  <conditionalFormatting sqref="B341:B342">
    <cfRule type="cellIs" dxfId="1552" priority="430" operator="lessThan">
      <formula>0</formula>
    </cfRule>
  </conditionalFormatting>
  <conditionalFormatting sqref="B331">
    <cfRule type="cellIs" dxfId="1551" priority="431" operator="lessThan">
      <formula>0</formula>
    </cfRule>
  </conditionalFormatting>
  <conditionalFormatting sqref="B369:N369">
    <cfRule type="cellIs" dxfId="1550" priority="432" operator="lessThan">
      <formula>0</formula>
    </cfRule>
  </conditionalFormatting>
  <conditionalFormatting sqref="B363:N363">
    <cfRule type="cellIs" dxfId="1549" priority="433" operator="lessThan">
      <formula>0</formula>
    </cfRule>
  </conditionalFormatting>
  <conditionalFormatting sqref="B363:N363">
    <cfRule type="cellIs" dxfId="1548" priority="434" operator="lessThan">
      <formula>0</formula>
    </cfRule>
  </conditionalFormatting>
  <conditionalFormatting sqref="B329:B330">
    <cfRule type="cellIs" dxfId="1547" priority="435" operator="lessThan">
      <formula>0</formula>
    </cfRule>
  </conditionalFormatting>
  <conditionalFormatting sqref="B327">
    <cfRule type="cellIs" dxfId="1546" priority="436" operator="lessThan">
      <formula>0</formula>
    </cfRule>
  </conditionalFormatting>
  <conditionalFormatting sqref="B328">
    <cfRule type="cellIs" dxfId="1545" priority="437" operator="lessThan">
      <formula>0</formula>
    </cfRule>
  </conditionalFormatting>
  <conditionalFormatting sqref="B339">
    <cfRule type="cellIs" dxfId="1544" priority="438" operator="lessThan">
      <formula>0</formula>
    </cfRule>
  </conditionalFormatting>
  <conditionalFormatting sqref="B340">
    <cfRule type="cellIs" dxfId="1543" priority="439" operator="lessThan">
      <formula>0</formula>
    </cfRule>
  </conditionalFormatting>
  <conditionalFormatting sqref="B343">
    <cfRule type="cellIs" dxfId="1542" priority="440" operator="lessThan">
      <formula>0</formula>
    </cfRule>
  </conditionalFormatting>
  <conditionalFormatting sqref="B551:B554">
    <cfRule type="cellIs" dxfId="1541" priority="441" operator="lessThan">
      <formula>0</formula>
    </cfRule>
  </conditionalFormatting>
  <conditionalFormatting sqref="B552">
    <cfRule type="cellIs" dxfId="1540" priority="442" operator="lessThan">
      <formula>0</formula>
    </cfRule>
  </conditionalFormatting>
  <conditionalFormatting sqref="B553:B554">
    <cfRule type="cellIs" dxfId="1539" priority="443" operator="lessThan">
      <formula>0</formula>
    </cfRule>
  </conditionalFormatting>
  <conditionalFormatting sqref="B571">
    <cfRule type="cellIs" dxfId="1538" priority="444" operator="lessThan">
      <formula>0</formula>
    </cfRule>
  </conditionalFormatting>
  <conditionalFormatting sqref="B571">
    <cfRule type="cellIs" dxfId="1537" priority="445" operator="lessThan">
      <formula>0</formula>
    </cfRule>
  </conditionalFormatting>
  <conditionalFormatting sqref="B567:B570">
    <cfRule type="cellIs" dxfId="1536" priority="446" operator="lessThan">
      <formula>0</formula>
    </cfRule>
  </conditionalFormatting>
  <conditionalFormatting sqref="B568">
    <cfRule type="cellIs" dxfId="1535" priority="447" operator="lessThan">
      <formula>0</formula>
    </cfRule>
  </conditionalFormatting>
  <conditionalFormatting sqref="B569:B570">
    <cfRule type="cellIs" dxfId="1534" priority="448" operator="lessThan">
      <formula>0</formula>
    </cfRule>
  </conditionalFormatting>
  <conditionalFormatting sqref="N366">
    <cfRule type="cellIs" dxfId="1533" priority="449" operator="lessThan">
      <formula>0</formula>
    </cfRule>
  </conditionalFormatting>
  <conditionalFormatting sqref="B369:N369">
    <cfRule type="cellIs" dxfId="1532" priority="450" operator="lessThan">
      <formula>0</formula>
    </cfRule>
  </conditionalFormatting>
  <conditionalFormatting sqref="B529:B531">
    <cfRule type="cellIs" dxfId="1531" priority="451" operator="lessThan">
      <formula>0</formula>
    </cfRule>
  </conditionalFormatting>
  <conditionalFormatting sqref="B532">
    <cfRule type="cellIs" dxfId="1530" priority="452" operator="lessThan">
      <formula>0</formula>
    </cfRule>
  </conditionalFormatting>
  <conditionalFormatting sqref="B528">
    <cfRule type="cellIs" dxfId="1529" priority="453" operator="lessThan">
      <formula>0</formula>
    </cfRule>
  </conditionalFormatting>
  <conditionalFormatting sqref="B575:B576">
    <cfRule type="cellIs" dxfId="1528" priority="454" operator="lessThan">
      <formula>0</formula>
    </cfRule>
  </conditionalFormatting>
  <conditionalFormatting sqref="B573:B576">
    <cfRule type="cellIs" dxfId="1527" priority="455" operator="lessThan">
      <formula>0</formula>
    </cfRule>
  </conditionalFormatting>
  <conditionalFormatting sqref="B584:B587">
    <cfRule type="cellIs" dxfId="1526" priority="456" operator="lessThan">
      <formula>0</formula>
    </cfRule>
  </conditionalFormatting>
  <conditionalFormatting sqref="B581:B582">
    <cfRule type="cellIs" dxfId="1525" priority="457" operator="lessThan">
      <formula>0</formula>
    </cfRule>
  </conditionalFormatting>
  <conditionalFormatting sqref="B574">
    <cfRule type="cellIs" dxfId="1524" priority="458" operator="lessThan">
      <formula>0</formula>
    </cfRule>
  </conditionalFormatting>
  <conditionalFormatting sqref="B579:B582">
    <cfRule type="cellIs" dxfId="1523" priority="459" operator="lessThan">
      <formula>0</formula>
    </cfRule>
  </conditionalFormatting>
  <conditionalFormatting sqref="B585">
    <cfRule type="cellIs" dxfId="1522" priority="460" operator="lessThan">
      <formula>0</formula>
    </cfRule>
  </conditionalFormatting>
  <conditionalFormatting sqref="B586:B587">
    <cfRule type="cellIs" dxfId="1521" priority="461" operator="lessThan">
      <formula>0</formula>
    </cfRule>
  </conditionalFormatting>
  <conditionalFormatting sqref="B580">
    <cfRule type="cellIs" dxfId="1520" priority="462" operator="lessThan">
      <formula>0</formula>
    </cfRule>
  </conditionalFormatting>
  <conditionalFormatting sqref="B589:B592">
    <cfRule type="cellIs" dxfId="1519" priority="463" operator="lessThan">
      <formula>0</formula>
    </cfRule>
  </conditionalFormatting>
  <conditionalFormatting sqref="B590">
    <cfRule type="cellIs" dxfId="1518" priority="464" operator="lessThan">
      <formula>0</formula>
    </cfRule>
  </conditionalFormatting>
  <conditionalFormatting sqref="B591:B592">
    <cfRule type="cellIs" dxfId="1517" priority="465" operator="lessThan">
      <formula>0</formula>
    </cfRule>
  </conditionalFormatting>
  <conditionalFormatting sqref="B620 B625:B627 B638 B640:B643 B633:B636 B645">
    <cfRule type="cellIs" dxfId="1516" priority="466" operator="lessThan">
      <formula>0</formula>
    </cfRule>
  </conditionalFormatting>
  <conditionalFormatting sqref="N354">
    <cfRule type="cellIs" dxfId="1515" priority="467" operator="lessThan">
      <formula>0</formula>
    </cfRule>
  </conditionalFormatting>
  <conditionalFormatting sqref="N348">
    <cfRule type="cellIs" dxfId="1514" priority="468" operator="lessThan">
      <formula>0</formula>
    </cfRule>
  </conditionalFormatting>
  <conditionalFormatting sqref="B363:N363">
    <cfRule type="cellIs" dxfId="1513" priority="469" operator="lessThan">
      <formula>0</formula>
    </cfRule>
  </conditionalFormatting>
  <conditionalFormatting sqref="N360">
    <cfRule type="cellIs" dxfId="1512" priority="470" operator="lessThan">
      <formula>0</formula>
    </cfRule>
  </conditionalFormatting>
  <conditionalFormatting sqref="B363:N363">
    <cfRule type="cellIs" dxfId="1511" priority="471" operator="lessThan">
      <formula>0</formula>
    </cfRule>
  </conditionalFormatting>
  <conditionalFormatting sqref="B363:N363">
    <cfRule type="cellIs" dxfId="1510" priority="472" operator="lessThan">
      <formula>0</formula>
    </cfRule>
  </conditionalFormatting>
  <conditionalFormatting sqref="B622">
    <cfRule type="cellIs" dxfId="1509" priority="473" operator="lessThan">
      <formula>0</formula>
    </cfRule>
  </conditionalFormatting>
  <conditionalFormatting sqref="B623">
    <cfRule type="cellIs" dxfId="1508" priority="474" operator="lessThan">
      <formula>0</formula>
    </cfRule>
  </conditionalFormatting>
  <conditionalFormatting sqref="B628">
    <cfRule type="cellIs" dxfId="1507" priority="475" operator="lessThan">
      <formula>0</formula>
    </cfRule>
  </conditionalFormatting>
  <conditionalFormatting sqref="B617">
    <cfRule type="cellIs" dxfId="1506" priority="476" operator="lessThan">
      <formula>0</formula>
    </cfRule>
  </conditionalFormatting>
  <conditionalFormatting sqref="B559:B560">
    <cfRule type="cellIs" dxfId="1505" priority="477" operator="lessThan">
      <formula>0</formula>
    </cfRule>
  </conditionalFormatting>
  <conditionalFormatting sqref="B557:B560">
    <cfRule type="cellIs" dxfId="1504" priority="478" operator="lessThan">
      <formula>0</formula>
    </cfRule>
  </conditionalFormatting>
  <conditionalFormatting sqref="B558">
    <cfRule type="cellIs" dxfId="1503" priority="479" operator="lessThan">
      <formula>0</formula>
    </cfRule>
  </conditionalFormatting>
  <conditionalFormatting sqref="B564:B565">
    <cfRule type="cellIs" dxfId="1502" priority="480" operator="lessThan">
      <formula>0</formula>
    </cfRule>
  </conditionalFormatting>
  <conditionalFormatting sqref="B562:B565">
    <cfRule type="cellIs" dxfId="1501" priority="481" operator="lessThan">
      <formula>0</formula>
    </cfRule>
  </conditionalFormatting>
  <conditionalFormatting sqref="B563">
    <cfRule type="cellIs" dxfId="1500" priority="482" operator="lessThan">
      <formula>0</formula>
    </cfRule>
  </conditionalFormatting>
  <conditionalFormatting sqref="B327:B330">
    <cfRule type="cellIs" dxfId="1499" priority="483" operator="lessThan">
      <formula>0</formula>
    </cfRule>
  </conditionalFormatting>
  <conditionalFormatting sqref="N336">
    <cfRule type="cellIs" dxfId="1498" priority="484" operator="lessThan">
      <formula>0</formula>
    </cfRule>
  </conditionalFormatting>
  <conditionalFormatting sqref="N342">
    <cfRule type="cellIs" dxfId="1497" priority="485" operator="lessThan">
      <formula>0</formula>
    </cfRule>
  </conditionalFormatting>
  <conditionalFormatting sqref="B363:N363">
    <cfRule type="cellIs" dxfId="1496" priority="486" operator="lessThan">
      <formula>0</formula>
    </cfRule>
  </conditionalFormatting>
  <conditionalFormatting sqref="B363:N363">
    <cfRule type="cellIs" dxfId="1495" priority="487" operator="lessThan">
      <formula>0</formula>
    </cfRule>
  </conditionalFormatting>
  <conditionalFormatting sqref="B363:N363">
    <cfRule type="cellIs" dxfId="1494" priority="488" operator="lessThan">
      <formula>0</formula>
    </cfRule>
  </conditionalFormatting>
  <conditionalFormatting sqref="B369:N369">
    <cfRule type="cellIs" dxfId="1493" priority="489" operator="lessThan">
      <formula>0</formula>
    </cfRule>
  </conditionalFormatting>
  <conditionalFormatting sqref="B369:N369">
    <cfRule type="cellIs" dxfId="1492" priority="490" operator="lessThan">
      <formula>0</formula>
    </cfRule>
  </conditionalFormatting>
  <conditionalFormatting sqref="B369:N369">
    <cfRule type="cellIs" dxfId="1491" priority="491" operator="lessThan">
      <formula>0</formula>
    </cfRule>
  </conditionalFormatting>
  <conditionalFormatting sqref="B369:N369">
    <cfRule type="cellIs" dxfId="1490" priority="492" operator="lessThan">
      <formula>0</formula>
    </cfRule>
  </conditionalFormatting>
  <conditionalFormatting sqref="B369:N369">
    <cfRule type="cellIs" dxfId="1489" priority="493" operator="lessThan">
      <formula>0</formula>
    </cfRule>
  </conditionalFormatting>
  <conditionalFormatting sqref="B369:N369">
    <cfRule type="cellIs" dxfId="1488" priority="494" operator="lessThan">
      <formula>0</formula>
    </cfRule>
  </conditionalFormatting>
  <conditionalFormatting sqref="B375:N375">
    <cfRule type="cellIs" dxfId="1487" priority="495" operator="lessThan">
      <formula>0</formula>
    </cfRule>
  </conditionalFormatting>
  <conditionalFormatting sqref="N372">
    <cfRule type="cellIs" dxfId="1486" priority="496" operator="lessThan">
      <formula>0</formula>
    </cfRule>
  </conditionalFormatting>
  <conditionalFormatting sqref="B375:N375">
    <cfRule type="cellIs" dxfId="1485" priority="497" operator="lessThan">
      <formula>0</formula>
    </cfRule>
  </conditionalFormatting>
  <conditionalFormatting sqref="B375:N375">
    <cfRule type="cellIs" dxfId="1484" priority="498" operator="lessThan">
      <formula>0</formula>
    </cfRule>
  </conditionalFormatting>
  <conditionalFormatting sqref="B375:N375">
    <cfRule type="cellIs" dxfId="1483" priority="499" operator="lessThan">
      <formula>0</formula>
    </cfRule>
  </conditionalFormatting>
  <conditionalFormatting sqref="B375:N375">
    <cfRule type="cellIs" dxfId="1482" priority="500" operator="lessThan">
      <formula>0</formula>
    </cfRule>
  </conditionalFormatting>
  <conditionalFormatting sqref="B375:N375">
    <cfRule type="cellIs" dxfId="1481" priority="501" operator="lessThan">
      <formula>0</formula>
    </cfRule>
  </conditionalFormatting>
  <conditionalFormatting sqref="B375:N375">
    <cfRule type="cellIs" dxfId="1480" priority="502" operator="lessThan">
      <formula>0</formula>
    </cfRule>
  </conditionalFormatting>
  <conditionalFormatting sqref="B375:N375">
    <cfRule type="cellIs" dxfId="1479" priority="503" operator="lessThan">
      <formula>0</formula>
    </cfRule>
  </conditionalFormatting>
  <conditionalFormatting sqref="N378">
    <cfRule type="cellIs" dxfId="1478" priority="504" operator="lessThan">
      <formula>0</formula>
    </cfRule>
  </conditionalFormatting>
  <conditionalFormatting sqref="N331">
    <cfRule type="cellIs" dxfId="1477" priority="505" operator="lessThan">
      <formula>0</formula>
    </cfRule>
  </conditionalFormatting>
  <conditionalFormatting sqref="N337">
    <cfRule type="cellIs" dxfId="1476" priority="506" operator="lessThan">
      <formula>0</formula>
    </cfRule>
  </conditionalFormatting>
  <conditionalFormatting sqref="N337">
    <cfRule type="cellIs" dxfId="1475" priority="507" operator="lessThan">
      <formula>0</formula>
    </cfRule>
  </conditionalFormatting>
  <conditionalFormatting sqref="N343">
    <cfRule type="cellIs" dxfId="1474" priority="508" operator="lessThan">
      <formula>0</formula>
    </cfRule>
  </conditionalFormatting>
  <conditionalFormatting sqref="N343">
    <cfRule type="cellIs" dxfId="1473" priority="509" operator="lessThan">
      <formula>0</formula>
    </cfRule>
  </conditionalFormatting>
  <conditionalFormatting sqref="N349">
    <cfRule type="cellIs" dxfId="1472" priority="510" operator="lessThan">
      <formula>0</formula>
    </cfRule>
  </conditionalFormatting>
  <conditionalFormatting sqref="N349">
    <cfRule type="cellIs" dxfId="1471" priority="511" operator="lessThan">
      <formula>0</formula>
    </cfRule>
  </conditionalFormatting>
  <conditionalFormatting sqref="N355">
    <cfRule type="cellIs" dxfId="1470" priority="512" operator="lessThan">
      <formula>0</formula>
    </cfRule>
  </conditionalFormatting>
  <conditionalFormatting sqref="N355">
    <cfRule type="cellIs" dxfId="1469" priority="513" operator="lessThan">
      <formula>0</formula>
    </cfRule>
  </conditionalFormatting>
  <conditionalFormatting sqref="N361">
    <cfRule type="cellIs" dxfId="1468" priority="514" operator="lessThan">
      <formula>0</formula>
    </cfRule>
  </conditionalFormatting>
  <conditionalFormatting sqref="N361">
    <cfRule type="cellIs" dxfId="1467" priority="515" operator="lessThan">
      <formula>0</formula>
    </cfRule>
  </conditionalFormatting>
  <conditionalFormatting sqref="N367">
    <cfRule type="cellIs" dxfId="1466" priority="516" operator="lessThan">
      <formula>0</formula>
    </cfRule>
  </conditionalFormatting>
  <conditionalFormatting sqref="N367">
    <cfRule type="cellIs" dxfId="1465" priority="517" operator="lessThan">
      <formula>0</formula>
    </cfRule>
  </conditionalFormatting>
  <conditionalFormatting sqref="N373">
    <cfRule type="cellIs" dxfId="1464" priority="518" operator="lessThan">
      <formula>0</formula>
    </cfRule>
  </conditionalFormatting>
  <conditionalFormatting sqref="N373">
    <cfRule type="cellIs" dxfId="1463" priority="519" operator="lessThan">
      <formula>0</formula>
    </cfRule>
  </conditionalFormatting>
  <conditionalFormatting sqref="C385:M385">
    <cfRule type="cellIs" dxfId="1462" priority="520" operator="lessThan">
      <formula>0</formula>
    </cfRule>
  </conditionalFormatting>
  <conditionalFormatting sqref="C385:M385">
    <cfRule type="cellIs" dxfId="1461" priority="521" operator="lessThan">
      <formula>0</formula>
    </cfRule>
  </conditionalFormatting>
  <conditionalFormatting sqref="H385">
    <cfRule type="cellIs" dxfId="1460" priority="522" operator="lessThan">
      <formula>0</formula>
    </cfRule>
  </conditionalFormatting>
  <conditionalFormatting sqref="B385">
    <cfRule type="cellIs" dxfId="1459" priority="523" operator="lessThan">
      <formula>0</formula>
    </cfRule>
  </conditionalFormatting>
  <conditionalFormatting sqref="B385">
    <cfRule type="cellIs" dxfId="1458" priority="524" operator="lessThan">
      <formula>0</formula>
    </cfRule>
  </conditionalFormatting>
  <conditionalFormatting sqref="B381:N381">
    <cfRule type="cellIs" dxfId="1457" priority="525" operator="lessThan">
      <formula>0</formula>
    </cfRule>
  </conditionalFormatting>
  <conditionalFormatting sqref="B381:N381">
    <cfRule type="cellIs" dxfId="1456" priority="526" operator="lessThan">
      <formula>0</formula>
    </cfRule>
  </conditionalFormatting>
  <conditionalFormatting sqref="B381:N381">
    <cfRule type="cellIs" dxfId="1455" priority="527" operator="lessThan">
      <formula>0</formula>
    </cfRule>
  </conditionalFormatting>
  <conditionalFormatting sqref="B381:N381">
    <cfRule type="cellIs" dxfId="1454" priority="528" operator="lessThan">
      <formula>0</formula>
    </cfRule>
  </conditionalFormatting>
  <conditionalFormatting sqref="B381:N381">
    <cfRule type="cellIs" dxfId="1453" priority="529" operator="lessThan">
      <formula>0</formula>
    </cfRule>
  </conditionalFormatting>
  <conditionalFormatting sqref="B381:N381">
    <cfRule type="cellIs" dxfId="1452" priority="530" operator="lessThan">
      <formula>0</formula>
    </cfRule>
  </conditionalFormatting>
  <conditionalFormatting sqref="B381:N381">
    <cfRule type="cellIs" dxfId="1451" priority="531" operator="lessThan">
      <formula>0</formula>
    </cfRule>
  </conditionalFormatting>
  <conditionalFormatting sqref="B381:N381">
    <cfRule type="cellIs" dxfId="1450" priority="532" operator="lessThan">
      <formula>0</formula>
    </cfRule>
  </conditionalFormatting>
  <conditionalFormatting sqref="N384">
    <cfRule type="cellIs" dxfId="1449" priority="533" operator="lessThan">
      <formula>0</formula>
    </cfRule>
  </conditionalFormatting>
  <conditionalFormatting sqref="N385">
    <cfRule type="cellIs" dxfId="1448" priority="534" operator="lessThan">
      <formula>0</formula>
    </cfRule>
  </conditionalFormatting>
  <conditionalFormatting sqref="N385">
    <cfRule type="cellIs" dxfId="1447" priority="535" operator="lessThan">
      <formula>0</formula>
    </cfRule>
  </conditionalFormatting>
  <conditionalFormatting sqref="C391:M391">
    <cfRule type="cellIs" dxfId="1446" priority="536" operator="lessThan">
      <formula>0</formula>
    </cfRule>
  </conditionalFormatting>
  <conditionalFormatting sqref="C391:M391">
    <cfRule type="cellIs" dxfId="1445" priority="537" operator="lessThan">
      <formula>0</formula>
    </cfRule>
  </conditionalFormatting>
  <conditionalFormatting sqref="H391">
    <cfRule type="cellIs" dxfId="1444" priority="538" operator="lessThan">
      <formula>0</formula>
    </cfRule>
  </conditionalFormatting>
  <conditionalFormatting sqref="B391">
    <cfRule type="cellIs" dxfId="1443" priority="539" operator="lessThan">
      <formula>0</formula>
    </cfRule>
  </conditionalFormatting>
  <conditionalFormatting sqref="B391">
    <cfRule type="cellIs" dxfId="1442" priority="540" operator="lessThan">
      <formula>0</formula>
    </cfRule>
  </conditionalFormatting>
  <conditionalFormatting sqref="B387:N387">
    <cfRule type="cellIs" dxfId="1441" priority="541" operator="lessThan">
      <formula>0</formula>
    </cfRule>
  </conditionalFormatting>
  <conditionalFormatting sqref="B387:N387">
    <cfRule type="cellIs" dxfId="1440" priority="542" operator="lessThan">
      <formula>0</formula>
    </cfRule>
  </conditionalFormatting>
  <conditionalFormatting sqref="B387:N387">
    <cfRule type="cellIs" dxfId="1439" priority="543" operator="lessThan">
      <formula>0</formula>
    </cfRule>
  </conditionalFormatting>
  <conditionalFormatting sqref="B387:N387">
    <cfRule type="cellIs" dxfId="1438" priority="544" operator="lessThan">
      <formula>0</formula>
    </cfRule>
  </conditionalFormatting>
  <conditionalFormatting sqref="B387:N387">
    <cfRule type="cellIs" dxfId="1437" priority="545" operator="lessThan">
      <formula>0</formula>
    </cfRule>
  </conditionalFormatting>
  <conditionalFormatting sqref="B387:N387">
    <cfRule type="cellIs" dxfId="1436" priority="546" operator="lessThan">
      <formula>0</formula>
    </cfRule>
  </conditionalFormatting>
  <conditionalFormatting sqref="B387:N387">
    <cfRule type="cellIs" dxfId="1435" priority="547" operator="lessThan">
      <formula>0</formula>
    </cfRule>
  </conditionalFormatting>
  <conditionalFormatting sqref="B387:N387">
    <cfRule type="cellIs" dxfId="1434" priority="548" operator="lessThan">
      <formula>0</formula>
    </cfRule>
  </conditionalFormatting>
  <conditionalFormatting sqref="N390">
    <cfRule type="cellIs" dxfId="1433" priority="549" operator="lessThan">
      <formula>0</formula>
    </cfRule>
  </conditionalFormatting>
  <conditionalFormatting sqref="N391">
    <cfRule type="cellIs" dxfId="1432" priority="550" operator="lessThan">
      <formula>0</formula>
    </cfRule>
  </conditionalFormatting>
  <conditionalFormatting sqref="N391">
    <cfRule type="cellIs" dxfId="1431" priority="551" operator="lessThan">
      <formula>0</formula>
    </cfRule>
  </conditionalFormatting>
  <conditionalFormatting sqref="C397:M397">
    <cfRule type="cellIs" dxfId="1430" priority="552" operator="lessThan">
      <formula>0</formula>
    </cfRule>
  </conditionalFormatting>
  <conditionalFormatting sqref="C397:M397">
    <cfRule type="cellIs" dxfId="1429" priority="553" operator="lessThan">
      <formula>0</formula>
    </cfRule>
  </conditionalFormatting>
  <conditionalFormatting sqref="H397">
    <cfRule type="cellIs" dxfId="1428" priority="554" operator="lessThan">
      <formula>0</formula>
    </cfRule>
  </conditionalFormatting>
  <conditionalFormatting sqref="B397">
    <cfRule type="cellIs" dxfId="1427" priority="555" operator="lessThan">
      <formula>0</formula>
    </cfRule>
  </conditionalFormatting>
  <conditionalFormatting sqref="B397">
    <cfRule type="cellIs" dxfId="1426" priority="556" operator="lessThan">
      <formula>0</formula>
    </cfRule>
  </conditionalFormatting>
  <conditionalFormatting sqref="B393:N393">
    <cfRule type="cellIs" dxfId="1425" priority="557" operator="lessThan">
      <formula>0</formula>
    </cfRule>
  </conditionalFormatting>
  <conditionalFormatting sqref="B393:N393">
    <cfRule type="cellIs" dxfId="1424" priority="558" operator="lessThan">
      <formula>0</formula>
    </cfRule>
  </conditionalFormatting>
  <conditionalFormatting sqref="B393:N393">
    <cfRule type="cellIs" dxfId="1423" priority="559" operator="lessThan">
      <formula>0</formula>
    </cfRule>
  </conditionalFormatting>
  <conditionalFormatting sqref="B393:N393">
    <cfRule type="cellIs" dxfId="1422" priority="560" operator="lessThan">
      <formula>0</formula>
    </cfRule>
  </conditionalFormatting>
  <conditionalFormatting sqref="B393:N393">
    <cfRule type="cellIs" dxfId="1421" priority="561" operator="lessThan">
      <formula>0</formula>
    </cfRule>
  </conditionalFormatting>
  <conditionalFormatting sqref="B393:N393">
    <cfRule type="cellIs" dxfId="1420" priority="562" operator="lessThan">
      <formula>0</formula>
    </cfRule>
  </conditionalFormatting>
  <conditionalFormatting sqref="B393:N393">
    <cfRule type="cellIs" dxfId="1419" priority="563" operator="lessThan">
      <formula>0</formula>
    </cfRule>
  </conditionalFormatting>
  <conditionalFormatting sqref="B393:N393">
    <cfRule type="cellIs" dxfId="1418" priority="564" operator="lessThan">
      <formula>0</formula>
    </cfRule>
  </conditionalFormatting>
  <conditionalFormatting sqref="N396">
    <cfRule type="cellIs" dxfId="1417" priority="565" operator="lessThan">
      <formula>0</formula>
    </cfRule>
  </conditionalFormatting>
  <conditionalFormatting sqref="N397">
    <cfRule type="cellIs" dxfId="1416" priority="566" operator="lessThan">
      <formula>0</formula>
    </cfRule>
  </conditionalFormatting>
  <conditionalFormatting sqref="N397">
    <cfRule type="cellIs" dxfId="1415" priority="567" operator="lessThan">
      <formula>0</formula>
    </cfRule>
  </conditionalFormatting>
  <conditionalFormatting sqref="C403:M403">
    <cfRule type="cellIs" dxfId="1414" priority="568" operator="lessThan">
      <formula>0</formula>
    </cfRule>
  </conditionalFormatting>
  <conditionalFormatting sqref="C403:M403">
    <cfRule type="cellIs" dxfId="1413" priority="569" operator="lessThan">
      <formula>0</formula>
    </cfRule>
  </conditionalFormatting>
  <conditionalFormatting sqref="H403">
    <cfRule type="cellIs" dxfId="1412" priority="570" operator="lessThan">
      <formula>0</formula>
    </cfRule>
  </conditionalFormatting>
  <conditionalFormatting sqref="B403">
    <cfRule type="cellIs" dxfId="1411" priority="571" operator="lessThan">
      <formula>0</formula>
    </cfRule>
  </conditionalFormatting>
  <conditionalFormatting sqref="B403">
    <cfRule type="cellIs" dxfId="1410" priority="572" operator="lessThan">
      <formula>0</formula>
    </cfRule>
  </conditionalFormatting>
  <conditionalFormatting sqref="B399:N399">
    <cfRule type="cellIs" dxfId="1409" priority="573" operator="lessThan">
      <formula>0</formula>
    </cfRule>
  </conditionalFormatting>
  <conditionalFormatting sqref="B399:N399">
    <cfRule type="cellIs" dxfId="1408" priority="574" operator="lessThan">
      <formula>0</formula>
    </cfRule>
  </conditionalFormatting>
  <conditionalFormatting sqref="B399:N399">
    <cfRule type="cellIs" dxfId="1407" priority="575" operator="lessThan">
      <formula>0</formula>
    </cfRule>
  </conditionalFormatting>
  <conditionalFormatting sqref="B399:N399">
    <cfRule type="cellIs" dxfId="1406" priority="576" operator="lessThan">
      <formula>0</formula>
    </cfRule>
  </conditionalFormatting>
  <conditionalFormatting sqref="B399:N399">
    <cfRule type="cellIs" dxfId="1405" priority="577" operator="lessThan">
      <formula>0</formula>
    </cfRule>
  </conditionalFormatting>
  <conditionalFormatting sqref="B399:N399">
    <cfRule type="cellIs" dxfId="1404" priority="578" operator="lessThan">
      <formula>0</formula>
    </cfRule>
  </conditionalFormatting>
  <conditionalFormatting sqref="B399:N399">
    <cfRule type="cellIs" dxfId="1403" priority="579" operator="lessThan">
      <formula>0</formula>
    </cfRule>
  </conditionalFormatting>
  <conditionalFormatting sqref="B399:N399">
    <cfRule type="cellIs" dxfId="1402" priority="580" operator="lessThan">
      <formula>0</formula>
    </cfRule>
  </conditionalFormatting>
  <conditionalFormatting sqref="N402">
    <cfRule type="cellIs" dxfId="1401" priority="581" operator="lessThan">
      <formula>0</formula>
    </cfRule>
  </conditionalFormatting>
  <conditionalFormatting sqref="N403">
    <cfRule type="cellIs" dxfId="1400" priority="582" operator="lessThan">
      <formula>0</formula>
    </cfRule>
  </conditionalFormatting>
  <conditionalFormatting sqref="N403">
    <cfRule type="cellIs" dxfId="1399" priority="583" operator="lessThan">
      <formula>0</formula>
    </cfRule>
  </conditionalFormatting>
  <conditionalFormatting sqref="C409:M409">
    <cfRule type="cellIs" dxfId="1398" priority="584" operator="lessThan">
      <formula>0</formula>
    </cfRule>
  </conditionalFormatting>
  <conditionalFormatting sqref="C409:M409">
    <cfRule type="cellIs" dxfId="1397" priority="585" operator="lessThan">
      <formula>0</formula>
    </cfRule>
  </conditionalFormatting>
  <conditionalFormatting sqref="H409">
    <cfRule type="cellIs" dxfId="1396" priority="586" operator="lessThan">
      <formula>0</formula>
    </cfRule>
  </conditionalFormatting>
  <conditionalFormatting sqref="B409">
    <cfRule type="cellIs" dxfId="1395" priority="587" operator="lessThan">
      <formula>0</formula>
    </cfRule>
  </conditionalFormatting>
  <conditionalFormatting sqref="B409">
    <cfRule type="cellIs" dxfId="1394" priority="588" operator="lessThan">
      <formula>0</formula>
    </cfRule>
  </conditionalFormatting>
  <conditionalFormatting sqref="B405:N405">
    <cfRule type="cellIs" dxfId="1393" priority="589" operator="lessThan">
      <formula>0</formula>
    </cfRule>
  </conditionalFormatting>
  <conditionalFormatting sqref="B405:N405">
    <cfRule type="cellIs" dxfId="1392" priority="590" operator="lessThan">
      <formula>0</formula>
    </cfRule>
  </conditionalFormatting>
  <conditionalFormatting sqref="B405:N405">
    <cfRule type="cellIs" dxfId="1391" priority="591" operator="lessThan">
      <formula>0</formula>
    </cfRule>
  </conditionalFormatting>
  <conditionalFormatting sqref="B405:N405">
    <cfRule type="cellIs" dxfId="1390" priority="592" operator="lessThan">
      <formula>0</formula>
    </cfRule>
  </conditionalFormatting>
  <conditionalFormatting sqref="B405:N405">
    <cfRule type="cellIs" dxfId="1389" priority="593" operator="lessThan">
      <formula>0</formula>
    </cfRule>
  </conditionalFormatting>
  <conditionalFormatting sqref="B405:N405">
    <cfRule type="cellIs" dxfId="1388" priority="594" operator="lessThan">
      <formula>0</formula>
    </cfRule>
  </conditionalFormatting>
  <conditionalFormatting sqref="B405:N405">
    <cfRule type="cellIs" dxfId="1387" priority="595" operator="lessThan">
      <formula>0</formula>
    </cfRule>
  </conditionalFormatting>
  <conditionalFormatting sqref="B405:N405">
    <cfRule type="cellIs" dxfId="1386" priority="596" operator="lessThan">
      <formula>0</formula>
    </cfRule>
  </conditionalFormatting>
  <conditionalFormatting sqref="N408">
    <cfRule type="cellIs" dxfId="1385" priority="597" operator="lessThan">
      <formula>0</formula>
    </cfRule>
  </conditionalFormatting>
  <conditionalFormatting sqref="C415:M415">
    <cfRule type="cellIs" dxfId="1384" priority="598" operator="lessThan">
      <formula>0</formula>
    </cfRule>
  </conditionalFormatting>
  <conditionalFormatting sqref="C415:M415">
    <cfRule type="cellIs" dxfId="1383" priority="599" operator="lessThan">
      <formula>0</formula>
    </cfRule>
  </conditionalFormatting>
  <conditionalFormatting sqref="H415">
    <cfRule type="cellIs" dxfId="1382" priority="600" operator="lessThan">
      <formula>0</formula>
    </cfRule>
  </conditionalFormatting>
  <conditionalFormatting sqref="B415">
    <cfRule type="cellIs" dxfId="1381" priority="601" operator="lessThan">
      <formula>0</formula>
    </cfRule>
  </conditionalFormatting>
  <conditionalFormatting sqref="B415">
    <cfRule type="cellIs" dxfId="1380" priority="602" operator="lessThan">
      <formula>0</formula>
    </cfRule>
  </conditionalFormatting>
  <conditionalFormatting sqref="B411:N411">
    <cfRule type="cellIs" dxfId="1379" priority="603" operator="lessThan">
      <formula>0</formula>
    </cfRule>
  </conditionalFormatting>
  <conditionalFormatting sqref="B411:N411">
    <cfRule type="cellIs" dxfId="1378" priority="604" operator="lessThan">
      <formula>0</formula>
    </cfRule>
  </conditionalFormatting>
  <conditionalFormatting sqref="B411:N411">
    <cfRule type="cellIs" dxfId="1377" priority="605" operator="lessThan">
      <formula>0</formula>
    </cfRule>
  </conditionalFormatting>
  <conditionalFormatting sqref="B411:N411">
    <cfRule type="cellIs" dxfId="1376" priority="606" operator="lessThan">
      <formula>0</formula>
    </cfRule>
  </conditionalFormatting>
  <conditionalFormatting sqref="B411:N411">
    <cfRule type="cellIs" dxfId="1375" priority="607" operator="lessThan">
      <formula>0</formula>
    </cfRule>
  </conditionalFormatting>
  <conditionalFormatting sqref="B411:N411">
    <cfRule type="cellIs" dxfId="1374" priority="608" operator="lessThan">
      <formula>0</formula>
    </cfRule>
  </conditionalFormatting>
  <conditionalFormatting sqref="B411:N411">
    <cfRule type="cellIs" dxfId="1373" priority="609" operator="lessThan">
      <formula>0</formula>
    </cfRule>
  </conditionalFormatting>
  <conditionalFormatting sqref="B411:N411">
    <cfRule type="cellIs" dxfId="1372" priority="610" operator="lessThan">
      <formula>0</formula>
    </cfRule>
  </conditionalFormatting>
  <conditionalFormatting sqref="N414">
    <cfRule type="cellIs" dxfId="1371" priority="611" operator="lessThan">
      <formula>0</formula>
    </cfRule>
  </conditionalFormatting>
  <conditionalFormatting sqref="N415">
    <cfRule type="cellIs" dxfId="1370" priority="612" operator="lessThan">
      <formula>0</formula>
    </cfRule>
  </conditionalFormatting>
  <conditionalFormatting sqref="N415">
    <cfRule type="cellIs" dxfId="1369" priority="613" operator="lessThan">
      <formula>0</formula>
    </cfRule>
  </conditionalFormatting>
  <conditionalFormatting sqref="C421:M421">
    <cfRule type="cellIs" dxfId="1368" priority="614" operator="lessThan">
      <formula>0</formula>
    </cfRule>
  </conditionalFormatting>
  <conditionalFormatting sqref="C421:M421">
    <cfRule type="cellIs" dxfId="1367" priority="615" operator="lessThan">
      <formula>0</formula>
    </cfRule>
  </conditionalFormatting>
  <conditionalFormatting sqref="H421">
    <cfRule type="cellIs" dxfId="1366" priority="616" operator="lessThan">
      <formula>0</formula>
    </cfRule>
  </conditionalFormatting>
  <conditionalFormatting sqref="B421">
    <cfRule type="cellIs" dxfId="1365" priority="617" operator="lessThan">
      <formula>0</formula>
    </cfRule>
  </conditionalFormatting>
  <conditionalFormatting sqref="B421">
    <cfRule type="cellIs" dxfId="1364" priority="618" operator="lessThan">
      <formula>0</formula>
    </cfRule>
  </conditionalFormatting>
  <conditionalFormatting sqref="B417:N417">
    <cfRule type="cellIs" dxfId="1363" priority="619" operator="lessThan">
      <formula>0</formula>
    </cfRule>
  </conditionalFormatting>
  <conditionalFormatting sqref="B417:N417">
    <cfRule type="cellIs" dxfId="1362" priority="620" operator="lessThan">
      <formula>0</formula>
    </cfRule>
  </conditionalFormatting>
  <conditionalFormatting sqref="B417:N417">
    <cfRule type="cellIs" dxfId="1361" priority="621" operator="lessThan">
      <formula>0</formula>
    </cfRule>
  </conditionalFormatting>
  <conditionalFormatting sqref="B417:N417">
    <cfRule type="cellIs" dxfId="1360" priority="622" operator="lessThan">
      <formula>0</formula>
    </cfRule>
  </conditionalFormatting>
  <conditionalFormatting sqref="B417:N417">
    <cfRule type="cellIs" dxfId="1359" priority="623" operator="lessThan">
      <formula>0</formula>
    </cfRule>
  </conditionalFormatting>
  <conditionalFormatting sqref="B417:N417">
    <cfRule type="cellIs" dxfId="1358" priority="624" operator="lessThan">
      <formula>0</formula>
    </cfRule>
  </conditionalFormatting>
  <conditionalFormatting sqref="B417:N417">
    <cfRule type="cellIs" dxfId="1357" priority="625" operator="lessThan">
      <formula>0</formula>
    </cfRule>
  </conditionalFormatting>
  <conditionalFormatting sqref="B417:N417">
    <cfRule type="cellIs" dxfId="1356" priority="626" operator="lessThan">
      <formula>0</formula>
    </cfRule>
  </conditionalFormatting>
  <conditionalFormatting sqref="N420">
    <cfRule type="cellIs" dxfId="1355" priority="627" operator="lessThan">
      <formula>0</formula>
    </cfRule>
  </conditionalFormatting>
  <conditionalFormatting sqref="N421">
    <cfRule type="cellIs" dxfId="1354" priority="628" operator="lessThan">
      <formula>0</formula>
    </cfRule>
  </conditionalFormatting>
  <conditionalFormatting sqref="N421">
    <cfRule type="cellIs" dxfId="1353" priority="629" operator="lessThan">
      <formula>0</formula>
    </cfRule>
  </conditionalFormatting>
  <conditionalFormatting sqref="C428:M428">
    <cfRule type="cellIs" dxfId="1352" priority="630" operator="lessThan">
      <formula>0</formula>
    </cfRule>
  </conditionalFormatting>
  <conditionalFormatting sqref="C428:M428">
    <cfRule type="cellIs" dxfId="1351" priority="631" operator="lessThan">
      <formula>0</formula>
    </cfRule>
  </conditionalFormatting>
  <conditionalFormatting sqref="H428">
    <cfRule type="cellIs" dxfId="1350" priority="632" operator="lessThan">
      <formula>0</formula>
    </cfRule>
  </conditionalFormatting>
  <conditionalFormatting sqref="B428">
    <cfRule type="cellIs" dxfId="1349" priority="633" operator="lessThan">
      <formula>0</formula>
    </cfRule>
  </conditionalFormatting>
  <conditionalFormatting sqref="B428">
    <cfRule type="cellIs" dxfId="1348" priority="634" operator="lessThan">
      <formula>0</formula>
    </cfRule>
  </conditionalFormatting>
  <conditionalFormatting sqref="B424:N424">
    <cfRule type="cellIs" dxfId="1347" priority="635" operator="lessThan">
      <formula>0</formula>
    </cfRule>
  </conditionalFormatting>
  <conditionalFormatting sqref="B424:N424">
    <cfRule type="cellIs" dxfId="1346" priority="636" operator="lessThan">
      <formula>0</formula>
    </cfRule>
  </conditionalFormatting>
  <conditionalFormatting sqref="B424:N424">
    <cfRule type="cellIs" dxfId="1345" priority="637" operator="lessThan">
      <formula>0</formula>
    </cfRule>
  </conditionalFormatting>
  <conditionalFormatting sqref="B424:N424">
    <cfRule type="cellIs" dxfId="1344" priority="638" operator="lessThan">
      <formula>0</formula>
    </cfRule>
  </conditionalFormatting>
  <conditionalFormatting sqref="B424:N424">
    <cfRule type="cellIs" dxfId="1343" priority="639" operator="lessThan">
      <formula>0</formula>
    </cfRule>
  </conditionalFormatting>
  <conditionalFormatting sqref="B424:N424">
    <cfRule type="cellIs" dxfId="1342" priority="640" operator="lessThan">
      <formula>0</formula>
    </cfRule>
  </conditionalFormatting>
  <conditionalFormatting sqref="B424:N424">
    <cfRule type="cellIs" dxfId="1341" priority="641" operator="lessThan">
      <formula>0</formula>
    </cfRule>
  </conditionalFormatting>
  <conditionalFormatting sqref="B424:N424">
    <cfRule type="cellIs" dxfId="1340" priority="642" operator="lessThan">
      <formula>0</formula>
    </cfRule>
  </conditionalFormatting>
  <conditionalFormatting sqref="N427">
    <cfRule type="cellIs" dxfId="1339" priority="643" operator="lessThan">
      <formula>0</formula>
    </cfRule>
  </conditionalFormatting>
  <conditionalFormatting sqref="N428">
    <cfRule type="cellIs" dxfId="1338" priority="644" operator="lessThan">
      <formula>0</formula>
    </cfRule>
  </conditionalFormatting>
  <conditionalFormatting sqref="N428">
    <cfRule type="cellIs" dxfId="1337" priority="645" operator="lessThan">
      <formula>0</formula>
    </cfRule>
  </conditionalFormatting>
  <conditionalFormatting sqref="C434:M434">
    <cfRule type="cellIs" dxfId="1336" priority="646" operator="lessThan">
      <formula>0</formula>
    </cfRule>
  </conditionalFormatting>
  <conditionalFormatting sqref="C434:M434">
    <cfRule type="cellIs" dxfId="1335" priority="647" operator="lessThan">
      <formula>0</formula>
    </cfRule>
  </conditionalFormatting>
  <conditionalFormatting sqref="H434">
    <cfRule type="cellIs" dxfId="1334" priority="648" operator="lessThan">
      <formula>0</formula>
    </cfRule>
  </conditionalFormatting>
  <conditionalFormatting sqref="B434">
    <cfRule type="cellIs" dxfId="1333" priority="649" operator="lessThan">
      <formula>0</formula>
    </cfRule>
  </conditionalFormatting>
  <conditionalFormatting sqref="B434">
    <cfRule type="cellIs" dxfId="1332" priority="650" operator="lessThan">
      <formula>0</formula>
    </cfRule>
  </conditionalFormatting>
  <conditionalFormatting sqref="B430:N430">
    <cfRule type="cellIs" dxfId="1331" priority="651" operator="lessThan">
      <formula>0</formula>
    </cfRule>
  </conditionalFormatting>
  <conditionalFormatting sqref="B430:N430">
    <cfRule type="cellIs" dxfId="1330" priority="652" operator="lessThan">
      <formula>0</formula>
    </cfRule>
  </conditionalFormatting>
  <conditionalFormatting sqref="B430:N430">
    <cfRule type="cellIs" dxfId="1329" priority="653" operator="lessThan">
      <formula>0</formula>
    </cfRule>
  </conditionalFormatting>
  <conditionalFormatting sqref="B430:N430">
    <cfRule type="cellIs" dxfId="1328" priority="654" operator="lessThan">
      <formula>0</formula>
    </cfRule>
  </conditionalFormatting>
  <conditionalFormatting sqref="B430:N430">
    <cfRule type="cellIs" dxfId="1327" priority="655" operator="lessThan">
      <formula>0</formula>
    </cfRule>
  </conditionalFormatting>
  <conditionalFormatting sqref="B430:N430">
    <cfRule type="cellIs" dxfId="1326" priority="656" operator="lessThan">
      <formula>0</formula>
    </cfRule>
  </conditionalFormatting>
  <conditionalFormatting sqref="B430:N430">
    <cfRule type="cellIs" dxfId="1325" priority="657" operator="lessThan">
      <formula>0</formula>
    </cfRule>
  </conditionalFormatting>
  <conditionalFormatting sqref="B430:N430">
    <cfRule type="cellIs" dxfId="1324" priority="658" operator="lessThan">
      <formula>0</formula>
    </cfRule>
  </conditionalFormatting>
  <conditionalFormatting sqref="N433">
    <cfRule type="cellIs" dxfId="1323" priority="659" operator="lessThan">
      <formula>0</formula>
    </cfRule>
  </conditionalFormatting>
  <conditionalFormatting sqref="N434">
    <cfRule type="cellIs" dxfId="1322" priority="660" operator="lessThan">
      <formula>0</formula>
    </cfRule>
  </conditionalFormatting>
  <conditionalFormatting sqref="N434">
    <cfRule type="cellIs" dxfId="1321" priority="661" operator="lessThan">
      <formula>0</formula>
    </cfRule>
  </conditionalFormatting>
  <conditionalFormatting sqref="C437:C440">
    <cfRule type="expression" dxfId="1320" priority="662">
      <formula>C437/B437&gt;1</formula>
    </cfRule>
  </conditionalFormatting>
  <conditionalFormatting sqref="C437:C440">
    <cfRule type="expression" dxfId="1319" priority="663">
      <formula>C437/B437&lt;1</formula>
    </cfRule>
  </conditionalFormatting>
  <conditionalFormatting sqref="D437:N440">
    <cfRule type="cellIs" dxfId="1318" priority="664" operator="lessThan">
      <formula>0</formula>
    </cfRule>
  </conditionalFormatting>
  <conditionalFormatting sqref="D437:N440">
    <cfRule type="expression" dxfId="1317" priority="665">
      <formula>D437/C437&gt;1</formula>
    </cfRule>
  </conditionalFormatting>
  <conditionalFormatting sqref="D437:N440">
    <cfRule type="expression" dxfId="1316" priority="666">
      <formula>D437/C437&lt;1</formula>
    </cfRule>
  </conditionalFormatting>
  <conditionalFormatting sqref="B437:B440">
    <cfRule type="cellIs" dxfId="1315" priority="667" operator="lessThan">
      <formula>0</formula>
    </cfRule>
  </conditionalFormatting>
  <conditionalFormatting sqref="B437:B440 B510:N510 B518:N518 B533:N533 B547:N547">
    <cfRule type="expression" dxfId="1314" priority="668">
      <formula>B437/#REF!&gt;1</formula>
    </cfRule>
  </conditionalFormatting>
  <conditionalFormatting sqref="B437:B440 B510:N510 B518:N518 B533:N533 B547:N547">
    <cfRule type="expression" dxfId="1313" priority="669">
      <formula>B437/#REF!&lt;1</formula>
    </cfRule>
  </conditionalFormatting>
  <conditionalFormatting sqref="B470">
    <cfRule type="cellIs" dxfId="1312" priority="670" operator="lessThan">
      <formula>0</formula>
    </cfRule>
  </conditionalFormatting>
  <conditionalFormatting sqref="B470">
    <cfRule type="expression" dxfId="1311" priority="671">
      <formula>B470/#REF!&gt;1</formula>
    </cfRule>
  </conditionalFormatting>
  <conditionalFormatting sqref="B470">
    <cfRule type="expression" dxfId="1310" priority="672">
      <formula>B470/#REF!&lt;1</formula>
    </cfRule>
  </conditionalFormatting>
  <conditionalFormatting sqref="C470">
    <cfRule type="cellIs" dxfId="1309" priority="673" operator="lessThan">
      <formula>0</formula>
    </cfRule>
  </conditionalFormatting>
  <conditionalFormatting sqref="C470">
    <cfRule type="expression" dxfId="1308" priority="674">
      <formula>C470/B470&gt;1</formula>
    </cfRule>
  </conditionalFormatting>
  <conditionalFormatting sqref="C470">
    <cfRule type="expression" dxfId="1307" priority="675">
      <formula>C470/B470&lt;1</formula>
    </cfRule>
  </conditionalFormatting>
  <conditionalFormatting sqref="D470">
    <cfRule type="cellIs" dxfId="1306" priority="676" operator="lessThan">
      <formula>0</formula>
    </cfRule>
  </conditionalFormatting>
  <conditionalFormatting sqref="D470">
    <cfRule type="expression" dxfId="1305" priority="677">
      <formula>D470/C470&gt;1</formula>
    </cfRule>
  </conditionalFormatting>
  <conditionalFormatting sqref="D470">
    <cfRule type="expression" dxfId="1304" priority="678">
      <formula>D470/C470&lt;1</formula>
    </cfRule>
  </conditionalFormatting>
  <conditionalFormatting sqref="E470">
    <cfRule type="cellIs" dxfId="1303" priority="679" operator="lessThan">
      <formula>0</formula>
    </cfRule>
  </conditionalFormatting>
  <conditionalFormatting sqref="E470">
    <cfRule type="expression" dxfId="1302" priority="680">
      <formula>E470/D470&gt;1</formula>
    </cfRule>
  </conditionalFormatting>
  <conditionalFormatting sqref="E470">
    <cfRule type="expression" dxfId="1301" priority="681">
      <formula>E470/D470&lt;1</formula>
    </cfRule>
  </conditionalFormatting>
  <conditionalFormatting sqref="F470">
    <cfRule type="cellIs" dxfId="1300" priority="682" operator="lessThan">
      <formula>0</formula>
    </cfRule>
  </conditionalFormatting>
  <conditionalFormatting sqref="F470">
    <cfRule type="expression" dxfId="1299" priority="683">
      <formula>F470/E470&gt;1</formula>
    </cfRule>
  </conditionalFormatting>
  <conditionalFormatting sqref="F470">
    <cfRule type="expression" dxfId="1298" priority="684">
      <formula>F470/E470&lt;1</formula>
    </cfRule>
  </conditionalFormatting>
  <conditionalFormatting sqref="G470">
    <cfRule type="cellIs" dxfId="1297" priority="685" operator="lessThan">
      <formula>0</formula>
    </cfRule>
  </conditionalFormatting>
  <conditionalFormatting sqref="G470">
    <cfRule type="expression" dxfId="1296" priority="686">
      <formula>G470/F470&gt;1</formula>
    </cfRule>
  </conditionalFormatting>
  <conditionalFormatting sqref="G470">
    <cfRule type="expression" dxfId="1295" priority="687">
      <formula>G470/F470&lt;1</formula>
    </cfRule>
  </conditionalFormatting>
  <conditionalFormatting sqref="H470">
    <cfRule type="cellIs" dxfId="1294" priority="688" operator="lessThan">
      <formula>0</formula>
    </cfRule>
  </conditionalFormatting>
  <conditionalFormatting sqref="H470">
    <cfRule type="expression" dxfId="1293" priority="689">
      <formula>H470/G470&gt;1</formula>
    </cfRule>
  </conditionalFormatting>
  <conditionalFormatting sqref="H470">
    <cfRule type="expression" dxfId="1292" priority="690">
      <formula>H470/G470&lt;1</formula>
    </cfRule>
  </conditionalFormatting>
  <conditionalFormatting sqref="I470:N470">
    <cfRule type="cellIs" dxfId="1291" priority="691" operator="lessThan">
      <formula>0</formula>
    </cfRule>
  </conditionalFormatting>
  <conditionalFormatting sqref="I470:N470">
    <cfRule type="expression" dxfId="1290" priority="692">
      <formula>I470/H470&gt;1</formula>
    </cfRule>
  </conditionalFormatting>
  <conditionalFormatting sqref="I470:N470">
    <cfRule type="expression" dxfId="1289" priority="693">
      <formula>I470/H470&lt;1</formula>
    </cfRule>
  </conditionalFormatting>
  <conditionalFormatting sqref="B510">
    <cfRule type="cellIs" dxfId="1288" priority="694" operator="lessThan">
      <formula>0</formula>
    </cfRule>
  </conditionalFormatting>
  <conditionalFormatting sqref="B510">
    <cfRule type="expression" dxfId="1287" priority="695">
      <formula>B510/#REF!&gt;1</formula>
    </cfRule>
  </conditionalFormatting>
  <conditionalFormatting sqref="B510">
    <cfRule type="expression" dxfId="1286" priority="696">
      <formula>B510/#REF!&lt;1</formula>
    </cfRule>
  </conditionalFormatting>
  <conditionalFormatting sqref="C510">
    <cfRule type="cellIs" dxfId="1285" priority="697" operator="lessThan">
      <formula>0</formula>
    </cfRule>
  </conditionalFormatting>
  <conditionalFormatting sqref="C510">
    <cfRule type="expression" dxfId="1284" priority="698">
      <formula>C510/B510&gt;1</formula>
    </cfRule>
  </conditionalFormatting>
  <conditionalFormatting sqref="C510">
    <cfRule type="expression" dxfId="1283" priority="699">
      <formula>C510/B510&lt;1</formula>
    </cfRule>
  </conditionalFormatting>
  <conditionalFormatting sqref="D510">
    <cfRule type="cellIs" dxfId="1282" priority="700" operator="lessThan">
      <formula>0</formula>
    </cfRule>
  </conditionalFormatting>
  <conditionalFormatting sqref="D510">
    <cfRule type="expression" dxfId="1281" priority="701">
      <formula>D510/C510&gt;1</formula>
    </cfRule>
  </conditionalFormatting>
  <conditionalFormatting sqref="D510">
    <cfRule type="expression" dxfId="1280" priority="702">
      <formula>D510/C510&lt;1</formula>
    </cfRule>
  </conditionalFormatting>
  <conditionalFormatting sqref="E510">
    <cfRule type="cellIs" dxfId="1279" priority="703" operator="lessThan">
      <formula>0</formula>
    </cfRule>
  </conditionalFormatting>
  <conditionalFormatting sqref="E510">
    <cfRule type="expression" dxfId="1278" priority="704">
      <formula>E510/D510&gt;1</formula>
    </cfRule>
  </conditionalFormatting>
  <conditionalFormatting sqref="E510">
    <cfRule type="expression" dxfId="1277" priority="705">
      <formula>E510/D510&lt;1</formula>
    </cfRule>
  </conditionalFormatting>
  <conditionalFormatting sqref="F510">
    <cfRule type="cellIs" dxfId="1276" priority="706" operator="lessThan">
      <formula>0</formula>
    </cfRule>
  </conditionalFormatting>
  <conditionalFormatting sqref="F510">
    <cfRule type="expression" dxfId="1275" priority="707">
      <formula>F510/E510&gt;1</formula>
    </cfRule>
  </conditionalFormatting>
  <conditionalFormatting sqref="F510">
    <cfRule type="expression" dxfId="1274" priority="708">
      <formula>F510/E510&lt;1</formula>
    </cfRule>
  </conditionalFormatting>
  <conditionalFormatting sqref="G510">
    <cfRule type="cellIs" dxfId="1273" priority="709" operator="lessThan">
      <formula>0</formula>
    </cfRule>
  </conditionalFormatting>
  <conditionalFormatting sqref="G510">
    <cfRule type="expression" dxfId="1272" priority="710">
      <formula>G510/F510&gt;1</formula>
    </cfRule>
  </conditionalFormatting>
  <conditionalFormatting sqref="G510">
    <cfRule type="expression" dxfId="1271" priority="711">
      <formula>G510/F510&lt;1</formula>
    </cfRule>
  </conditionalFormatting>
  <conditionalFormatting sqref="H510">
    <cfRule type="cellIs" dxfId="1270" priority="712" operator="lessThan">
      <formula>0</formula>
    </cfRule>
  </conditionalFormatting>
  <conditionalFormatting sqref="H510">
    <cfRule type="expression" dxfId="1269" priority="713">
      <formula>H510/G510&gt;1</formula>
    </cfRule>
  </conditionalFormatting>
  <conditionalFormatting sqref="H510">
    <cfRule type="expression" dxfId="1268" priority="714">
      <formula>H510/G510&lt;1</formula>
    </cfRule>
  </conditionalFormatting>
  <conditionalFormatting sqref="B518">
    <cfRule type="cellIs" dxfId="1267" priority="715" operator="lessThan">
      <formula>0</formula>
    </cfRule>
  </conditionalFormatting>
  <conditionalFormatting sqref="B518">
    <cfRule type="expression" dxfId="1266" priority="716">
      <formula>B518/#REF!&gt;1</formula>
    </cfRule>
  </conditionalFormatting>
  <conditionalFormatting sqref="B518">
    <cfRule type="expression" dxfId="1265" priority="717">
      <formula>B518/#REF!&lt;1</formula>
    </cfRule>
  </conditionalFormatting>
  <conditionalFormatting sqref="C518">
    <cfRule type="cellIs" dxfId="1264" priority="718" operator="lessThan">
      <formula>0</formula>
    </cfRule>
  </conditionalFormatting>
  <conditionalFormatting sqref="C518">
    <cfRule type="expression" dxfId="1263" priority="719">
      <formula>C518/B518&gt;1</formula>
    </cfRule>
  </conditionalFormatting>
  <conditionalFormatting sqref="C518">
    <cfRule type="expression" dxfId="1262" priority="720">
      <formula>C518/B518&lt;1</formula>
    </cfRule>
  </conditionalFormatting>
  <conditionalFormatting sqref="D518">
    <cfRule type="cellIs" dxfId="1261" priority="721" operator="lessThan">
      <formula>0</formula>
    </cfRule>
  </conditionalFormatting>
  <conditionalFormatting sqref="D518">
    <cfRule type="expression" dxfId="1260" priority="722">
      <formula>D518/C518&gt;1</formula>
    </cfRule>
  </conditionalFormatting>
  <conditionalFormatting sqref="D518">
    <cfRule type="expression" dxfId="1259" priority="723">
      <formula>D518/C518&lt;1</formula>
    </cfRule>
  </conditionalFormatting>
  <conditionalFormatting sqref="E518">
    <cfRule type="cellIs" dxfId="1258" priority="724" operator="lessThan">
      <formula>0</formula>
    </cfRule>
  </conditionalFormatting>
  <conditionalFormatting sqref="E518">
    <cfRule type="expression" dxfId="1257" priority="725">
      <formula>E518/D518&gt;1</formula>
    </cfRule>
  </conditionalFormatting>
  <conditionalFormatting sqref="E518">
    <cfRule type="expression" dxfId="1256" priority="726">
      <formula>E518/D518&lt;1</formula>
    </cfRule>
  </conditionalFormatting>
  <conditionalFormatting sqref="F518">
    <cfRule type="cellIs" dxfId="1255" priority="727" operator="lessThan">
      <formula>0</formula>
    </cfRule>
  </conditionalFormatting>
  <conditionalFormatting sqref="F518">
    <cfRule type="expression" dxfId="1254" priority="728">
      <formula>F518/E518&gt;1</formula>
    </cfRule>
  </conditionalFormatting>
  <conditionalFormatting sqref="F518">
    <cfRule type="expression" dxfId="1253" priority="729">
      <formula>F518/E518&lt;1</formula>
    </cfRule>
  </conditionalFormatting>
  <conditionalFormatting sqref="G518">
    <cfRule type="cellIs" dxfId="1252" priority="730" operator="lessThan">
      <formula>0</formula>
    </cfRule>
  </conditionalFormatting>
  <conditionalFormatting sqref="G518">
    <cfRule type="expression" dxfId="1251" priority="731">
      <formula>G518/F518&gt;1</formula>
    </cfRule>
  </conditionalFormatting>
  <conditionalFormatting sqref="G518">
    <cfRule type="expression" dxfId="1250" priority="732">
      <formula>G518/F518&lt;1</formula>
    </cfRule>
  </conditionalFormatting>
  <conditionalFormatting sqref="H518">
    <cfRule type="cellIs" dxfId="1249" priority="733" operator="lessThan">
      <formula>0</formula>
    </cfRule>
  </conditionalFormatting>
  <conditionalFormatting sqref="H518">
    <cfRule type="expression" dxfId="1248" priority="734">
      <formula>H518/G518&gt;1</formula>
    </cfRule>
  </conditionalFormatting>
  <conditionalFormatting sqref="H518">
    <cfRule type="expression" dxfId="1247" priority="735">
      <formula>H518/G518&lt;1</formula>
    </cfRule>
  </conditionalFormatting>
  <conditionalFormatting sqref="B547">
    <cfRule type="cellIs" dxfId="1246" priority="736" operator="lessThan">
      <formula>0</formula>
    </cfRule>
  </conditionalFormatting>
  <conditionalFormatting sqref="B547">
    <cfRule type="expression" dxfId="1245" priority="737">
      <formula>B547/#REF!&gt;1</formula>
    </cfRule>
  </conditionalFormatting>
  <conditionalFormatting sqref="B547">
    <cfRule type="expression" dxfId="1244" priority="738">
      <formula>B547/#REF!&lt;1</formula>
    </cfRule>
  </conditionalFormatting>
  <conditionalFormatting sqref="C547">
    <cfRule type="cellIs" dxfId="1243" priority="739" operator="lessThan">
      <formula>0</formula>
    </cfRule>
  </conditionalFormatting>
  <conditionalFormatting sqref="C547">
    <cfRule type="expression" dxfId="1242" priority="740">
      <formula>C547/B547&gt;1</formula>
    </cfRule>
  </conditionalFormatting>
  <conditionalFormatting sqref="C547">
    <cfRule type="expression" dxfId="1241" priority="741">
      <formula>C547/B547&lt;1</formula>
    </cfRule>
  </conditionalFormatting>
  <conditionalFormatting sqref="D547">
    <cfRule type="cellIs" dxfId="1240" priority="742" operator="lessThan">
      <formula>0</formula>
    </cfRule>
  </conditionalFormatting>
  <conditionalFormatting sqref="D547">
    <cfRule type="expression" dxfId="1239" priority="743">
      <formula>D547/C547&gt;1</formula>
    </cfRule>
  </conditionalFormatting>
  <conditionalFormatting sqref="D547">
    <cfRule type="expression" dxfId="1238" priority="744">
      <formula>D547/C547&lt;1</formula>
    </cfRule>
  </conditionalFormatting>
  <conditionalFormatting sqref="E547">
    <cfRule type="cellIs" dxfId="1237" priority="745" operator="lessThan">
      <formula>0</formula>
    </cfRule>
  </conditionalFormatting>
  <conditionalFormatting sqref="E547">
    <cfRule type="expression" dxfId="1236" priority="746">
      <formula>E547/D547&gt;1</formula>
    </cfRule>
  </conditionalFormatting>
  <conditionalFormatting sqref="E547">
    <cfRule type="expression" dxfId="1235" priority="747">
      <formula>E547/D547&lt;1</formula>
    </cfRule>
  </conditionalFormatting>
  <conditionalFormatting sqref="F547">
    <cfRule type="cellIs" dxfId="1234" priority="748" operator="lessThan">
      <formula>0</formula>
    </cfRule>
  </conditionalFormatting>
  <conditionalFormatting sqref="F547">
    <cfRule type="expression" dxfId="1233" priority="749">
      <formula>F547/E547&gt;1</formula>
    </cfRule>
  </conditionalFormatting>
  <conditionalFormatting sqref="F547">
    <cfRule type="expression" dxfId="1232" priority="750">
      <formula>F547/E547&lt;1</formula>
    </cfRule>
  </conditionalFormatting>
  <conditionalFormatting sqref="G547">
    <cfRule type="cellIs" dxfId="1231" priority="751" operator="lessThan">
      <formula>0</formula>
    </cfRule>
  </conditionalFormatting>
  <conditionalFormatting sqref="G547">
    <cfRule type="expression" dxfId="1230" priority="752">
      <formula>G547/F547&gt;1</formula>
    </cfRule>
  </conditionalFormatting>
  <conditionalFormatting sqref="G547">
    <cfRule type="expression" dxfId="1229" priority="753">
      <formula>G547/F547&lt;1</formula>
    </cfRule>
  </conditionalFormatting>
  <conditionalFormatting sqref="H547">
    <cfRule type="cellIs" dxfId="1228" priority="754" operator="lessThan">
      <formula>0</formula>
    </cfRule>
  </conditionalFormatting>
  <conditionalFormatting sqref="H547">
    <cfRule type="expression" dxfId="1227" priority="755">
      <formula>H547/G547&gt;1</formula>
    </cfRule>
  </conditionalFormatting>
  <conditionalFormatting sqref="H547">
    <cfRule type="expression" dxfId="1226" priority="756">
      <formula>H547/G547&lt;1</formula>
    </cfRule>
  </conditionalFormatting>
  <conditionalFormatting sqref="N554">
    <cfRule type="cellIs" dxfId="1225" priority="757" operator="lessThan">
      <formula>0</formula>
    </cfRule>
  </conditionalFormatting>
  <conditionalFormatting sqref="N562">
    <cfRule type="cellIs" dxfId="1224" priority="758" operator="lessThan">
      <formula>0</formula>
    </cfRule>
  </conditionalFormatting>
  <conditionalFormatting sqref="N562">
    <cfRule type="cellIs" dxfId="1223" priority="759" operator="lessThan">
      <formula>0</formula>
    </cfRule>
  </conditionalFormatting>
  <conditionalFormatting sqref="N563">
    <cfRule type="cellIs" dxfId="1222" priority="760" operator="lessThan">
      <formula>0</formula>
    </cfRule>
  </conditionalFormatting>
  <conditionalFormatting sqref="N563">
    <cfRule type="cellIs" dxfId="1221" priority="761" operator="lessThan">
      <formula>0</formula>
    </cfRule>
  </conditionalFormatting>
  <conditionalFormatting sqref="N568">
    <cfRule type="cellIs" dxfId="1220" priority="762" operator="lessThan">
      <formula>0</formula>
    </cfRule>
  </conditionalFormatting>
  <conditionalFormatting sqref="N568">
    <cfRule type="cellIs" dxfId="1219" priority="763" operator="lessThan">
      <formula>0</formula>
    </cfRule>
  </conditionalFormatting>
  <conditionalFormatting sqref="O339">
    <cfRule type="cellIs" dxfId="1218" priority="764" operator="lessThan">
      <formula>0</formula>
    </cfRule>
  </conditionalFormatting>
  <conditionalFormatting sqref="O340:O341">
    <cfRule type="cellIs" dxfId="1217" priority="765" operator="lessThan">
      <formula>0</formula>
    </cfRule>
  </conditionalFormatting>
  <conditionalFormatting sqref="O437:O440">
    <cfRule type="cellIs" dxfId="1216" priority="766" operator="lessThan">
      <formula>0</formula>
    </cfRule>
  </conditionalFormatting>
  <conditionalFormatting sqref="O337">
    <cfRule type="cellIs" dxfId="1215" priority="767" operator="lessThan">
      <formula>0</formula>
    </cfRule>
  </conditionalFormatting>
  <conditionalFormatting sqref="O342:O343">
    <cfRule type="cellIs" dxfId="1214" priority="768" operator="lessThan">
      <formula>0</formula>
    </cfRule>
  </conditionalFormatting>
  <conditionalFormatting sqref="O345:O349">
    <cfRule type="cellIs" dxfId="1213" priority="769" operator="lessThan">
      <formula>0</formula>
    </cfRule>
  </conditionalFormatting>
  <conditionalFormatting sqref="O354:O355">
    <cfRule type="cellIs" dxfId="1212" priority="770" operator="lessThan">
      <formula>0</formula>
    </cfRule>
  </conditionalFormatting>
  <conditionalFormatting sqref="O360:O361">
    <cfRule type="cellIs" dxfId="1211" priority="771" operator="lessThan">
      <formula>0</formula>
    </cfRule>
  </conditionalFormatting>
  <conditionalFormatting sqref="O366:O367">
    <cfRule type="cellIs" dxfId="1210" priority="772" operator="lessThan">
      <formula>0</formula>
    </cfRule>
  </conditionalFormatting>
  <conditionalFormatting sqref="O372:O373">
    <cfRule type="cellIs" dxfId="1209" priority="773" operator="lessThan">
      <formula>0</formula>
    </cfRule>
  </conditionalFormatting>
  <conditionalFormatting sqref="O378">
    <cfRule type="cellIs" dxfId="1208" priority="774" operator="lessThan">
      <formula>0</formula>
    </cfRule>
  </conditionalFormatting>
  <conditionalFormatting sqref="O384:O385">
    <cfRule type="cellIs" dxfId="1207" priority="775" operator="lessThan">
      <formula>0</formula>
    </cfRule>
  </conditionalFormatting>
  <conditionalFormatting sqref="O390:O391">
    <cfRule type="cellIs" dxfId="1206" priority="776" operator="lessThan">
      <formula>0</formula>
    </cfRule>
  </conditionalFormatting>
  <conditionalFormatting sqref="O396:O397">
    <cfRule type="cellIs" dxfId="1205" priority="777" operator="lessThan">
      <formula>0</formula>
    </cfRule>
  </conditionalFormatting>
  <conditionalFormatting sqref="O402:O403">
    <cfRule type="cellIs" dxfId="1204" priority="778" operator="lessThan">
      <formula>0</formula>
    </cfRule>
  </conditionalFormatting>
  <conditionalFormatting sqref="O408:O409">
    <cfRule type="cellIs" dxfId="1203" priority="779" operator="lessThan">
      <formula>0</formula>
    </cfRule>
  </conditionalFormatting>
  <conditionalFormatting sqref="O414:O415">
    <cfRule type="cellIs" dxfId="1202" priority="780" operator="lessThan">
      <formula>0</formula>
    </cfRule>
  </conditionalFormatting>
  <conditionalFormatting sqref="O420:O421">
    <cfRule type="cellIs" dxfId="1201" priority="781" operator="lessThan">
      <formula>0</formula>
    </cfRule>
  </conditionalFormatting>
  <conditionalFormatting sqref="O427:O428">
    <cfRule type="cellIs" dxfId="1200" priority="782" operator="lessThan">
      <formula>0</formula>
    </cfRule>
  </conditionalFormatting>
  <conditionalFormatting sqref="O433:O434">
    <cfRule type="cellIs" dxfId="1199" priority="783" operator="lessThan">
      <formula>0</formula>
    </cfRule>
  </conditionalFormatting>
  <conditionalFormatting sqref="O441">
    <cfRule type="cellIs" dxfId="1198" priority="784" operator="lessThan">
      <formula>0</formula>
    </cfRule>
  </conditionalFormatting>
  <conditionalFormatting sqref="O448">
    <cfRule type="cellIs" dxfId="1197" priority="785" operator="lessThan">
      <formula>0</formula>
    </cfRule>
  </conditionalFormatting>
  <conditionalFormatting sqref="O461:O462">
    <cfRule type="cellIs" dxfId="1196" priority="786" operator="lessThan">
      <formula>0</formula>
    </cfRule>
  </conditionalFormatting>
  <conditionalFormatting sqref="O469:O470">
    <cfRule type="cellIs" dxfId="1195" priority="787" operator="lessThan">
      <formula>0</formula>
    </cfRule>
  </conditionalFormatting>
  <conditionalFormatting sqref="O478:O479">
    <cfRule type="cellIs" dxfId="1194" priority="788" operator="lessThan">
      <formula>0</formula>
    </cfRule>
  </conditionalFormatting>
  <conditionalFormatting sqref="O486:O487">
    <cfRule type="cellIs" dxfId="1193" priority="789" operator="lessThan">
      <formula>0</formula>
    </cfRule>
  </conditionalFormatting>
  <conditionalFormatting sqref="O502:O503">
    <cfRule type="cellIs" dxfId="1192" priority="790" operator="lessThan">
      <formula>0</formula>
    </cfRule>
  </conditionalFormatting>
  <conditionalFormatting sqref="O494:O495">
    <cfRule type="cellIs" dxfId="1191" priority="791" operator="lessThan">
      <formula>0</formula>
    </cfRule>
  </conditionalFormatting>
  <conditionalFormatting sqref="O509:O510">
    <cfRule type="cellIs" dxfId="1190" priority="792" operator="lessThan">
      <formula>0</formula>
    </cfRule>
  </conditionalFormatting>
  <conditionalFormatting sqref="O517:O518">
    <cfRule type="cellIs" dxfId="1189" priority="793" operator="lessThan">
      <formula>0</formula>
    </cfRule>
  </conditionalFormatting>
  <conditionalFormatting sqref="O525:O526">
    <cfRule type="cellIs" dxfId="1188" priority="794" operator="lessThan">
      <formula>0</formula>
    </cfRule>
  </conditionalFormatting>
  <conditionalFormatting sqref="O532:O533">
    <cfRule type="cellIs" dxfId="1187" priority="795" operator="lessThan">
      <formula>0</formula>
    </cfRule>
  </conditionalFormatting>
  <conditionalFormatting sqref="O539:O540">
    <cfRule type="cellIs" dxfId="1186" priority="796" operator="lessThan">
      <formula>0</formula>
    </cfRule>
  </conditionalFormatting>
  <conditionalFormatting sqref="O546:O547">
    <cfRule type="cellIs" dxfId="1185" priority="797" operator="lessThan">
      <formula>0</formula>
    </cfRule>
  </conditionalFormatting>
  <conditionalFormatting sqref="O554:O555">
    <cfRule type="cellIs" dxfId="1184" priority="798" operator="lessThan">
      <formula>0</formula>
    </cfRule>
  </conditionalFormatting>
  <conditionalFormatting sqref="O571">
    <cfRule type="cellIs" dxfId="1183" priority="799" operator="lessThan">
      <formula>0</formula>
    </cfRule>
  </conditionalFormatting>
  <conditionalFormatting sqref="O576">
    <cfRule type="cellIs" dxfId="1182" priority="800" operator="lessThan">
      <formula>0</formula>
    </cfRule>
  </conditionalFormatting>
  <conditionalFormatting sqref="O592">
    <cfRule type="cellIs" dxfId="1181" priority="801" operator="lessThan">
      <formula>0</formula>
    </cfRule>
  </conditionalFormatting>
  <conditionalFormatting sqref="O610:O612">
    <cfRule type="cellIs" dxfId="1180" priority="802" operator="lessThan">
      <formula>0</formula>
    </cfRule>
  </conditionalFormatting>
  <conditionalFormatting sqref="I685:P685 O683:P684 O686:P686">
    <cfRule type="cellIs" dxfId="1179" priority="803" operator="lessThan">
      <formula>0</formula>
    </cfRule>
  </conditionalFormatting>
  <conditionalFormatting sqref="O614:O615">
    <cfRule type="cellIs" dxfId="1178" priority="804" operator="lessThan">
      <formula>0</formula>
    </cfRule>
  </conditionalFormatting>
  <conditionalFormatting sqref="O618">
    <cfRule type="cellIs" dxfId="1177" priority="805" operator="lessThan">
      <formula>0</formula>
    </cfRule>
  </conditionalFormatting>
  <conditionalFormatting sqref="O619">
    <cfRule type="cellIs" dxfId="1176" priority="806" operator="lessThan">
      <formula>0</formula>
    </cfRule>
  </conditionalFormatting>
  <conditionalFormatting sqref="O621">
    <cfRule type="cellIs" dxfId="1175" priority="807" operator="lessThan">
      <formula>0</formula>
    </cfRule>
  </conditionalFormatting>
  <conditionalFormatting sqref="O622">
    <cfRule type="cellIs" dxfId="1174" priority="808" operator="lessThan">
      <formula>0</formula>
    </cfRule>
  </conditionalFormatting>
  <conditionalFormatting sqref="D624:N624 D621:N621 D618:N619 D610:N612">
    <cfRule type="expression" dxfId="1173" priority="809">
      <formula>D610/C610&gt;1</formula>
    </cfRule>
  </conditionalFormatting>
  <conditionalFormatting sqref="D624:N624 D621:N621 D618:N619 D610:N612">
    <cfRule type="expression" dxfId="1172" priority="810">
      <formula>D610/C610&lt;1</formula>
    </cfRule>
  </conditionalFormatting>
  <conditionalFormatting sqref="C465:C468">
    <cfRule type="cellIs" dxfId="1171" priority="811" operator="lessThan">
      <formula>0</formula>
    </cfRule>
  </conditionalFormatting>
  <conditionalFormatting sqref="C465:C468">
    <cfRule type="expression" dxfId="1170" priority="812">
      <formula>C465/B465&gt;1</formula>
    </cfRule>
  </conditionalFormatting>
  <conditionalFormatting sqref="C465:C468">
    <cfRule type="expression" dxfId="1169" priority="813">
      <formula>C465/B465&lt;1</formula>
    </cfRule>
  </conditionalFormatting>
  <conditionalFormatting sqref="D465:N468">
    <cfRule type="cellIs" dxfId="1168" priority="814" operator="lessThan">
      <formula>0</formula>
    </cfRule>
  </conditionalFormatting>
  <conditionalFormatting sqref="D465:N468">
    <cfRule type="expression" dxfId="1167" priority="815">
      <formula>D465/C465&gt;1</formula>
    </cfRule>
  </conditionalFormatting>
  <conditionalFormatting sqref="D465:N468">
    <cfRule type="expression" dxfId="1166" priority="816">
      <formula>D465/C465&lt;1</formula>
    </cfRule>
  </conditionalFormatting>
  <conditionalFormatting sqref="B465:B468">
    <cfRule type="cellIs" dxfId="1165" priority="817" operator="lessThan">
      <formula>0</formula>
    </cfRule>
  </conditionalFormatting>
  <conditionalFormatting sqref="B465:B468">
    <cfRule type="expression" dxfId="1164" priority="818">
      <formula>B465/#REF!&gt;1</formula>
    </cfRule>
  </conditionalFormatting>
  <conditionalFormatting sqref="B465:B468">
    <cfRule type="expression" dxfId="1163" priority="819">
      <formula>B465/#REF!&lt;1</formula>
    </cfRule>
  </conditionalFormatting>
  <conditionalFormatting sqref="J546:N546 J532:N532 J517:N517 J509:N509">
    <cfRule type="cellIs" dxfId="1162" priority="820" operator="lessThan">
      <formula>0</formula>
    </cfRule>
  </conditionalFormatting>
  <conditionalFormatting sqref="C546:I546 C542:C545 C532:I532 C528:C531 C517:I517 C513:C516 C509:I509 C505:C508">
    <cfRule type="cellIs" dxfId="1161" priority="821" operator="lessThan">
      <formula>0</formula>
    </cfRule>
  </conditionalFormatting>
  <conditionalFormatting sqref="C546:M546 C532:M532 C517:M517 C509:M509">
    <cfRule type="cellIs" dxfId="1160" priority="822" operator="lessThan">
      <formula>0</formula>
    </cfRule>
  </conditionalFormatting>
  <conditionalFormatting sqref="C542:C545 C528:C531 C513:C516 C505:C508">
    <cfRule type="expression" dxfId="1159" priority="823">
      <formula>C505/B505&gt;1</formula>
    </cfRule>
  </conditionalFormatting>
  <conditionalFormatting sqref="C542:C545 C528:C531 C513:C516 C505:C508">
    <cfRule type="expression" dxfId="1158" priority="824">
      <formula>C505/B505&lt;1</formula>
    </cfRule>
  </conditionalFormatting>
  <conditionalFormatting sqref="D542:N545 D528:N531 D513:N516 D505:N508">
    <cfRule type="cellIs" dxfId="1157" priority="825" operator="lessThan">
      <formula>0</formula>
    </cfRule>
  </conditionalFormatting>
  <conditionalFormatting sqref="D542:N545 D528:N531 D513:N516 D505:N508">
    <cfRule type="expression" dxfId="1156" priority="826">
      <formula>D505/C505&gt;1</formula>
    </cfRule>
  </conditionalFormatting>
  <conditionalFormatting sqref="D542:N545 D528:N531 D513:N516 D505:N508">
    <cfRule type="expression" dxfId="1155" priority="827">
      <formula>D505/C505&lt;1</formula>
    </cfRule>
  </conditionalFormatting>
  <conditionalFormatting sqref="C546:N546 C532:N532 C517:N517 C509:N509">
    <cfRule type="cellIs" dxfId="1154" priority="828" operator="lessThan">
      <formula>0</formula>
    </cfRule>
  </conditionalFormatting>
  <conditionalFormatting sqref="C546:N546 C532:N532 C517:N517 C509:N509">
    <cfRule type="expression" dxfId="1153" priority="829">
      <formula>C509/B509&gt;1</formula>
    </cfRule>
  </conditionalFormatting>
  <conditionalFormatting sqref="C546:N546 C532:N532 C517:N517 C509:N509">
    <cfRule type="expression" dxfId="1152" priority="830">
      <formula>C509/B509&lt;1</formula>
    </cfRule>
  </conditionalFormatting>
  <conditionalFormatting sqref="B624 B621 B618:B619 B614:B615 B610:B612">
    <cfRule type="cellIs" dxfId="1151" priority="831" operator="lessThan">
      <formula>0</formula>
    </cfRule>
  </conditionalFormatting>
  <conditionalFormatting sqref="C624 C621 C618:C619 C610:C612">
    <cfRule type="cellIs" dxfId="1150" priority="832" operator="lessThan">
      <formula>0</formula>
    </cfRule>
  </conditionalFormatting>
  <conditionalFormatting sqref="C624 C621 C618:C619 C610:C612">
    <cfRule type="expression" dxfId="1149" priority="833">
      <formula>C610/B610&gt;1</formula>
    </cfRule>
  </conditionalFormatting>
  <conditionalFormatting sqref="C624 C621 C618:C619 C610:C612">
    <cfRule type="expression" dxfId="1148" priority="834">
      <formula>C610/B610&lt;1</formula>
    </cfRule>
  </conditionalFormatting>
  <conditionalFormatting sqref="D624:N624 D621:N621 D618:N619 D610:N612">
    <cfRule type="cellIs" dxfId="1147" priority="835" operator="lessThan">
      <formula>0</formula>
    </cfRule>
  </conditionalFormatting>
  <conditionalFormatting sqref="B462:N462 B495 B526 B555">
    <cfRule type="expression" dxfId="1146" priority="836">
      <formula>B462/#REF!&gt;1</formula>
    </cfRule>
  </conditionalFormatting>
  <conditionalFormatting sqref="B462:N462 B495 B526 B555">
    <cfRule type="expression" dxfId="1145" priority="837">
      <formula>B462/#REF!&lt;1</formula>
    </cfRule>
  </conditionalFormatting>
  <conditionalFormatting sqref="C441">
    <cfRule type="cellIs" dxfId="1144" priority="838" operator="lessThan">
      <formula>0</formula>
    </cfRule>
  </conditionalFormatting>
  <conditionalFormatting sqref="C441">
    <cfRule type="expression" dxfId="1143" priority="839">
      <formula>C441/B441&gt;1</formula>
    </cfRule>
  </conditionalFormatting>
  <conditionalFormatting sqref="C441">
    <cfRule type="expression" dxfId="1142" priority="840">
      <formula>C441/B441&lt;1</formula>
    </cfRule>
  </conditionalFormatting>
  <conditionalFormatting sqref="D441:N441">
    <cfRule type="cellIs" dxfId="1141" priority="841" operator="lessThan">
      <formula>0</formula>
    </cfRule>
  </conditionalFormatting>
  <conditionalFormatting sqref="D441:N441">
    <cfRule type="expression" dxfId="1140" priority="842">
      <formula>D441/C441&gt;1</formula>
    </cfRule>
  </conditionalFormatting>
  <conditionalFormatting sqref="D441:N441">
    <cfRule type="expression" dxfId="1139" priority="843">
      <formula>D441/C441&lt;1</formula>
    </cfRule>
  </conditionalFormatting>
  <conditionalFormatting sqref="B441">
    <cfRule type="cellIs" dxfId="1138" priority="844" operator="lessThan">
      <formula>0</formula>
    </cfRule>
  </conditionalFormatting>
  <conditionalFormatting sqref="B441">
    <cfRule type="expression" dxfId="1137" priority="845">
      <formula>B441/#REF!&gt;1</formula>
    </cfRule>
  </conditionalFormatting>
  <conditionalFormatting sqref="B441">
    <cfRule type="expression" dxfId="1136" priority="846">
      <formula>B441/#REF!&lt;1</formula>
    </cfRule>
  </conditionalFormatting>
  <conditionalFormatting sqref="C469">
    <cfRule type="cellIs" dxfId="1135" priority="847" operator="lessThan">
      <formula>0</formula>
    </cfRule>
  </conditionalFormatting>
  <conditionalFormatting sqref="D469:N469">
    <cfRule type="cellIs" dxfId="1134" priority="848" operator="lessThan">
      <formula>0</formula>
    </cfRule>
  </conditionalFormatting>
  <conditionalFormatting sqref="C469">
    <cfRule type="expression" dxfId="1133" priority="849">
      <formula>C469/B469&gt;1</formula>
    </cfRule>
  </conditionalFormatting>
  <conditionalFormatting sqref="C469">
    <cfRule type="expression" dxfId="1132" priority="850">
      <formula>C469/B469&lt;1</formula>
    </cfRule>
  </conditionalFormatting>
  <conditionalFormatting sqref="D469:N469">
    <cfRule type="expression" dxfId="1131" priority="851">
      <formula>D469/C469&gt;1</formula>
    </cfRule>
  </conditionalFormatting>
  <conditionalFormatting sqref="D469:N469">
    <cfRule type="expression" dxfId="1130" priority="852">
      <formula>D469/C469&lt;1</formula>
    </cfRule>
  </conditionalFormatting>
  <conditionalFormatting sqref="B469">
    <cfRule type="cellIs" dxfId="1129" priority="853" operator="lessThan">
      <formula>0</formula>
    </cfRule>
  </conditionalFormatting>
  <conditionalFormatting sqref="B469">
    <cfRule type="expression" dxfId="1128" priority="854">
      <formula>B469/#REF!&gt;1</formula>
    </cfRule>
  </conditionalFormatting>
  <conditionalFormatting sqref="B469">
    <cfRule type="expression" dxfId="1127" priority="855">
      <formula>B469/#REF!&lt;1</formula>
    </cfRule>
  </conditionalFormatting>
  <conditionalFormatting sqref="B487 B479">
    <cfRule type="cellIs" dxfId="1126" priority="856" operator="lessThan">
      <formula>0</formula>
    </cfRule>
  </conditionalFormatting>
  <conditionalFormatting sqref="B487 B479">
    <cfRule type="expression" dxfId="1125" priority="857">
      <formula>B479/#REF!&gt;1</formula>
    </cfRule>
  </conditionalFormatting>
  <conditionalFormatting sqref="B487 B479">
    <cfRule type="expression" dxfId="1124" priority="858">
      <formula>B479/#REF!&lt;1</formula>
    </cfRule>
  </conditionalFormatting>
  <conditionalFormatting sqref="C479">
    <cfRule type="cellIs" dxfId="1123" priority="859" operator="lessThan">
      <formula>0</formula>
    </cfRule>
  </conditionalFormatting>
  <conditionalFormatting sqref="C479">
    <cfRule type="expression" dxfId="1122" priority="860">
      <formula>C479/B479&gt;1</formula>
    </cfRule>
  </conditionalFormatting>
  <conditionalFormatting sqref="C479">
    <cfRule type="expression" dxfId="1121" priority="861">
      <formula>C479/B479&lt;1</formula>
    </cfRule>
  </conditionalFormatting>
  <conditionalFormatting sqref="C526:N526">
    <cfRule type="cellIs" dxfId="1120" priority="862" operator="lessThan">
      <formula>0</formula>
    </cfRule>
  </conditionalFormatting>
  <conditionalFormatting sqref="C571:N571">
    <cfRule type="expression" dxfId="1119" priority="863">
      <formula>C571/B571&gt;1</formula>
    </cfRule>
  </conditionalFormatting>
  <conditionalFormatting sqref="C571:N571">
    <cfRule type="expression" dxfId="1118" priority="864">
      <formula>C571/B571&lt;1</formula>
    </cfRule>
  </conditionalFormatting>
  <conditionalFormatting sqref="I510:N510">
    <cfRule type="cellIs" dxfId="1117" priority="865" operator="lessThan">
      <formula>0</formula>
    </cfRule>
  </conditionalFormatting>
  <conditionalFormatting sqref="I510:N510">
    <cfRule type="expression" dxfId="1116" priority="866">
      <formula>I510/H510&gt;1</formula>
    </cfRule>
  </conditionalFormatting>
  <conditionalFormatting sqref="I510:N510">
    <cfRule type="expression" dxfId="1115" priority="867">
      <formula>I510/H510&lt;1</formula>
    </cfRule>
  </conditionalFormatting>
  <conditionalFormatting sqref="I518:N518">
    <cfRule type="cellIs" dxfId="1114" priority="868" operator="lessThan">
      <formula>0</formula>
    </cfRule>
  </conditionalFormatting>
  <conditionalFormatting sqref="I518:N518">
    <cfRule type="expression" dxfId="1113" priority="869">
      <formula>I518/H518&gt;1</formula>
    </cfRule>
  </conditionalFormatting>
  <conditionalFormatting sqref="I518:N518">
    <cfRule type="expression" dxfId="1112" priority="870">
      <formula>I518/H518&lt;1</formula>
    </cfRule>
  </conditionalFormatting>
  <conditionalFormatting sqref="B533:N533">
    <cfRule type="cellIs" dxfId="1111" priority="871" operator="lessThan">
      <formula>0</formula>
    </cfRule>
  </conditionalFormatting>
  <conditionalFormatting sqref="B533:N533">
    <cfRule type="expression" dxfId="1110" priority="872">
      <formula>B533/A533&gt;1</formula>
    </cfRule>
  </conditionalFormatting>
  <conditionalFormatting sqref="B533:N533">
    <cfRule type="expression" dxfId="1109" priority="873">
      <formula>B533/A533&lt;1</formula>
    </cfRule>
  </conditionalFormatting>
  <conditionalFormatting sqref="B547:N547">
    <cfRule type="cellIs" dxfId="1108" priority="874" operator="lessThan">
      <formula>0</formula>
    </cfRule>
  </conditionalFormatting>
  <conditionalFormatting sqref="B547:N547">
    <cfRule type="expression" dxfId="1107" priority="875">
      <formula>B547/A547&gt;1</formula>
    </cfRule>
  </conditionalFormatting>
  <conditionalFormatting sqref="B547:N547">
    <cfRule type="expression" dxfId="1106" priority="876">
      <formula>B547/A547&lt;1</formula>
    </cfRule>
  </conditionalFormatting>
  <conditionalFormatting sqref="N576">
    <cfRule type="cellIs" dxfId="1105" priority="877" operator="lessThan">
      <formula>0</formula>
    </cfRule>
  </conditionalFormatting>
  <conditionalFormatting sqref="D479:N479">
    <cfRule type="cellIs" dxfId="1104" priority="878" operator="lessThan">
      <formula>0</formula>
    </cfRule>
  </conditionalFormatting>
  <conditionalFormatting sqref="D479:N479">
    <cfRule type="expression" dxfId="1103" priority="879">
      <formula>D479/C479&gt;1</formula>
    </cfRule>
  </conditionalFormatting>
  <conditionalFormatting sqref="D479:N479">
    <cfRule type="expression" dxfId="1102" priority="880">
      <formula>D479/C479&lt;1</formula>
    </cfRule>
  </conditionalFormatting>
  <conditionalFormatting sqref="C487:N487">
    <cfRule type="cellIs" dxfId="1101" priority="881" operator="lessThan">
      <formula>0</formula>
    </cfRule>
  </conditionalFormatting>
  <conditionalFormatting sqref="C487:N487">
    <cfRule type="expression" dxfId="1100" priority="882">
      <formula>C487/B487&gt;1</formula>
    </cfRule>
  </conditionalFormatting>
  <conditionalFormatting sqref="C487:N487">
    <cfRule type="expression" dxfId="1099" priority="883">
      <formula>C487/B487&lt;1</formula>
    </cfRule>
  </conditionalFormatting>
  <conditionalFormatting sqref="C540:N540">
    <cfRule type="expression" dxfId="1098" priority="884">
      <formula>C540/B540&gt;1</formula>
    </cfRule>
  </conditionalFormatting>
  <conditionalFormatting sqref="C540:N540">
    <cfRule type="expression" dxfId="1097" priority="885">
      <formula>C540/B540&lt;1</formula>
    </cfRule>
  </conditionalFormatting>
  <conditionalFormatting sqref="C495:N495">
    <cfRule type="cellIs" dxfId="1096" priority="886" operator="lessThan">
      <formula>0</formula>
    </cfRule>
  </conditionalFormatting>
  <conditionalFormatting sqref="C495:N495">
    <cfRule type="expression" dxfId="1095" priority="887">
      <formula>C495/B495&gt;1</formula>
    </cfRule>
  </conditionalFormatting>
  <conditionalFormatting sqref="C495:N495">
    <cfRule type="expression" dxfId="1094" priority="888">
      <formula>C495/B495&lt;1</formula>
    </cfRule>
  </conditionalFormatting>
  <conditionalFormatting sqref="C614:N615">
    <cfRule type="cellIs" dxfId="1093" priority="889" operator="lessThan">
      <formula>0</formula>
    </cfRule>
  </conditionalFormatting>
  <conditionalFormatting sqref="C526:N526">
    <cfRule type="expression" dxfId="1092" priority="890">
      <formula>C526/B526&gt;1</formula>
    </cfRule>
  </conditionalFormatting>
  <conditionalFormatting sqref="C526:N526">
    <cfRule type="expression" dxfId="1091" priority="891">
      <formula>C526/B526&lt;1</formula>
    </cfRule>
  </conditionalFormatting>
  <conditionalFormatting sqref="C555:N555">
    <cfRule type="cellIs" dxfId="1090" priority="892" operator="lessThan">
      <formula>0</formula>
    </cfRule>
  </conditionalFormatting>
  <conditionalFormatting sqref="C576:M576">
    <cfRule type="expression" dxfId="1089" priority="893">
      <formula>C576/B576&gt;1</formula>
    </cfRule>
  </conditionalFormatting>
  <conditionalFormatting sqref="C576:M576">
    <cfRule type="expression" dxfId="1088" priority="894">
      <formula>C576/B576&lt;1</formula>
    </cfRule>
  </conditionalFormatting>
  <conditionalFormatting sqref="C571:N571">
    <cfRule type="cellIs" dxfId="1087" priority="895" operator="lessThan">
      <formula>0</formula>
    </cfRule>
  </conditionalFormatting>
  <conditionalFormatting sqref="N576">
    <cfRule type="expression" dxfId="1086" priority="896">
      <formula>N576/M576&gt;1</formula>
    </cfRule>
  </conditionalFormatting>
  <conditionalFormatting sqref="N576">
    <cfRule type="expression" dxfId="1085" priority="897">
      <formula>N576/M576&lt;1</formula>
    </cfRule>
  </conditionalFormatting>
  <conditionalFormatting sqref="C576:M576">
    <cfRule type="cellIs" dxfId="1084" priority="898" operator="lessThan">
      <formula>0</formula>
    </cfRule>
  </conditionalFormatting>
  <conditionalFormatting sqref="C576:M576">
    <cfRule type="cellIs" dxfId="1083" priority="899" operator="lessThan">
      <formula>0</formula>
    </cfRule>
  </conditionalFormatting>
  <conditionalFormatting sqref="B540">
    <cfRule type="cellIs" dxfId="1082" priority="900" operator="lessThan">
      <formula>0</formula>
    </cfRule>
  </conditionalFormatting>
  <conditionalFormatting sqref="B540">
    <cfRule type="expression" dxfId="1081" priority="901">
      <formula>B540/#REF!&gt;1</formula>
    </cfRule>
  </conditionalFormatting>
  <conditionalFormatting sqref="B540">
    <cfRule type="expression" dxfId="1080" priority="902">
      <formula>B540/#REF!&lt;1</formula>
    </cfRule>
  </conditionalFormatting>
  <conditionalFormatting sqref="C540:N540">
    <cfRule type="cellIs" dxfId="1079" priority="903" operator="lessThan">
      <formula>0</formula>
    </cfRule>
  </conditionalFormatting>
  <conditionalFormatting sqref="C614:N615">
    <cfRule type="expression" dxfId="1078" priority="904">
      <formula>C614/B614&gt;1</formula>
    </cfRule>
  </conditionalFormatting>
  <conditionalFormatting sqref="C614:N615">
    <cfRule type="expression" dxfId="1077" priority="905">
      <formula>C614/B614&lt;1</formula>
    </cfRule>
  </conditionalFormatting>
  <conditionalFormatting sqref="C571:N571">
    <cfRule type="cellIs" dxfId="1076" priority="906" operator="lessThan">
      <formula>0</formula>
    </cfRule>
  </conditionalFormatting>
  <conditionalFormatting sqref="C555:N555">
    <cfRule type="expression" dxfId="1075" priority="907">
      <formula>C555/B555&gt;1</formula>
    </cfRule>
  </conditionalFormatting>
  <conditionalFormatting sqref="C555:N555">
    <cfRule type="expression" dxfId="1074" priority="908">
      <formula>C555/B555&lt;1</formula>
    </cfRule>
  </conditionalFormatting>
  <conditionalFormatting sqref="C571:N571">
    <cfRule type="cellIs" dxfId="1073" priority="909" operator="lessThan">
      <formula>0</formula>
    </cfRule>
  </conditionalFormatting>
  <conditionalFormatting sqref="N576">
    <cfRule type="cellIs" dxfId="1072" priority="910" operator="lessThan">
      <formula>0</formula>
    </cfRule>
  </conditionalFormatting>
  <conditionalFormatting sqref="C576:M576">
    <cfRule type="cellIs" dxfId="1071" priority="911" operator="lessThan">
      <formula>0</formula>
    </cfRule>
  </conditionalFormatting>
  <conditionalFormatting sqref="N576">
    <cfRule type="cellIs" dxfId="1070" priority="912" operator="lessThan">
      <formula>0</formula>
    </cfRule>
  </conditionalFormatting>
  <conditionalFormatting sqref="B651:N654">
    <cfRule type="cellIs" dxfId="1069" priority="913" operator="lessThan">
      <formula>0</formula>
    </cfRule>
  </conditionalFormatting>
  <conditionalFormatting sqref="I653:P653 O651:P652 O654:P654">
    <cfRule type="cellIs" dxfId="1068" priority="914" operator="lessThan">
      <formula>0</formula>
    </cfRule>
  </conditionalFormatting>
  <conditionalFormatting sqref="B655:N658">
    <cfRule type="cellIs" dxfId="1067" priority="915" operator="lessThan">
      <formula>0</formula>
    </cfRule>
  </conditionalFormatting>
  <conditionalFormatting sqref="I657:P657 O655:P656 O658:P658">
    <cfRule type="cellIs" dxfId="1066" priority="916" operator="lessThan">
      <formula>0</formula>
    </cfRule>
  </conditionalFormatting>
  <conditionalFormatting sqref="B659:N662">
    <cfRule type="cellIs" dxfId="1065" priority="917" operator="lessThan">
      <formula>0</formula>
    </cfRule>
  </conditionalFormatting>
  <conditionalFormatting sqref="I661:P661 O659:P660 O662:P662">
    <cfRule type="cellIs" dxfId="1064" priority="918" operator="lessThan">
      <formula>0</formula>
    </cfRule>
  </conditionalFormatting>
  <conditionalFormatting sqref="B663:N666">
    <cfRule type="cellIs" dxfId="1063" priority="919" operator="lessThan">
      <formula>0</formula>
    </cfRule>
  </conditionalFormatting>
  <conditionalFormatting sqref="I665:P665 O663:P664 O666:P666">
    <cfRule type="cellIs" dxfId="1062" priority="920" operator="lessThan">
      <formula>0</formula>
    </cfRule>
  </conditionalFormatting>
  <conditionalFormatting sqref="B667:N670">
    <cfRule type="cellIs" dxfId="1061" priority="921" operator="lessThan">
      <formula>0</formula>
    </cfRule>
  </conditionalFormatting>
  <conditionalFormatting sqref="I669:P669 O667:P668 O670:P670">
    <cfRule type="cellIs" dxfId="1060" priority="922" operator="lessThan">
      <formula>0</formula>
    </cfRule>
  </conditionalFormatting>
  <conditionalFormatting sqref="B671:N674">
    <cfRule type="cellIs" dxfId="1059" priority="923" operator="lessThan">
      <formula>0</formula>
    </cfRule>
  </conditionalFormatting>
  <conditionalFormatting sqref="I673:P673 O671:P672 O674:P674">
    <cfRule type="cellIs" dxfId="1058" priority="924" operator="lessThan">
      <formula>0</formula>
    </cfRule>
  </conditionalFormatting>
  <conditionalFormatting sqref="B675:N678">
    <cfRule type="cellIs" dxfId="1057" priority="925" operator="lessThan">
      <formula>0</formula>
    </cfRule>
  </conditionalFormatting>
  <conditionalFormatting sqref="I677:P677 O675:P676 O678:P678">
    <cfRule type="cellIs" dxfId="1056" priority="926" operator="lessThan">
      <formula>0</formula>
    </cfRule>
  </conditionalFormatting>
  <conditionalFormatting sqref="B679:N682">
    <cfRule type="cellIs" dxfId="1055" priority="927" operator="lessThan">
      <formula>0</formula>
    </cfRule>
  </conditionalFormatting>
  <conditionalFormatting sqref="I681:P681 O679:P680 O682:P682">
    <cfRule type="cellIs" dxfId="1054" priority="928" operator="lessThan">
      <formula>0</formula>
    </cfRule>
  </conditionalFormatting>
  <conditionalFormatting sqref="B687:N690">
    <cfRule type="cellIs" dxfId="1053" priority="929" operator="lessThan">
      <formula>0</formula>
    </cfRule>
  </conditionalFormatting>
  <conditionalFormatting sqref="I689:P689 O687:P688 O690:P690">
    <cfRule type="cellIs" dxfId="1052" priority="930" operator="lessThan">
      <formula>0</formula>
    </cfRule>
  </conditionalFormatting>
  <conditionalFormatting sqref="B691:N694">
    <cfRule type="cellIs" dxfId="1051" priority="931" operator="lessThan">
      <formula>0</formula>
    </cfRule>
  </conditionalFormatting>
  <conditionalFormatting sqref="I693:P693 O691:P692 O694:P694">
    <cfRule type="cellIs" dxfId="1050" priority="932" operator="lessThan">
      <formula>0</formula>
    </cfRule>
  </conditionalFormatting>
  <conditionalFormatting sqref="O624">
    <cfRule type="cellIs" dxfId="1049" priority="933" operator="lessThan">
      <formula>0</formula>
    </cfRule>
  </conditionalFormatting>
  <conditionalFormatting sqref="O519">
    <cfRule type="cellIs" dxfId="1048" priority="934" operator="lessThan">
      <formula>0</formula>
    </cfRule>
  </conditionalFormatting>
  <conditionalFormatting sqref="P442">
    <cfRule type="cellIs" dxfId="1047" priority="935" operator="lessThan">
      <formula>0</formula>
    </cfRule>
  </conditionalFormatting>
  <conditionalFormatting sqref="O442">
    <cfRule type="cellIs" dxfId="1046" priority="936" operator="lessThan">
      <formula>0</formula>
    </cfRule>
  </conditionalFormatting>
  <conditionalFormatting sqref="B442:N442">
    <cfRule type="cellIs" dxfId="1045" priority="937" operator="lessThan">
      <formula>0</formula>
    </cfRule>
  </conditionalFormatting>
  <conditionalFormatting sqref="P463">
    <cfRule type="cellIs" dxfId="1044" priority="938" operator="lessThan">
      <formula>0</formula>
    </cfRule>
  </conditionalFormatting>
  <conditionalFormatting sqref="O463">
    <cfRule type="cellIs" dxfId="1043" priority="939" operator="lessThan">
      <formula>0</formula>
    </cfRule>
  </conditionalFormatting>
  <conditionalFormatting sqref="B463:N463">
    <cfRule type="cellIs" dxfId="1042" priority="940" operator="lessThan">
      <formula>0</formula>
    </cfRule>
  </conditionalFormatting>
  <conditionalFormatting sqref="P471">
    <cfRule type="cellIs" dxfId="1041" priority="941" operator="lessThan">
      <formula>0</formula>
    </cfRule>
  </conditionalFormatting>
  <conditionalFormatting sqref="O471">
    <cfRule type="cellIs" dxfId="1040" priority="942" operator="lessThan">
      <formula>0</formula>
    </cfRule>
  </conditionalFormatting>
  <conditionalFormatting sqref="B471:N471">
    <cfRule type="cellIs" dxfId="1039" priority="943" operator="lessThan">
      <formula>0</formula>
    </cfRule>
  </conditionalFormatting>
  <conditionalFormatting sqref="P480">
    <cfRule type="cellIs" dxfId="1038" priority="944" operator="lessThan">
      <formula>0</formula>
    </cfRule>
  </conditionalFormatting>
  <conditionalFormatting sqref="O480">
    <cfRule type="cellIs" dxfId="1037" priority="945" operator="lessThan">
      <formula>0</formula>
    </cfRule>
  </conditionalFormatting>
  <conditionalFormatting sqref="B480:N480">
    <cfRule type="cellIs" dxfId="1036" priority="946" operator="lessThan">
      <formula>0</formula>
    </cfRule>
  </conditionalFormatting>
  <conditionalFormatting sqref="P488">
    <cfRule type="cellIs" dxfId="1035" priority="947" operator="lessThan">
      <formula>0</formula>
    </cfRule>
  </conditionalFormatting>
  <conditionalFormatting sqref="O488">
    <cfRule type="cellIs" dxfId="1034" priority="948" operator="lessThan">
      <formula>0</formula>
    </cfRule>
  </conditionalFormatting>
  <conditionalFormatting sqref="B488:N488">
    <cfRule type="cellIs" dxfId="1033" priority="949" operator="lessThan">
      <formula>0</formula>
    </cfRule>
  </conditionalFormatting>
  <conditionalFormatting sqref="P496">
    <cfRule type="cellIs" dxfId="1032" priority="950" operator="lessThan">
      <formula>0</formula>
    </cfRule>
  </conditionalFormatting>
  <conditionalFormatting sqref="O496">
    <cfRule type="cellIs" dxfId="1031" priority="951" operator="lessThan">
      <formula>0</formula>
    </cfRule>
  </conditionalFormatting>
  <conditionalFormatting sqref="B496:N496">
    <cfRule type="cellIs" dxfId="1030" priority="952" operator="lessThan">
      <formula>0</formula>
    </cfRule>
  </conditionalFormatting>
  <conditionalFormatting sqref="P511">
    <cfRule type="cellIs" dxfId="1029" priority="953" operator="lessThan">
      <formula>0</formula>
    </cfRule>
  </conditionalFormatting>
  <conditionalFormatting sqref="O511">
    <cfRule type="cellIs" dxfId="1028" priority="954" operator="lessThan">
      <formula>0</formula>
    </cfRule>
  </conditionalFormatting>
  <conditionalFormatting sqref="B511:N511">
    <cfRule type="cellIs" dxfId="1027" priority="955" operator="lessThan">
      <formula>0</formula>
    </cfRule>
  </conditionalFormatting>
  <conditionalFormatting sqref="P519">
    <cfRule type="cellIs" dxfId="1026" priority="956" operator="lessThan">
      <formula>0</formula>
    </cfRule>
  </conditionalFormatting>
  <conditionalFormatting sqref="B519:N519">
    <cfRule type="cellIs" dxfId="1025" priority="957" operator="lessThan">
      <formula>0</formula>
    </cfRule>
  </conditionalFormatting>
  <conditionalFormatting sqref="P548">
    <cfRule type="cellIs" dxfId="1024" priority="958" operator="lessThan">
      <formula>0</formula>
    </cfRule>
  </conditionalFormatting>
  <conditionalFormatting sqref="O548">
    <cfRule type="cellIs" dxfId="1023" priority="959" operator="lessThan">
      <formula>0</formula>
    </cfRule>
  </conditionalFormatting>
  <conditionalFormatting sqref="B548:N548">
    <cfRule type="cellIs" dxfId="1022" priority="960" operator="lessThan">
      <formula>0</formula>
    </cfRule>
  </conditionalFormatting>
  <conditionalFormatting sqref="Q698:AC698 G698 O709 Q709:AC709 G709:I709 O716 Q716:AC716 G716:I716 O723 Q723:AC723 I723 O731 Q731:AC731 G731:I731 O698 D699:F704 O699:AC704">
    <cfRule type="cellIs" dxfId="1021" priority="961" operator="lessThan">
      <formula>0</formula>
    </cfRule>
  </conditionalFormatting>
  <conditionalFormatting sqref="O708:O709 O715:O716 O698">
    <cfRule type="cellIs" dxfId="1020" priority="962" operator="lessThan">
      <formula>0</formula>
    </cfRule>
  </conditionalFormatting>
  <conditionalFormatting sqref="P711">
    <cfRule type="cellIs" dxfId="1019" priority="963" operator="lessThan">
      <formula>0</formula>
    </cfRule>
  </conditionalFormatting>
  <conditionalFormatting sqref="P700">
    <cfRule type="cellIs" dxfId="1018" priority="964" operator="lessThan">
      <formula>0</formula>
    </cfRule>
  </conditionalFormatting>
  <conditionalFormatting sqref="P718">
    <cfRule type="cellIs" dxfId="1017" priority="965" operator="lessThan">
      <formula>0</formula>
    </cfRule>
  </conditionalFormatting>
  <conditionalFormatting sqref="O723">
    <cfRule type="cellIs" dxfId="1016" priority="966" operator="lessThan">
      <formula>0</formula>
    </cfRule>
  </conditionalFormatting>
  <conditionalFormatting sqref="P725">
    <cfRule type="cellIs" dxfId="1015" priority="967" operator="lessThan">
      <formula>0</formula>
    </cfRule>
  </conditionalFormatting>
  <conditionalFormatting sqref="D698:F698 D709:H709 D716:H716 D723:H723 D731:H731">
    <cfRule type="cellIs" dxfId="1014" priority="968" operator="lessThan">
      <formula>0</formula>
    </cfRule>
  </conditionalFormatting>
  <conditionalFormatting sqref="N744:N746">
    <cfRule type="cellIs" dxfId="1013" priority="969" operator="lessThan">
      <formula>0</formula>
    </cfRule>
  </conditionalFormatting>
  <conditionalFormatting sqref="M721">
    <cfRule type="cellIs" dxfId="1012" priority="970" operator="lessThan">
      <formula>0</formula>
    </cfRule>
  </conditionalFormatting>
  <conditionalFormatting sqref="M720">
    <cfRule type="cellIs" dxfId="1011" priority="971" operator="lessThan">
      <formula>0</formula>
    </cfRule>
  </conditionalFormatting>
  <conditionalFormatting sqref="M719">
    <cfRule type="cellIs" dxfId="1010" priority="972" operator="lessThan">
      <formula>0</formula>
    </cfRule>
  </conditionalFormatting>
  <conditionalFormatting sqref="M717">
    <cfRule type="cellIs" dxfId="1009" priority="973" operator="lessThan">
      <formula>0</formula>
    </cfRule>
  </conditionalFormatting>
  <conditionalFormatting sqref="G699:N707">
    <cfRule type="expression" dxfId="1008" priority="974">
      <formula>G699/F699&gt;1</formula>
    </cfRule>
  </conditionalFormatting>
  <conditionalFormatting sqref="G699:N707">
    <cfRule type="expression" dxfId="1007" priority="975">
      <formula>G699/F699&lt;1</formula>
    </cfRule>
  </conditionalFormatting>
  <conditionalFormatting sqref="G699:N707">
    <cfRule type="cellIs" dxfId="1006" priority="976" operator="lessThan">
      <formula>0</formula>
    </cfRule>
  </conditionalFormatting>
  <conditionalFormatting sqref="I710:N714">
    <cfRule type="expression" dxfId="1005" priority="977">
      <formula>I710/H710&gt;1</formula>
    </cfRule>
  </conditionalFormatting>
  <conditionalFormatting sqref="I710:N714">
    <cfRule type="expression" dxfId="1004" priority="978">
      <formula>I710/H710&lt;1</formula>
    </cfRule>
  </conditionalFormatting>
  <conditionalFormatting sqref="I710:N714">
    <cfRule type="cellIs" dxfId="1003" priority="979" operator="lessThan">
      <formula>0</formula>
    </cfRule>
  </conditionalFormatting>
  <conditionalFormatting sqref="O449:P449 B449">
    <cfRule type="cellIs" dxfId="1002" priority="980" operator="lessThan">
      <formula>0</formula>
    </cfRule>
  </conditionalFormatting>
  <conditionalFormatting sqref="P450:P454">
    <cfRule type="cellIs" dxfId="1001" priority="981" operator="lessThan">
      <formula>0</formula>
    </cfRule>
  </conditionalFormatting>
  <conditionalFormatting sqref="O450:O453">
    <cfRule type="cellIs" dxfId="1000" priority="982" operator="lessThan">
      <formula>0</formula>
    </cfRule>
  </conditionalFormatting>
  <conditionalFormatting sqref="G454:N454 M450:N453">
    <cfRule type="cellIs" dxfId="999" priority="983" operator="lessThan">
      <formula>0</formula>
    </cfRule>
  </conditionalFormatting>
  <conditionalFormatting sqref="G454:N454 M450:N453">
    <cfRule type="expression" dxfId="998" priority="984">
      <formula>G450/F450&gt;1</formula>
    </cfRule>
  </conditionalFormatting>
  <conditionalFormatting sqref="G454:N454 M450:N453">
    <cfRule type="expression" dxfId="997" priority="985">
      <formula>G450/F450&lt;1</formula>
    </cfRule>
  </conditionalFormatting>
  <conditionalFormatting sqref="B450:L453">
    <cfRule type="cellIs" dxfId="996" priority="986" operator="lessThan">
      <formula>0</formula>
    </cfRule>
  </conditionalFormatting>
  <conditionalFormatting sqref="B450:L453">
    <cfRule type="expression" dxfId="995" priority="987">
      <formula>B450/A450&gt;1</formula>
    </cfRule>
  </conditionalFormatting>
  <conditionalFormatting sqref="B450:L453">
    <cfRule type="expression" dxfId="994" priority="988">
      <formula>B450/A450&lt;1</formula>
    </cfRule>
  </conditionalFormatting>
  <conditionalFormatting sqref="B454:F454">
    <cfRule type="cellIs" dxfId="993" priority="989" operator="lessThan">
      <formula>0</formula>
    </cfRule>
  </conditionalFormatting>
  <conditionalFormatting sqref="B454:F454">
    <cfRule type="expression" dxfId="992" priority="990">
      <formula>B454/A454&gt;1</formula>
    </cfRule>
  </conditionalFormatting>
  <conditionalFormatting sqref="B454:F454">
    <cfRule type="expression" dxfId="991" priority="991">
      <formula>B454/A454&lt;1</formula>
    </cfRule>
  </conditionalFormatting>
  <conditionalFormatting sqref="O454">
    <cfRule type="cellIs" dxfId="990" priority="992" operator="lessThan">
      <formula>0</formula>
    </cfRule>
  </conditionalFormatting>
  <pageMargins left="0.7" right="0.7" top="0.75" bottom="0.75" header="0" footer="0"/>
  <pageSetup orientation="portrait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5F7EE-F95F-4CCB-AA7B-64D55758C48D}">
  <dimension ref="A1:BS757"/>
  <sheetViews>
    <sheetView tabSelected="1" topLeftCell="B737" zoomScale="72" zoomScaleNormal="72" workbookViewId="0">
      <selection activeCell="E654" sqref="E654"/>
    </sheetView>
  </sheetViews>
  <sheetFormatPr defaultColWidth="14.375" defaultRowHeight="16.5" x14ac:dyDescent="0.3"/>
  <cols>
    <col min="1" max="1" width="83.625" style="172" hidden="1" customWidth="1"/>
    <col min="2" max="15" width="13.75" style="172" customWidth="1"/>
    <col min="16" max="16" width="39.625" style="172" customWidth="1"/>
    <col min="17" max="40" width="13.75" style="172" customWidth="1"/>
    <col min="41" max="42" width="12.625" style="172" customWidth="1"/>
    <col min="43" max="51" width="13.75" style="172" customWidth="1"/>
    <col min="52" max="52" width="10.875" style="172" bestFit="1" customWidth="1"/>
    <col min="53" max="68" width="4.75" style="172" customWidth="1"/>
    <col min="69" max="71" width="12.625" style="172" customWidth="1"/>
    <col min="72" max="16384" width="14.375" style="172"/>
  </cols>
  <sheetData>
    <row r="1" spans="1:71" ht="16.5" hidden="1" customHeight="1" x14ac:dyDescent="0.3">
      <c r="A1" s="171" t="s">
        <v>723</v>
      </c>
    </row>
    <row r="2" spans="1:71" ht="16.5" hidden="1" customHeight="1" x14ac:dyDescent="0.3">
      <c r="A2" s="172" t="s">
        <v>724</v>
      </c>
      <c r="B2" s="172" t="s">
        <v>725</v>
      </c>
      <c r="C2" s="172" t="s">
        <v>726</v>
      </c>
      <c r="D2" s="172" t="s">
        <v>727</v>
      </c>
      <c r="E2" s="172" t="s">
        <v>728</v>
      </c>
      <c r="F2" s="172" t="s">
        <v>729</v>
      </c>
      <c r="G2" s="172" t="s">
        <v>730</v>
      </c>
      <c r="H2" s="172" t="s">
        <v>731</v>
      </c>
      <c r="I2" s="172" t="s">
        <v>732</v>
      </c>
      <c r="J2" s="172" t="s">
        <v>733</v>
      </c>
      <c r="K2" s="172" t="s">
        <v>734</v>
      </c>
      <c r="L2" s="172" t="s">
        <v>735</v>
      </c>
      <c r="M2" s="172" t="s">
        <v>736</v>
      </c>
      <c r="N2" s="172" t="s">
        <v>737</v>
      </c>
      <c r="O2" s="172" t="s">
        <v>738</v>
      </c>
      <c r="P2" s="172" t="s">
        <v>739</v>
      </c>
      <c r="Q2" s="172" t="s">
        <v>740</v>
      </c>
      <c r="R2" s="172" t="s">
        <v>741</v>
      </c>
      <c r="S2" s="172" t="s">
        <v>742</v>
      </c>
      <c r="T2" s="172" t="s">
        <v>743</v>
      </c>
      <c r="U2" s="172" t="s">
        <v>744</v>
      </c>
      <c r="V2" s="172" t="s">
        <v>745</v>
      </c>
      <c r="W2" s="172" t="s">
        <v>746</v>
      </c>
      <c r="X2" s="172" t="s">
        <v>747</v>
      </c>
      <c r="Y2" s="172" t="s">
        <v>748</v>
      </c>
      <c r="Z2" s="172" t="s">
        <v>749</v>
      </c>
      <c r="AA2" s="172" t="s">
        <v>750</v>
      </c>
      <c r="AB2" s="172" t="s">
        <v>751</v>
      </c>
      <c r="AC2" s="172" t="s">
        <v>752</v>
      </c>
      <c r="AD2" s="172" t="s">
        <v>753</v>
      </c>
      <c r="AE2" s="172" t="s">
        <v>754</v>
      </c>
      <c r="AF2" s="172" t="s">
        <v>755</v>
      </c>
      <c r="AG2" s="172" t="s">
        <v>756</v>
      </c>
      <c r="AH2" s="172" t="s">
        <v>757</v>
      </c>
      <c r="AI2" s="172" t="s">
        <v>758</v>
      </c>
      <c r="AJ2" s="172" t="s">
        <v>759</v>
      </c>
      <c r="AK2" s="172" t="s">
        <v>760</v>
      </c>
      <c r="AL2" s="172" t="s">
        <v>761</v>
      </c>
      <c r="AM2" s="172" t="s">
        <v>762</v>
      </c>
      <c r="AN2" s="172" t="s">
        <v>763</v>
      </c>
      <c r="AO2" s="172" t="s">
        <v>764</v>
      </c>
      <c r="AP2" s="172" t="s">
        <v>765</v>
      </c>
      <c r="AQ2" s="172" t="s">
        <v>766</v>
      </c>
      <c r="AR2" s="172" t="s">
        <v>767</v>
      </c>
      <c r="AS2" s="172" t="s">
        <v>768</v>
      </c>
      <c r="AT2" s="172" t="s">
        <v>769</v>
      </c>
      <c r="AU2" s="172" t="s">
        <v>770</v>
      </c>
      <c r="AV2" s="172" t="s">
        <v>771</v>
      </c>
      <c r="AW2" s="172" t="s">
        <v>772</v>
      </c>
      <c r="AX2" s="172" t="s">
        <v>773</v>
      </c>
      <c r="AY2" s="172" t="s">
        <v>774</v>
      </c>
      <c r="AZ2" s="172" t="s">
        <v>1227</v>
      </c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</row>
    <row r="3" spans="1:71" ht="16.5" hidden="1" customHeight="1" x14ac:dyDescent="0.3"/>
    <row r="4" spans="1:71" ht="16.5" hidden="1" customHeight="1" x14ac:dyDescent="0.3">
      <c r="A4" s="172" t="s">
        <v>775</v>
      </c>
    </row>
    <row r="5" spans="1:71" ht="16.5" hidden="1" customHeight="1" x14ac:dyDescent="0.3">
      <c r="A5" s="172" t="s">
        <v>776</v>
      </c>
      <c r="B5" s="172">
        <v>11232920</v>
      </c>
      <c r="C5" s="172">
        <v>10305744</v>
      </c>
      <c r="D5" s="172">
        <v>9699487</v>
      </c>
      <c r="E5" s="172">
        <v>11896726</v>
      </c>
      <c r="F5" s="172">
        <v>12166902</v>
      </c>
      <c r="G5" s="172">
        <v>10424116</v>
      </c>
      <c r="H5" s="172">
        <v>10093070</v>
      </c>
      <c r="I5" s="172">
        <v>12682283</v>
      </c>
      <c r="J5" s="172">
        <v>15103301</v>
      </c>
      <c r="K5" s="172">
        <v>13933448</v>
      </c>
      <c r="L5" s="172">
        <v>18182206</v>
      </c>
      <c r="M5" s="172">
        <v>15715769</v>
      </c>
      <c r="N5" s="172">
        <v>18380920</v>
      </c>
      <c r="O5" s="172">
        <v>14821080</v>
      </c>
      <c r="P5" s="172">
        <v>14857086</v>
      </c>
      <c r="Q5" s="172">
        <v>14201712.210000001</v>
      </c>
      <c r="R5" s="172">
        <v>19006324</v>
      </c>
      <c r="S5" s="172">
        <v>18561818</v>
      </c>
      <c r="T5" s="172">
        <v>20871756</v>
      </c>
      <c r="U5" s="172">
        <v>23084975.811999999</v>
      </c>
      <c r="V5" s="172">
        <v>22569847</v>
      </c>
      <c r="W5" s="172">
        <v>32065814</v>
      </c>
      <c r="X5" s="172">
        <v>18314200</v>
      </c>
      <c r="Y5" s="172">
        <v>24632252.846000001</v>
      </c>
      <c r="Z5" s="172">
        <v>20673111</v>
      </c>
      <c r="AA5" s="172">
        <v>14859677</v>
      </c>
      <c r="AB5" s="172">
        <v>14460218</v>
      </c>
      <c r="AC5" s="172">
        <v>32204375.265999999</v>
      </c>
      <c r="AD5" s="172">
        <v>19069567</v>
      </c>
      <c r="AE5" s="172">
        <v>15566091</v>
      </c>
      <c r="AF5" s="172">
        <v>14480170</v>
      </c>
      <c r="AG5" s="172">
        <v>21518251.583999999</v>
      </c>
      <c r="AH5" s="172">
        <v>21511026</v>
      </c>
      <c r="AI5" s="172">
        <v>17066363</v>
      </c>
      <c r="AJ5" s="172">
        <v>30193256</v>
      </c>
      <c r="AK5" s="172">
        <v>33443165.713</v>
      </c>
      <c r="AL5" s="172">
        <v>23299098</v>
      </c>
      <c r="AM5" s="172">
        <v>18591654</v>
      </c>
      <c r="AN5" s="172">
        <v>28709117</v>
      </c>
      <c r="AO5" s="172">
        <v>28878805.807</v>
      </c>
      <c r="AP5" s="172">
        <v>39081732</v>
      </c>
      <c r="AQ5" s="172">
        <v>30800253</v>
      </c>
      <c r="AR5" s="172">
        <v>36986408</v>
      </c>
      <c r="AS5" s="172">
        <v>34023108.678000003</v>
      </c>
      <c r="AT5" s="172">
        <v>35814961</v>
      </c>
      <c r="AU5" s="172">
        <v>31370218</v>
      </c>
      <c r="AV5" s="172">
        <v>25606889</v>
      </c>
      <c r="AW5" s="172">
        <v>29860512.541999999</v>
      </c>
      <c r="AX5" s="172">
        <v>29317093</v>
      </c>
      <c r="AY5" s="172">
        <v>29523083</v>
      </c>
      <c r="AZ5" s="172">
        <v>48614207</v>
      </c>
    </row>
    <row r="6" spans="1:71" ht="16.5" hidden="1" customHeight="1" x14ac:dyDescent="0.3">
      <c r="A6" s="172" t="s">
        <v>1050</v>
      </c>
      <c r="B6" s="172">
        <v>778056</v>
      </c>
      <c r="C6" s="172">
        <v>1169325</v>
      </c>
      <c r="D6" s="172">
        <v>2517557</v>
      </c>
      <c r="E6" s="172">
        <v>750318</v>
      </c>
      <c r="F6" s="172">
        <v>529585</v>
      </c>
      <c r="G6" s="172">
        <v>389584</v>
      </c>
      <c r="H6" s="172">
        <v>869603</v>
      </c>
      <c r="I6" s="172">
        <v>1196010</v>
      </c>
      <c r="J6" s="172">
        <v>946010</v>
      </c>
      <c r="K6" s="172">
        <v>200727</v>
      </c>
      <c r="L6" s="172">
        <v>399144</v>
      </c>
      <c r="M6" s="172">
        <v>4435563</v>
      </c>
      <c r="N6" s="172">
        <v>4202344</v>
      </c>
      <c r="O6" s="172">
        <v>3793083</v>
      </c>
      <c r="P6" s="172">
        <v>6700682</v>
      </c>
      <c r="Q6" s="172">
        <v>9893328.6799999997</v>
      </c>
      <c r="R6" s="172">
        <v>9415364</v>
      </c>
      <c r="S6" s="172">
        <v>7674552</v>
      </c>
      <c r="T6" s="172">
        <v>9968062</v>
      </c>
      <c r="U6" s="172">
        <v>11970669.339</v>
      </c>
      <c r="V6" s="172">
        <v>12417635</v>
      </c>
      <c r="W6" s="172">
        <v>3648489</v>
      </c>
      <c r="X6" s="172">
        <v>975607</v>
      </c>
      <c r="Y6" s="172">
        <v>1050000</v>
      </c>
      <c r="Z6" s="172">
        <v>1050000</v>
      </c>
      <c r="AA6" s="172">
        <v>1152000</v>
      </c>
      <c r="AB6" s="172">
        <v>1202000</v>
      </c>
      <c r="AC6" s="172">
        <v>1232027.2520000001</v>
      </c>
      <c r="AD6" s="172">
        <v>1222000</v>
      </c>
      <c r="AE6" s="172">
        <v>1332000</v>
      </c>
      <c r="AF6" s="172">
        <v>1338221</v>
      </c>
      <c r="AG6" s="172">
        <v>1402447.5719999999</v>
      </c>
      <c r="AH6" s="172">
        <v>1393350</v>
      </c>
      <c r="AI6" s="172">
        <v>1386185</v>
      </c>
      <c r="AJ6" s="172">
        <v>1383140</v>
      </c>
      <c r="AK6" s="172">
        <v>1375805.321</v>
      </c>
      <c r="AL6" s="172">
        <v>1406044</v>
      </c>
      <c r="AM6" s="172">
        <v>1387360</v>
      </c>
      <c r="AN6" s="172">
        <v>1372000</v>
      </c>
      <c r="AO6" s="172">
        <v>1384828.45</v>
      </c>
      <c r="AP6" s="172">
        <v>1704811</v>
      </c>
      <c r="AQ6" s="172">
        <v>1411564</v>
      </c>
      <c r="AR6" s="172">
        <v>1461815</v>
      </c>
      <c r="AS6" s="172">
        <v>1467226.8030000001</v>
      </c>
      <c r="AT6" s="172">
        <v>1586727</v>
      </c>
      <c r="AU6" s="172">
        <v>708947</v>
      </c>
      <c r="AV6" s="172">
        <v>615867</v>
      </c>
      <c r="AW6" s="172">
        <v>658571.91899999999</v>
      </c>
      <c r="AX6" s="172">
        <v>183605</v>
      </c>
      <c r="AY6" s="172">
        <v>222016</v>
      </c>
      <c r="AZ6" s="172">
        <v>198758</v>
      </c>
    </row>
    <row r="7" spans="1:71" ht="16.5" hidden="1" customHeight="1" x14ac:dyDescent="0.3">
      <c r="A7" s="172" t="s">
        <v>1051</v>
      </c>
      <c r="B7" s="172">
        <v>613111</v>
      </c>
      <c r="C7" s="172">
        <v>715806</v>
      </c>
      <c r="D7" s="172">
        <v>767543</v>
      </c>
      <c r="E7" s="172">
        <v>544612</v>
      </c>
      <c r="F7" s="172">
        <v>378734</v>
      </c>
      <c r="G7" s="172">
        <v>434369</v>
      </c>
      <c r="H7" s="172">
        <v>468285</v>
      </c>
      <c r="I7" s="172">
        <v>438829</v>
      </c>
      <c r="J7" s="172">
        <v>364633</v>
      </c>
      <c r="K7" s="172">
        <v>385894</v>
      </c>
      <c r="L7" s="172">
        <v>426402</v>
      </c>
      <c r="M7" s="172">
        <v>473505</v>
      </c>
      <c r="N7" s="172">
        <v>376167</v>
      </c>
      <c r="O7" s="172">
        <v>423659</v>
      </c>
      <c r="P7" s="172">
        <v>437739</v>
      </c>
      <c r="Q7" s="172">
        <v>476647.51</v>
      </c>
      <c r="R7" s="172">
        <v>474805</v>
      </c>
      <c r="S7" s="172">
        <v>507526</v>
      </c>
      <c r="T7" s="172">
        <v>526466</v>
      </c>
      <c r="U7" s="172">
        <v>541203.76</v>
      </c>
      <c r="V7" s="172">
        <v>539434</v>
      </c>
      <c r="W7" s="172">
        <v>739814</v>
      </c>
      <c r="X7" s="172">
        <v>719924</v>
      </c>
      <c r="Y7" s="172">
        <v>848215.28099999996</v>
      </c>
      <c r="Z7" s="172">
        <v>687729</v>
      </c>
      <c r="AA7" s="172">
        <v>782012</v>
      </c>
      <c r="AB7" s="172">
        <v>776399</v>
      </c>
      <c r="AC7" s="172">
        <v>910175.81900000002</v>
      </c>
      <c r="AD7" s="172">
        <v>705439</v>
      </c>
      <c r="AE7" s="172">
        <v>704185</v>
      </c>
      <c r="AF7" s="172">
        <v>784361</v>
      </c>
      <c r="AG7" s="172">
        <v>854058.58100000001</v>
      </c>
      <c r="AH7" s="172">
        <v>830327</v>
      </c>
      <c r="AI7" s="172">
        <v>786481</v>
      </c>
      <c r="AJ7" s="172">
        <v>946597</v>
      </c>
      <c r="AK7" s="172">
        <v>1026397.3419999999</v>
      </c>
      <c r="AL7" s="172">
        <v>1345644</v>
      </c>
      <c r="AM7" s="172">
        <v>1317729</v>
      </c>
      <c r="AN7" s="172">
        <v>1449924</v>
      </c>
      <c r="AO7" s="172">
        <v>1600923.067</v>
      </c>
      <c r="AP7" s="172">
        <v>1396450</v>
      </c>
      <c r="AQ7" s="172">
        <v>1373798</v>
      </c>
      <c r="AR7" s="172">
        <v>1465424</v>
      </c>
      <c r="AS7" s="172">
        <v>2039650.878</v>
      </c>
      <c r="AT7" s="172">
        <v>1525599</v>
      </c>
      <c r="AU7" s="172">
        <v>1429676</v>
      </c>
      <c r="AV7" s="172">
        <v>1601397</v>
      </c>
      <c r="AW7" s="172">
        <v>1718002</v>
      </c>
      <c r="AX7" s="172">
        <v>1286164</v>
      </c>
      <c r="AY7" s="172">
        <v>1334156</v>
      </c>
      <c r="AZ7" s="172">
        <v>1599015</v>
      </c>
    </row>
    <row r="8" spans="1:71" ht="16.5" hidden="1" customHeight="1" x14ac:dyDescent="0.3">
      <c r="A8" s="172" t="s">
        <v>1052</v>
      </c>
      <c r="B8" s="172">
        <v>613111</v>
      </c>
      <c r="C8" s="172">
        <v>715806</v>
      </c>
      <c r="D8" s="172">
        <v>767543</v>
      </c>
      <c r="E8" s="172">
        <v>544612</v>
      </c>
      <c r="F8" s="172">
        <v>378734</v>
      </c>
      <c r="G8" s="172">
        <v>0</v>
      </c>
      <c r="H8" s="172">
        <v>0</v>
      </c>
      <c r="I8" s="172">
        <v>0</v>
      </c>
      <c r="J8" s="172">
        <v>0</v>
      </c>
      <c r="K8" s="172">
        <v>0</v>
      </c>
      <c r="L8" s="172">
        <v>0</v>
      </c>
      <c r="M8" s="172">
        <v>0</v>
      </c>
      <c r="N8" s="172">
        <v>0</v>
      </c>
      <c r="O8" s="172">
        <v>0</v>
      </c>
      <c r="P8" s="172">
        <v>0</v>
      </c>
      <c r="Q8" s="172">
        <v>0</v>
      </c>
      <c r="R8" s="172">
        <v>0</v>
      </c>
      <c r="S8" s="172">
        <v>0</v>
      </c>
      <c r="T8" s="172">
        <v>0</v>
      </c>
      <c r="U8" s="172">
        <v>0</v>
      </c>
      <c r="V8" s="172">
        <v>0</v>
      </c>
      <c r="W8" s="172">
        <v>0</v>
      </c>
      <c r="X8" s="172">
        <v>0</v>
      </c>
      <c r="Y8" s="172">
        <v>0</v>
      </c>
      <c r="Z8" s="172">
        <v>0</v>
      </c>
      <c r="AA8" s="172">
        <v>0</v>
      </c>
      <c r="AB8" s="172">
        <v>0</v>
      </c>
      <c r="AC8" s="172">
        <v>0</v>
      </c>
      <c r="AD8" s="172">
        <v>0</v>
      </c>
      <c r="AE8" s="172">
        <v>0</v>
      </c>
      <c r="AF8" s="172">
        <v>0</v>
      </c>
      <c r="AG8" s="172">
        <v>0</v>
      </c>
      <c r="AH8" s="172">
        <v>0</v>
      </c>
      <c r="AI8" s="172">
        <v>0</v>
      </c>
      <c r="AJ8" s="172">
        <v>0</v>
      </c>
      <c r="AK8" s="172">
        <v>0</v>
      </c>
      <c r="AL8" s="172">
        <v>0</v>
      </c>
      <c r="AM8" s="172">
        <v>0</v>
      </c>
      <c r="AN8" s="172">
        <v>0</v>
      </c>
      <c r="AO8" s="172">
        <v>0</v>
      </c>
      <c r="AP8" s="172">
        <v>0</v>
      </c>
      <c r="AQ8" s="172">
        <v>0</v>
      </c>
      <c r="AR8" s="172">
        <v>0</v>
      </c>
      <c r="AS8" s="172">
        <v>0</v>
      </c>
      <c r="AT8" s="172">
        <v>0</v>
      </c>
      <c r="AU8" s="172">
        <v>0</v>
      </c>
      <c r="AV8" s="172">
        <v>0</v>
      </c>
      <c r="AW8" s="172">
        <v>0</v>
      </c>
      <c r="AX8" s="172">
        <v>1286164</v>
      </c>
      <c r="AY8" s="172">
        <v>0</v>
      </c>
      <c r="AZ8" s="172">
        <v>0</v>
      </c>
    </row>
    <row r="9" spans="1:71" ht="16.5" hidden="1" customHeight="1" x14ac:dyDescent="0.3">
      <c r="A9" s="172" t="s">
        <v>1053</v>
      </c>
      <c r="B9" s="172">
        <v>7072186</v>
      </c>
      <c r="C9" s="172">
        <v>7232098</v>
      </c>
      <c r="D9" s="172">
        <v>7815923</v>
      </c>
      <c r="E9" s="172">
        <v>5443906</v>
      </c>
      <c r="F9" s="172">
        <v>5199666</v>
      </c>
      <c r="G9" s="172">
        <v>4926677</v>
      </c>
      <c r="H9" s="172">
        <v>5275641</v>
      </c>
      <c r="I9" s="172">
        <v>5900343</v>
      </c>
      <c r="J9" s="172">
        <v>5725390</v>
      </c>
      <c r="K9" s="172">
        <v>5468468</v>
      </c>
      <c r="L9" s="172">
        <v>5754042</v>
      </c>
      <c r="M9" s="172">
        <v>6517559</v>
      </c>
      <c r="N9" s="172">
        <v>6820748</v>
      </c>
      <c r="O9" s="172">
        <v>6447579</v>
      </c>
      <c r="P9" s="172">
        <v>6519536</v>
      </c>
      <c r="Q9" s="172">
        <v>8642208.5800000001</v>
      </c>
      <c r="R9" s="172">
        <v>8338278</v>
      </c>
      <c r="S9" s="172">
        <v>8226437</v>
      </c>
      <c r="T9" s="172">
        <v>8312716</v>
      </c>
      <c r="U9" s="172">
        <v>9148331.0730000008</v>
      </c>
      <c r="V9" s="172">
        <v>9486318</v>
      </c>
      <c r="W9" s="172">
        <v>16553733</v>
      </c>
      <c r="X9" s="172">
        <v>17326923</v>
      </c>
      <c r="Y9" s="172">
        <v>19915860.237</v>
      </c>
      <c r="Z9" s="172">
        <v>19923819</v>
      </c>
      <c r="AA9" s="172">
        <v>19609044</v>
      </c>
      <c r="AB9" s="172">
        <v>19350562</v>
      </c>
      <c r="AC9" s="172">
        <v>22167148.169</v>
      </c>
      <c r="AD9" s="172">
        <v>22111368</v>
      </c>
      <c r="AE9" s="172">
        <v>21415054</v>
      </c>
      <c r="AF9" s="172">
        <v>22072286</v>
      </c>
      <c r="AG9" s="172">
        <v>25072218.353999998</v>
      </c>
      <c r="AH9" s="172">
        <v>24671548</v>
      </c>
      <c r="AI9" s="172">
        <v>23560938</v>
      </c>
      <c r="AJ9" s="172">
        <v>23087813</v>
      </c>
      <c r="AK9" s="172">
        <v>26704519.921</v>
      </c>
      <c r="AL9" s="172">
        <v>26807925</v>
      </c>
      <c r="AM9" s="172">
        <v>24296878</v>
      </c>
      <c r="AN9" s="172">
        <v>24929014</v>
      </c>
      <c r="AO9" s="172">
        <v>27376288.300999999</v>
      </c>
      <c r="AP9" s="172">
        <v>27849746</v>
      </c>
      <c r="AQ9" s="172">
        <v>26014749</v>
      </c>
      <c r="AR9" s="172">
        <v>26440566</v>
      </c>
      <c r="AS9" s="172">
        <v>29570068.385000002</v>
      </c>
      <c r="AT9" s="172">
        <v>29407105</v>
      </c>
      <c r="AU9" s="172">
        <v>27956525</v>
      </c>
      <c r="AV9" s="172">
        <v>28178451</v>
      </c>
      <c r="AW9" s="172">
        <v>31537849.390000001</v>
      </c>
      <c r="AX9" s="172">
        <v>31760769</v>
      </c>
      <c r="AY9" s="172">
        <v>28859753</v>
      </c>
      <c r="AZ9" s="172">
        <v>29684404</v>
      </c>
    </row>
    <row r="10" spans="1:71" ht="16.5" hidden="1" customHeight="1" x14ac:dyDescent="0.3">
      <c r="A10" s="172" t="s">
        <v>1228</v>
      </c>
      <c r="B10" s="172">
        <v>0</v>
      </c>
      <c r="C10" s="172">
        <v>0</v>
      </c>
      <c r="D10" s="172">
        <v>0</v>
      </c>
      <c r="E10" s="172">
        <v>0</v>
      </c>
      <c r="F10" s="172">
        <v>0</v>
      </c>
      <c r="G10" s="172">
        <v>4926677</v>
      </c>
      <c r="H10" s="172">
        <v>5275641</v>
      </c>
      <c r="I10" s="172">
        <v>5900343</v>
      </c>
      <c r="J10" s="172">
        <v>5725390</v>
      </c>
      <c r="K10" s="172">
        <v>5468468</v>
      </c>
      <c r="L10" s="172">
        <v>5754042</v>
      </c>
      <c r="M10" s="172">
        <v>6517559</v>
      </c>
      <c r="N10" s="172">
        <v>6820748</v>
      </c>
      <c r="O10" s="172">
        <v>6447579</v>
      </c>
      <c r="P10" s="172">
        <v>6519536</v>
      </c>
      <c r="Q10" s="172">
        <v>8642208.5800000001</v>
      </c>
      <c r="R10" s="172">
        <v>8338278</v>
      </c>
      <c r="S10" s="172">
        <v>8226437</v>
      </c>
      <c r="T10" s="172">
        <v>8312716</v>
      </c>
      <c r="U10" s="172">
        <v>9148331.0730000008</v>
      </c>
      <c r="V10" s="172">
        <v>9486318</v>
      </c>
      <c r="W10" s="172">
        <v>16553733</v>
      </c>
      <c r="X10" s="172">
        <v>17326923</v>
      </c>
      <c r="Y10" s="172">
        <v>0</v>
      </c>
      <c r="Z10" s="172">
        <v>19923819</v>
      </c>
      <c r="AA10" s="172">
        <v>19609044</v>
      </c>
      <c r="AB10" s="172">
        <v>19350562</v>
      </c>
      <c r="AC10" s="172">
        <v>22167148.169</v>
      </c>
      <c r="AD10" s="172">
        <v>22111368</v>
      </c>
      <c r="AE10" s="172">
        <v>21415054</v>
      </c>
      <c r="AF10" s="172">
        <v>22072286</v>
      </c>
      <c r="AG10" s="172">
        <v>25072218.353999998</v>
      </c>
      <c r="AH10" s="172">
        <v>0</v>
      </c>
      <c r="AI10" s="172">
        <v>0</v>
      </c>
      <c r="AJ10" s="172">
        <v>23087813</v>
      </c>
      <c r="AK10" s="172">
        <v>26704519.921</v>
      </c>
      <c r="AL10" s="172">
        <v>0</v>
      </c>
      <c r="AM10" s="172">
        <v>24296878</v>
      </c>
      <c r="AN10" s="172">
        <v>24929014</v>
      </c>
      <c r="AO10" s="172">
        <v>0</v>
      </c>
      <c r="AP10" s="172">
        <v>0</v>
      </c>
      <c r="AQ10" s="172">
        <v>26014749</v>
      </c>
      <c r="AR10" s="172">
        <v>26440566</v>
      </c>
      <c r="AS10" s="172">
        <v>29570068.385000002</v>
      </c>
      <c r="AT10" s="172">
        <v>29407105</v>
      </c>
      <c r="AU10" s="172">
        <v>27956525</v>
      </c>
      <c r="AV10" s="172">
        <v>28178451</v>
      </c>
      <c r="AW10" s="172">
        <v>31537849.390000001</v>
      </c>
      <c r="AX10" s="172">
        <v>0</v>
      </c>
      <c r="AY10" s="172">
        <v>28859753</v>
      </c>
      <c r="AZ10" s="172">
        <v>29684404</v>
      </c>
    </row>
    <row r="11" spans="1:71" ht="16.5" hidden="1" customHeight="1" x14ac:dyDescent="0.3">
      <c r="A11" s="172" t="s">
        <v>1229</v>
      </c>
      <c r="B11" s="172">
        <v>0</v>
      </c>
      <c r="C11" s="172">
        <v>0</v>
      </c>
      <c r="D11" s="172">
        <v>0</v>
      </c>
      <c r="E11" s="172">
        <v>0</v>
      </c>
      <c r="F11" s="172">
        <v>0</v>
      </c>
      <c r="G11" s="172">
        <v>0</v>
      </c>
      <c r="H11" s="172">
        <v>0</v>
      </c>
      <c r="I11" s="172">
        <v>0</v>
      </c>
      <c r="J11" s="172">
        <v>0</v>
      </c>
      <c r="K11" s="172">
        <v>0</v>
      </c>
      <c r="L11" s="172">
        <v>0</v>
      </c>
      <c r="M11" s="172">
        <v>0</v>
      </c>
      <c r="N11" s="172">
        <v>0</v>
      </c>
      <c r="O11" s="172">
        <v>0</v>
      </c>
      <c r="P11" s="172">
        <v>0</v>
      </c>
      <c r="Q11" s="172">
        <v>0</v>
      </c>
      <c r="R11" s="172">
        <v>0</v>
      </c>
      <c r="S11" s="172">
        <v>0</v>
      </c>
      <c r="T11" s="172">
        <v>0</v>
      </c>
      <c r="U11" s="172">
        <v>0</v>
      </c>
      <c r="V11" s="172">
        <v>0</v>
      </c>
      <c r="W11" s="172">
        <v>0</v>
      </c>
      <c r="X11" s="172">
        <v>0</v>
      </c>
      <c r="Y11" s="172">
        <v>0</v>
      </c>
      <c r="Z11" s="172">
        <v>0</v>
      </c>
      <c r="AA11" s="172">
        <v>0</v>
      </c>
      <c r="AB11" s="172">
        <v>0</v>
      </c>
      <c r="AC11" s="172">
        <v>0</v>
      </c>
      <c r="AD11" s="172">
        <v>0</v>
      </c>
      <c r="AE11" s="172">
        <v>0</v>
      </c>
      <c r="AF11" s="172">
        <v>0</v>
      </c>
      <c r="AG11" s="172">
        <v>0</v>
      </c>
      <c r="AH11" s="172">
        <v>0</v>
      </c>
      <c r="AI11" s="172">
        <v>0</v>
      </c>
      <c r="AJ11" s="172">
        <v>0</v>
      </c>
      <c r="AK11" s="172">
        <v>0</v>
      </c>
      <c r="AL11" s="172">
        <v>0</v>
      </c>
      <c r="AM11" s="172">
        <v>0</v>
      </c>
      <c r="AN11" s="172">
        <v>0</v>
      </c>
      <c r="AO11" s="172">
        <v>0</v>
      </c>
      <c r="AP11" s="172">
        <v>0</v>
      </c>
      <c r="AQ11" s="172">
        <v>0</v>
      </c>
      <c r="AR11" s="172">
        <v>0</v>
      </c>
      <c r="AS11" s="172">
        <v>0</v>
      </c>
      <c r="AT11" s="172">
        <v>0</v>
      </c>
      <c r="AU11" s="172">
        <v>0</v>
      </c>
      <c r="AV11" s="172">
        <v>0</v>
      </c>
      <c r="AW11" s="172">
        <v>0</v>
      </c>
      <c r="AX11" s="172">
        <v>0</v>
      </c>
      <c r="AY11" s="172">
        <v>0</v>
      </c>
      <c r="AZ11" s="172">
        <v>43801</v>
      </c>
    </row>
    <row r="12" spans="1:71" ht="16.5" hidden="1" customHeight="1" x14ac:dyDescent="0.3">
      <c r="A12" s="172" t="s">
        <v>1230</v>
      </c>
      <c r="B12" s="172">
        <v>0</v>
      </c>
      <c r="C12" s="172">
        <v>0</v>
      </c>
      <c r="D12" s="172">
        <v>0</v>
      </c>
      <c r="E12" s="172">
        <v>0</v>
      </c>
      <c r="F12" s="172">
        <v>0</v>
      </c>
      <c r="G12" s="172">
        <v>501031</v>
      </c>
      <c r="H12" s="172">
        <v>544906</v>
      </c>
      <c r="I12" s="172">
        <v>485860</v>
      </c>
      <c r="J12" s="172">
        <v>701592</v>
      </c>
      <c r="K12" s="172">
        <v>542168</v>
      </c>
      <c r="L12" s="172">
        <v>613133</v>
      </c>
      <c r="M12" s="172">
        <v>752060</v>
      </c>
      <c r="N12" s="172">
        <v>917675</v>
      </c>
      <c r="O12" s="172">
        <v>850344</v>
      </c>
      <c r="P12" s="172">
        <v>772003</v>
      </c>
      <c r="Q12" s="172">
        <v>499891.66</v>
      </c>
      <c r="R12" s="172">
        <v>827492</v>
      </c>
      <c r="S12" s="172">
        <v>1075536</v>
      </c>
      <c r="T12" s="172">
        <v>1121209</v>
      </c>
      <c r="U12" s="172">
        <v>1347564.6129999999</v>
      </c>
      <c r="V12" s="172">
        <v>902443</v>
      </c>
      <c r="W12" s="172">
        <v>1582873</v>
      </c>
      <c r="X12" s="172">
        <v>1304914</v>
      </c>
      <c r="Y12" s="172">
        <v>1576451.0519999999</v>
      </c>
      <c r="Z12" s="172">
        <v>1429781</v>
      </c>
      <c r="AA12" s="172">
        <v>1296481</v>
      </c>
      <c r="AB12" s="172">
        <v>1433067</v>
      </c>
      <c r="AC12" s="172">
        <v>1807624.358</v>
      </c>
      <c r="AD12" s="172">
        <v>1853727</v>
      </c>
      <c r="AE12" s="172">
        <v>1962077</v>
      </c>
      <c r="AF12" s="172">
        <v>2053885</v>
      </c>
      <c r="AG12" s="172">
        <v>2034188.14</v>
      </c>
      <c r="AH12" s="172">
        <v>1846451</v>
      </c>
      <c r="AI12" s="172">
        <v>2597421</v>
      </c>
      <c r="AJ12" s="172">
        <v>2078797</v>
      </c>
      <c r="AK12" s="172">
        <v>2295231.0120000001</v>
      </c>
      <c r="AL12" s="172">
        <v>6229356</v>
      </c>
      <c r="AM12" s="172">
        <v>5852203</v>
      </c>
      <c r="AN12" s="172">
        <v>6370256</v>
      </c>
      <c r="AO12" s="172">
        <v>6711808.665</v>
      </c>
      <c r="AP12" s="172">
        <v>6145571</v>
      </c>
      <c r="AQ12" s="172">
        <v>6123225</v>
      </c>
      <c r="AR12" s="172">
        <v>6293238</v>
      </c>
      <c r="AS12" s="172">
        <v>7406471.2489999998</v>
      </c>
      <c r="AT12" s="172">
        <v>6589181</v>
      </c>
      <c r="AU12" s="172">
        <v>6326075</v>
      </c>
      <c r="AV12" s="172">
        <v>6683568</v>
      </c>
      <c r="AW12" s="172">
        <v>7729043.159</v>
      </c>
      <c r="AX12" s="172">
        <v>7185628</v>
      </c>
      <c r="AY12" s="172">
        <v>6129858</v>
      </c>
      <c r="AZ12" s="172">
        <v>6664217</v>
      </c>
    </row>
    <row r="13" spans="1:71" ht="16.5" hidden="1" customHeight="1" x14ac:dyDescent="0.3">
      <c r="A13" s="172" t="s">
        <v>1052</v>
      </c>
      <c r="B13" s="172">
        <v>0</v>
      </c>
      <c r="C13" s="172">
        <v>0</v>
      </c>
      <c r="D13" s="172">
        <v>0</v>
      </c>
      <c r="E13" s="172">
        <v>0</v>
      </c>
      <c r="F13" s="172">
        <v>0</v>
      </c>
      <c r="G13" s="172">
        <v>0</v>
      </c>
      <c r="H13" s="172">
        <v>0</v>
      </c>
      <c r="I13" s="172">
        <v>0</v>
      </c>
      <c r="J13" s="172">
        <v>0</v>
      </c>
      <c r="K13" s="172">
        <v>0</v>
      </c>
      <c r="L13" s="172">
        <v>0</v>
      </c>
      <c r="M13" s="172">
        <v>0</v>
      </c>
      <c r="N13" s="172">
        <v>0</v>
      </c>
      <c r="O13" s="172">
        <v>0</v>
      </c>
      <c r="P13" s="172">
        <v>0</v>
      </c>
      <c r="Q13" s="172">
        <v>0</v>
      </c>
      <c r="R13" s="172">
        <v>0</v>
      </c>
      <c r="S13" s="172">
        <v>0</v>
      </c>
      <c r="T13" s="172">
        <v>0</v>
      </c>
      <c r="U13" s="172">
        <v>0</v>
      </c>
      <c r="V13" s="172">
        <v>0</v>
      </c>
      <c r="W13" s="172">
        <v>0</v>
      </c>
      <c r="X13" s="172">
        <v>0</v>
      </c>
      <c r="Y13" s="172">
        <v>1576451.0519999999</v>
      </c>
      <c r="Z13" s="172">
        <v>0</v>
      </c>
      <c r="AA13" s="172">
        <v>0</v>
      </c>
      <c r="AB13" s="172">
        <v>0</v>
      </c>
      <c r="AC13" s="172">
        <v>0</v>
      </c>
      <c r="AD13" s="172">
        <v>0</v>
      </c>
      <c r="AE13" s="172">
        <v>0</v>
      </c>
      <c r="AF13" s="172">
        <v>0</v>
      </c>
      <c r="AG13" s="172">
        <v>0</v>
      </c>
      <c r="AH13" s="172">
        <v>1846451</v>
      </c>
      <c r="AI13" s="172">
        <v>2597421</v>
      </c>
      <c r="AJ13" s="172">
        <v>0</v>
      </c>
      <c r="AK13" s="172">
        <v>0</v>
      </c>
      <c r="AL13" s="172">
        <v>6229356</v>
      </c>
      <c r="AM13" s="172">
        <v>0</v>
      </c>
      <c r="AN13" s="172">
        <v>0</v>
      </c>
      <c r="AO13" s="172">
        <v>0</v>
      </c>
      <c r="AP13" s="172">
        <v>0</v>
      </c>
      <c r="AQ13" s="172">
        <v>0</v>
      </c>
      <c r="AR13" s="172">
        <v>0</v>
      </c>
      <c r="AS13" s="172">
        <v>0</v>
      </c>
      <c r="AT13" s="172">
        <v>0</v>
      </c>
      <c r="AU13" s="172">
        <v>0</v>
      </c>
      <c r="AV13" s="172">
        <v>0</v>
      </c>
      <c r="AW13" s="172">
        <v>0</v>
      </c>
      <c r="AX13" s="172">
        <v>7185628</v>
      </c>
      <c r="AY13" s="172">
        <v>0</v>
      </c>
      <c r="AZ13" s="172">
        <v>0</v>
      </c>
    </row>
    <row r="14" spans="1:71" ht="16.5" hidden="1" customHeight="1" x14ac:dyDescent="0.3">
      <c r="A14" s="172" t="s">
        <v>1057</v>
      </c>
      <c r="B14" s="172">
        <v>2304008</v>
      </c>
      <c r="C14" s="172">
        <v>2156568</v>
      </c>
      <c r="D14" s="172">
        <v>2191041</v>
      </c>
      <c r="E14" s="172">
        <v>2271447</v>
      </c>
      <c r="F14" s="172">
        <v>1965155</v>
      </c>
      <c r="G14" s="172">
        <v>1168219</v>
      </c>
      <c r="H14" s="172">
        <v>1184193</v>
      </c>
      <c r="I14" s="172">
        <v>2421661</v>
      </c>
      <c r="J14" s="172">
        <v>1216776</v>
      </c>
      <c r="K14" s="172">
        <v>1094733</v>
      </c>
      <c r="L14" s="172">
        <v>1122098</v>
      </c>
      <c r="M14" s="172">
        <v>2818429</v>
      </c>
      <c r="N14" s="172">
        <v>1535870</v>
      </c>
      <c r="O14" s="172">
        <v>1605373</v>
      </c>
      <c r="P14" s="172">
        <v>1838455</v>
      </c>
      <c r="Q14" s="172">
        <v>2690265.32</v>
      </c>
      <c r="R14" s="172">
        <v>2400111</v>
      </c>
      <c r="S14" s="172">
        <v>2060991</v>
      </c>
      <c r="T14" s="172">
        <v>2583027</v>
      </c>
      <c r="U14" s="172">
        <v>2761475.5</v>
      </c>
      <c r="V14" s="172">
        <v>2676015</v>
      </c>
      <c r="W14" s="172">
        <v>6004522</v>
      </c>
      <c r="X14" s="172">
        <v>6207655</v>
      </c>
      <c r="Y14" s="172">
        <v>5939798.2439999999</v>
      </c>
      <c r="Z14" s="172">
        <v>5958583</v>
      </c>
      <c r="AA14" s="172">
        <v>6075107</v>
      </c>
      <c r="AB14" s="172">
        <v>5838453</v>
      </c>
      <c r="AC14" s="172">
        <v>6362797.7359999996</v>
      </c>
      <c r="AD14" s="172">
        <v>5470877</v>
      </c>
      <c r="AE14" s="172">
        <v>5924726</v>
      </c>
      <c r="AF14" s="172">
        <v>5827100</v>
      </c>
      <c r="AG14" s="172">
        <v>6091748.6059999997</v>
      </c>
      <c r="AH14" s="172">
        <v>6087779</v>
      </c>
      <c r="AI14" s="172">
        <v>4937687</v>
      </c>
      <c r="AJ14" s="172">
        <v>4347710</v>
      </c>
      <c r="AK14" s="172">
        <v>5054012.341</v>
      </c>
      <c r="AL14" s="172">
        <v>561136</v>
      </c>
      <c r="AM14" s="172">
        <v>742891</v>
      </c>
      <c r="AN14" s="172">
        <v>719863</v>
      </c>
      <c r="AO14" s="172">
        <v>620614.65899999999</v>
      </c>
      <c r="AP14" s="172">
        <v>567757</v>
      </c>
      <c r="AQ14" s="172">
        <v>567644</v>
      </c>
      <c r="AR14" s="172">
        <v>493573</v>
      </c>
      <c r="AS14" s="172">
        <v>487183.20500000002</v>
      </c>
      <c r="AT14" s="172">
        <v>455735</v>
      </c>
      <c r="AU14" s="172">
        <v>602902</v>
      </c>
      <c r="AV14" s="172">
        <v>589728</v>
      </c>
      <c r="AW14" s="172">
        <v>419217.41399999999</v>
      </c>
      <c r="AX14" s="172">
        <v>239261</v>
      </c>
      <c r="AY14" s="172">
        <v>216487</v>
      </c>
      <c r="AZ14" s="172">
        <v>179130</v>
      </c>
    </row>
    <row r="15" spans="1:71" ht="16.5" hidden="1" customHeight="1" x14ac:dyDescent="0.3">
      <c r="A15" s="172" t="s">
        <v>1231</v>
      </c>
      <c r="B15" s="172">
        <v>0</v>
      </c>
      <c r="C15" s="172">
        <v>0</v>
      </c>
      <c r="D15" s="172">
        <v>0</v>
      </c>
      <c r="E15" s="172">
        <v>0</v>
      </c>
      <c r="F15" s="172">
        <v>0</v>
      </c>
      <c r="G15" s="172">
        <v>1168219</v>
      </c>
      <c r="H15" s="172">
        <v>1184193</v>
      </c>
      <c r="I15" s="172">
        <v>2421661</v>
      </c>
      <c r="J15" s="172">
        <v>1216776</v>
      </c>
      <c r="K15" s="172">
        <v>1094733</v>
      </c>
      <c r="L15" s="172">
        <v>1122098</v>
      </c>
      <c r="M15" s="172">
        <v>2818429</v>
      </c>
      <c r="N15" s="172">
        <v>1535870</v>
      </c>
      <c r="O15" s="172">
        <v>1605373</v>
      </c>
      <c r="P15" s="172">
        <v>1838455</v>
      </c>
      <c r="Q15" s="172">
        <v>2690265.32</v>
      </c>
      <c r="R15" s="172">
        <v>2400111</v>
      </c>
      <c r="S15" s="172">
        <v>2060991</v>
      </c>
      <c r="T15" s="172">
        <v>2583027</v>
      </c>
      <c r="U15" s="172">
        <v>2761475.5</v>
      </c>
      <c r="V15" s="172">
        <v>2676015</v>
      </c>
      <c r="W15" s="172">
        <v>6004522</v>
      </c>
      <c r="X15" s="172">
        <v>6207655</v>
      </c>
      <c r="Y15" s="172">
        <v>0</v>
      </c>
      <c r="Z15" s="172">
        <v>5958583</v>
      </c>
      <c r="AA15" s="172">
        <v>6075107</v>
      </c>
      <c r="AB15" s="172">
        <v>5838453</v>
      </c>
      <c r="AC15" s="172">
        <v>6362797.7359999996</v>
      </c>
      <c r="AD15" s="172">
        <v>5470877</v>
      </c>
      <c r="AE15" s="172">
        <v>5924726</v>
      </c>
      <c r="AF15" s="172">
        <v>5827100</v>
      </c>
      <c r="AG15" s="172">
        <v>6091748.6059999997</v>
      </c>
      <c r="AH15" s="172">
        <v>0</v>
      </c>
      <c r="AI15" s="172">
        <v>0</v>
      </c>
      <c r="AJ15" s="172">
        <v>4347710</v>
      </c>
      <c r="AK15" s="172">
        <v>5054012.341</v>
      </c>
      <c r="AL15" s="172">
        <v>0</v>
      </c>
      <c r="AM15" s="172">
        <v>742891</v>
      </c>
      <c r="AN15" s="172">
        <v>719863</v>
      </c>
      <c r="AO15" s="172">
        <v>0</v>
      </c>
      <c r="AP15" s="172">
        <v>0</v>
      </c>
      <c r="AQ15" s="172">
        <v>567644</v>
      </c>
      <c r="AR15" s="172">
        <v>493573</v>
      </c>
      <c r="AS15" s="172">
        <v>487183.20500000002</v>
      </c>
      <c r="AT15" s="172">
        <v>455735</v>
      </c>
      <c r="AU15" s="172">
        <v>602902</v>
      </c>
      <c r="AV15" s="172">
        <v>589728</v>
      </c>
      <c r="AW15" s="172">
        <v>419217.41399999999</v>
      </c>
      <c r="AX15" s="172">
        <v>239261</v>
      </c>
      <c r="AY15" s="172">
        <v>216487</v>
      </c>
      <c r="AZ15" s="172">
        <v>179130</v>
      </c>
    </row>
    <row r="16" spans="1:71" ht="16.5" hidden="1" customHeight="1" x14ac:dyDescent="0.3">
      <c r="A16" s="172" t="s">
        <v>1059</v>
      </c>
      <c r="B16" s="172">
        <v>22000281</v>
      </c>
      <c r="C16" s="172">
        <v>21579541</v>
      </c>
      <c r="D16" s="172">
        <v>22991551</v>
      </c>
      <c r="E16" s="172">
        <v>20907009</v>
      </c>
      <c r="F16" s="172">
        <v>20240042</v>
      </c>
      <c r="G16" s="172">
        <v>17843996</v>
      </c>
      <c r="H16" s="172">
        <v>18435698</v>
      </c>
      <c r="I16" s="172">
        <v>23124986</v>
      </c>
      <c r="J16" s="172">
        <v>24057702</v>
      </c>
      <c r="K16" s="172">
        <v>21625438</v>
      </c>
      <c r="L16" s="172">
        <v>26497025</v>
      </c>
      <c r="M16" s="172">
        <v>30712885</v>
      </c>
      <c r="N16" s="172">
        <v>32233724</v>
      </c>
      <c r="O16" s="172">
        <v>27941118</v>
      </c>
      <c r="P16" s="172">
        <v>31125501</v>
      </c>
      <c r="Q16" s="172">
        <v>36404053.960000001</v>
      </c>
      <c r="R16" s="172">
        <v>40462374</v>
      </c>
      <c r="S16" s="172">
        <v>38106860</v>
      </c>
      <c r="T16" s="172">
        <v>43383236</v>
      </c>
      <c r="U16" s="172">
        <v>48854220.097000003</v>
      </c>
      <c r="V16" s="172">
        <v>48591692</v>
      </c>
      <c r="W16" s="172">
        <v>60595245</v>
      </c>
      <c r="X16" s="172">
        <v>44849223</v>
      </c>
      <c r="Y16" s="172">
        <v>53962577.659999996</v>
      </c>
      <c r="Z16" s="172">
        <v>49723023</v>
      </c>
      <c r="AA16" s="172">
        <v>43774321</v>
      </c>
      <c r="AB16" s="172">
        <v>43060699</v>
      </c>
      <c r="AC16" s="172">
        <v>64684148.600000001</v>
      </c>
      <c r="AD16" s="172">
        <v>50432978</v>
      </c>
      <c r="AE16" s="172">
        <v>46904133</v>
      </c>
      <c r="AF16" s="172">
        <v>46556023</v>
      </c>
      <c r="AG16" s="172">
        <v>56972912.836999997</v>
      </c>
      <c r="AH16" s="172">
        <v>56340481</v>
      </c>
      <c r="AI16" s="172">
        <v>50335075</v>
      </c>
      <c r="AJ16" s="172">
        <v>62037313</v>
      </c>
      <c r="AK16" s="172">
        <v>69899131.650000006</v>
      </c>
      <c r="AL16" s="172">
        <v>59649203</v>
      </c>
      <c r="AM16" s="172">
        <v>52188715</v>
      </c>
      <c r="AN16" s="172">
        <v>63550174</v>
      </c>
      <c r="AO16" s="172">
        <v>66573268.949000001</v>
      </c>
      <c r="AP16" s="172">
        <v>76746067</v>
      </c>
      <c r="AQ16" s="172">
        <v>66291233</v>
      </c>
      <c r="AR16" s="172">
        <v>73141024</v>
      </c>
      <c r="AS16" s="172">
        <v>74993709.197999999</v>
      </c>
      <c r="AT16" s="172">
        <v>75379308</v>
      </c>
      <c r="AU16" s="172">
        <v>68394343</v>
      </c>
      <c r="AV16" s="172">
        <v>63275900</v>
      </c>
      <c r="AW16" s="172">
        <v>71923196.423999995</v>
      </c>
      <c r="AX16" s="172">
        <v>69972520</v>
      </c>
      <c r="AY16" s="172">
        <v>66285353</v>
      </c>
      <c r="AZ16" s="172">
        <v>86983532</v>
      </c>
    </row>
    <row r="17" spans="1:52" ht="16.5" hidden="1" customHeight="1" x14ac:dyDescent="0.3">
      <c r="A17" s="172" t="s">
        <v>1061</v>
      </c>
      <c r="B17" s="172">
        <v>0</v>
      </c>
      <c r="C17" s="172">
        <v>0</v>
      </c>
      <c r="D17" s="172">
        <v>0</v>
      </c>
      <c r="E17" s="172">
        <v>0</v>
      </c>
      <c r="F17" s="172">
        <v>0</v>
      </c>
      <c r="G17" s="172">
        <v>0</v>
      </c>
      <c r="H17" s="172">
        <v>0</v>
      </c>
      <c r="I17" s="172">
        <v>0</v>
      </c>
      <c r="J17" s="172">
        <v>0</v>
      </c>
      <c r="K17" s="172">
        <v>0</v>
      </c>
      <c r="L17" s="172">
        <v>0</v>
      </c>
      <c r="M17" s="172">
        <v>0</v>
      </c>
      <c r="N17" s="172">
        <v>0</v>
      </c>
      <c r="O17" s="172">
        <v>0</v>
      </c>
      <c r="P17" s="172">
        <v>0</v>
      </c>
      <c r="Q17" s="172">
        <v>0</v>
      </c>
      <c r="R17" s="172">
        <v>0</v>
      </c>
      <c r="S17" s="172">
        <v>0</v>
      </c>
      <c r="T17" s="172">
        <v>0</v>
      </c>
      <c r="U17" s="172">
        <v>0</v>
      </c>
      <c r="V17" s="172">
        <v>0</v>
      </c>
      <c r="W17" s="172">
        <v>0</v>
      </c>
      <c r="X17" s="172">
        <v>0</v>
      </c>
      <c r="Y17" s="172">
        <v>0</v>
      </c>
      <c r="Z17" s="172">
        <v>0</v>
      </c>
      <c r="AA17" s="172">
        <v>0</v>
      </c>
      <c r="AB17" s="172">
        <v>0</v>
      </c>
      <c r="AC17" s="172">
        <v>0</v>
      </c>
      <c r="AD17" s="172">
        <v>0</v>
      </c>
      <c r="AE17" s="172">
        <v>0</v>
      </c>
      <c r="AF17" s="172">
        <v>0</v>
      </c>
      <c r="AG17" s="172">
        <v>0</v>
      </c>
      <c r="AH17" s="172">
        <v>0</v>
      </c>
      <c r="AI17" s="172">
        <v>0</v>
      </c>
      <c r="AJ17" s="172">
        <v>0</v>
      </c>
      <c r="AK17" s="172">
        <v>0</v>
      </c>
      <c r="AL17" s="172">
        <v>0</v>
      </c>
      <c r="AM17" s="172">
        <v>0</v>
      </c>
      <c r="AN17" s="172">
        <v>0</v>
      </c>
      <c r="AO17" s="172">
        <v>0</v>
      </c>
      <c r="AP17" s="172">
        <v>0</v>
      </c>
      <c r="AQ17" s="172">
        <v>0</v>
      </c>
      <c r="AR17" s="172">
        <v>0</v>
      </c>
      <c r="AS17" s="172">
        <v>0</v>
      </c>
      <c r="AT17" s="172">
        <v>0</v>
      </c>
      <c r="AU17" s="172">
        <v>0</v>
      </c>
      <c r="AV17" s="172">
        <v>0</v>
      </c>
      <c r="AW17" s="172">
        <v>0</v>
      </c>
      <c r="AX17" s="172">
        <v>252000</v>
      </c>
      <c r="AY17" s="172">
        <v>0</v>
      </c>
      <c r="AZ17" s="172">
        <v>0</v>
      </c>
    </row>
    <row r="18" spans="1:52" ht="16.5" hidden="1" customHeight="1" x14ac:dyDescent="0.3">
      <c r="A18" s="172" t="s">
        <v>1062</v>
      </c>
      <c r="B18" s="172">
        <v>0</v>
      </c>
      <c r="C18" s="172">
        <v>0</v>
      </c>
      <c r="D18" s="172">
        <v>0</v>
      </c>
      <c r="E18" s="172">
        <v>4725612</v>
      </c>
      <c r="F18" s="172">
        <v>4801808</v>
      </c>
      <c r="G18" s="172">
        <v>4598739</v>
      </c>
      <c r="H18" s="172">
        <v>5830133</v>
      </c>
      <c r="I18" s="172">
        <v>5871113</v>
      </c>
      <c r="J18" s="172">
        <v>5816190</v>
      </c>
      <c r="K18" s="172">
        <v>4128035</v>
      </c>
      <c r="L18" s="172">
        <v>600883</v>
      </c>
      <c r="M18" s="172">
        <v>690883</v>
      </c>
      <c r="N18" s="172">
        <v>990883</v>
      </c>
      <c r="O18" s="172">
        <v>1746700</v>
      </c>
      <c r="P18" s="172">
        <v>1749866</v>
      </c>
      <c r="Q18" s="172">
        <v>1759111.58</v>
      </c>
      <c r="R18" s="172">
        <v>1965112</v>
      </c>
      <c r="S18" s="172">
        <v>2165112</v>
      </c>
      <c r="T18" s="172">
        <v>2115112</v>
      </c>
      <c r="U18" s="172">
        <v>2215111.5819999999</v>
      </c>
      <c r="V18" s="172">
        <v>2215111</v>
      </c>
      <c r="W18" s="172">
        <v>125112</v>
      </c>
      <c r="X18" s="172">
        <v>125112</v>
      </c>
      <c r="Y18" s="172">
        <v>125111.58199999999</v>
      </c>
      <c r="Z18" s="172">
        <v>125112</v>
      </c>
      <c r="AA18" s="172">
        <v>125112</v>
      </c>
      <c r="AB18" s="172">
        <v>124412</v>
      </c>
      <c r="AC18" s="172">
        <v>124411.58199999999</v>
      </c>
      <c r="AD18" s="172">
        <v>24412</v>
      </c>
      <c r="AE18" s="172">
        <v>24412</v>
      </c>
      <c r="AF18" s="172">
        <v>24412</v>
      </c>
      <c r="AG18" s="172">
        <v>24411.581999999999</v>
      </c>
      <c r="AH18" s="172">
        <v>24412</v>
      </c>
      <c r="AI18" s="172">
        <v>34412</v>
      </c>
      <c r="AJ18" s="172">
        <v>34412</v>
      </c>
      <c r="AK18" s="172">
        <v>34411.582000000002</v>
      </c>
      <c r="AL18" s="172">
        <v>34412</v>
      </c>
      <c r="AM18" s="172">
        <v>34412</v>
      </c>
      <c r="AN18" s="172">
        <v>34412</v>
      </c>
      <c r="AO18" s="172">
        <v>34411.582000000002</v>
      </c>
      <c r="AP18" s="172">
        <v>34989</v>
      </c>
      <c r="AQ18" s="172">
        <v>34989</v>
      </c>
      <c r="AR18" s="172">
        <v>34989</v>
      </c>
      <c r="AS18" s="172">
        <v>34988.482000000004</v>
      </c>
      <c r="AT18" s="172">
        <v>34989</v>
      </c>
      <c r="AU18" s="172">
        <v>34989</v>
      </c>
      <c r="AV18" s="172">
        <v>36453</v>
      </c>
      <c r="AW18" s="172">
        <v>36041.800000000003</v>
      </c>
      <c r="AX18" s="172">
        <v>36042</v>
      </c>
      <c r="AY18" s="172">
        <v>36042</v>
      </c>
      <c r="AZ18" s="172">
        <v>409747</v>
      </c>
    </row>
    <row r="19" spans="1:52" ht="16.5" hidden="1" customHeight="1" x14ac:dyDescent="0.3">
      <c r="A19" s="172" t="s">
        <v>1063</v>
      </c>
      <c r="B19" s="172">
        <v>0</v>
      </c>
      <c r="C19" s="172">
        <v>0</v>
      </c>
      <c r="D19" s="172">
        <v>0</v>
      </c>
      <c r="E19" s="172">
        <v>0</v>
      </c>
      <c r="F19" s="172">
        <v>0</v>
      </c>
      <c r="G19" s="172">
        <v>0</v>
      </c>
      <c r="H19" s="172">
        <v>0</v>
      </c>
      <c r="I19" s="172">
        <v>0</v>
      </c>
      <c r="J19" s="172">
        <v>0</v>
      </c>
      <c r="K19" s="172">
        <v>0</v>
      </c>
      <c r="L19" s="172">
        <v>0</v>
      </c>
      <c r="M19" s="172">
        <v>0</v>
      </c>
      <c r="N19" s="172">
        <v>0</v>
      </c>
      <c r="O19" s="172">
        <v>0</v>
      </c>
      <c r="P19" s="172">
        <v>0</v>
      </c>
      <c r="Q19" s="172">
        <v>0</v>
      </c>
      <c r="R19" s="172">
        <v>0</v>
      </c>
      <c r="S19" s="172">
        <v>0</v>
      </c>
      <c r="T19" s="172">
        <v>0</v>
      </c>
      <c r="U19" s="172">
        <v>0</v>
      </c>
      <c r="V19" s="172">
        <v>0</v>
      </c>
      <c r="W19" s="172">
        <v>0</v>
      </c>
      <c r="X19" s="172">
        <v>0</v>
      </c>
      <c r="Y19" s="172">
        <v>0</v>
      </c>
      <c r="Z19" s="172">
        <v>0</v>
      </c>
      <c r="AA19" s="172">
        <v>0</v>
      </c>
      <c r="AB19" s="172">
        <v>0</v>
      </c>
      <c r="AC19" s="172">
        <v>0</v>
      </c>
      <c r="AD19" s="172">
        <v>0</v>
      </c>
      <c r="AE19" s="172">
        <v>0</v>
      </c>
      <c r="AF19" s="172">
        <v>0</v>
      </c>
      <c r="AG19" s="172">
        <v>0</v>
      </c>
      <c r="AH19" s="172">
        <v>0</v>
      </c>
      <c r="AI19" s="172">
        <v>0</v>
      </c>
      <c r="AJ19" s="172">
        <v>0</v>
      </c>
      <c r="AK19" s="172">
        <v>0</v>
      </c>
      <c r="AL19" s="172">
        <v>0</v>
      </c>
      <c r="AM19" s="172">
        <v>0</v>
      </c>
      <c r="AN19" s="172">
        <v>0</v>
      </c>
      <c r="AO19" s="172">
        <v>0</v>
      </c>
      <c r="AP19" s="172">
        <v>0</v>
      </c>
      <c r="AQ19" s="172">
        <v>0</v>
      </c>
      <c r="AR19" s="172">
        <v>0</v>
      </c>
      <c r="AS19" s="172">
        <v>0</v>
      </c>
      <c r="AT19" s="172">
        <v>0</v>
      </c>
      <c r="AU19" s="172">
        <v>0</v>
      </c>
      <c r="AV19" s="172">
        <v>0</v>
      </c>
      <c r="AW19" s="172">
        <v>0</v>
      </c>
      <c r="AX19" s="172">
        <v>0</v>
      </c>
      <c r="AY19" s="172">
        <v>0</v>
      </c>
      <c r="AZ19" s="172">
        <v>373705</v>
      </c>
    </row>
    <row r="20" spans="1:52" ht="16.5" hidden="1" customHeight="1" x14ac:dyDescent="0.3">
      <c r="A20" s="172" t="s">
        <v>1064</v>
      </c>
      <c r="B20" s="172">
        <v>0</v>
      </c>
      <c r="C20" s="172">
        <v>0</v>
      </c>
      <c r="D20" s="172">
        <v>0</v>
      </c>
      <c r="E20" s="172">
        <v>0</v>
      </c>
      <c r="F20" s="172">
        <v>0</v>
      </c>
      <c r="G20" s="172">
        <v>0</v>
      </c>
      <c r="H20" s="172">
        <v>0</v>
      </c>
      <c r="I20" s="172">
        <v>0</v>
      </c>
      <c r="J20" s="172">
        <v>0</v>
      </c>
      <c r="K20" s="172">
        <v>4027852</v>
      </c>
      <c r="L20" s="172">
        <v>0</v>
      </c>
      <c r="M20" s="172">
        <v>0</v>
      </c>
      <c r="N20" s="172">
        <v>0</v>
      </c>
      <c r="O20" s="172">
        <v>6000</v>
      </c>
      <c r="P20" s="172">
        <v>6000</v>
      </c>
      <c r="Q20" s="172">
        <v>18000</v>
      </c>
      <c r="R20" s="172">
        <v>24000</v>
      </c>
      <c r="S20" s="172">
        <v>24000</v>
      </c>
      <c r="T20" s="172">
        <v>24000</v>
      </c>
      <c r="U20" s="172">
        <v>24000</v>
      </c>
      <c r="V20" s="172">
        <v>24000</v>
      </c>
      <c r="W20" s="172">
        <v>24000</v>
      </c>
      <c r="X20" s="172">
        <v>24000</v>
      </c>
      <c r="Y20" s="172">
        <v>24000</v>
      </c>
      <c r="Z20" s="172">
        <v>24000</v>
      </c>
      <c r="AA20" s="172">
        <v>24000</v>
      </c>
      <c r="AB20" s="172">
        <v>24000</v>
      </c>
      <c r="AC20" s="172">
        <v>24000</v>
      </c>
      <c r="AD20" s="172">
        <v>24000</v>
      </c>
      <c r="AE20" s="172">
        <v>24000</v>
      </c>
      <c r="AF20" s="172">
        <v>24000</v>
      </c>
      <c r="AG20" s="172">
        <v>24000</v>
      </c>
      <c r="AH20" s="172">
        <v>24000</v>
      </c>
      <c r="AI20" s="172">
        <v>34000</v>
      </c>
      <c r="AJ20" s="172">
        <v>34000</v>
      </c>
      <c r="AK20" s="172">
        <v>34000</v>
      </c>
      <c r="AL20" s="172">
        <v>34000</v>
      </c>
      <c r="AM20" s="172">
        <v>34000</v>
      </c>
      <c r="AN20" s="172">
        <v>34000</v>
      </c>
      <c r="AO20" s="172">
        <v>34000</v>
      </c>
      <c r="AP20" s="172">
        <v>34000</v>
      </c>
      <c r="AQ20" s="172">
        <v>34000</v>
      </c>
      <c r="AR20" s="172">
        <v>34000</v>
      </c>
      <c r="AS20" s="172">
        <v>34000</v>
      </c>
      <c r="AT20" s="172">
        <v>34000</v>
      </c>
      <c r="AU20" s="172">
        <v>34000</v>
      </c>
      <c r="AV20" s="172">
        <v>34000</v>
      </c>
      <c r="AW20" s="172">
        <v>34000</v>
      </c>
      <c r="AX20" s="172">
        <v>34000</v>
      </c>
      <c r="AY20" s="172">
        <v>34000</v>
      </c>
      <c r="AZ20" s="172">
        <v>34000</v>
      </c>
    </row>
    <row r="21" spans="1:52" ht="16.5" hidden="1" customHeight="1" x14ac:dyDescent="0.3">
      <c r="A21" s="172" t="s">
        <v>1232</v>
      </c>
      <c r="B21" s="172">
        <v>0</v>
      </c>
      <c r="C21" s="172">
        <v>0</v>
      </c>
      <c r="D21" s="172">
        <v>0</v>
      </c>
      <c r="E21" s="172">
        <v>0</v>
      </c>
      <c r="F21" s="172">
        <v>0</v>
      </c>
      <c r="G21" s="172">
        <v>4598739</v>
      </c>
      <c r="H21" s="172">
        <v>5780133</v>
      </c>
      <c r="I21" s="172">
        <v>5821113</v>
      </c>
      <c r="J21" s="172">
        <v>5716007</v>
      </c>
      <c r="K21" s="172">
        <v>0</v>
      </c>
      <c r="L21" s="172">
        <v>0</v>
      </c>
      <c r="M21" s="172">
        <v>0</v>
      </c>
      <c r="N21" s="172">
        <v>0</v>
      </c>
      <c r="O21" s="172">
        <v>0</v>
      </c>
      <c r="P21" s="172">
        <v>0</v>
      </c>
      <c r="Q21" s="172">
        <v>0</v>
      </c>
      <c r="R21" s="172">
        <v>0</v>
      </c>
      <c r="S21" s="172">
        <v>0</v>
      </c>
      <c r="T21" s="172">
        <v>0</v>
      </c>
      <c r="U21" s="172">
        <v>0</v>
      </c>
      <c r="V21" s="172">
        <v>0</v>
      </c>
      <c r="W21" s="172">
        <v>0</v>
      </c>
      <c r="X21" s="172">
        <v>0</v>
      </c>
      <c r="Y21" s="172">
        <v>0</v>
      </c>
      <c r="Z21" s="172">
        <v>0</v>
      </c>
      <c r="AA21" s="172">
        <v>0</v>
      </c>
      <c r="AB21" s="172">
        <v>0</v>
      </c>
      <c r="AC21" s="172">
        <v>0</v>
      </c>
      <c r="AD21" s="172">
        <v>0</v>
      </c>
      <c r="AE21" s="172">
        <v>0</v>
      </c>
      <c r="AF21" s="172">
        <v>0</v>
      </c>
      <c r="AG21" s="172">
        <v>0</v>
      </c>
      <c r="AH21" s="172">
        <v>0</v>
      </c>
      <c r="AI21" s="172">
        <v>0</v>
      </c>
      <c r="AJ21" s="172">
        <v>0</v>
      </c>
      <c r="AK21" s="172">
        <v>0</v>
      </c>
      <c r="AL21" s="172">
        <v>0</v>
      </c>
      <c r="AM21" s="172">
        <v>0</v>
      </c>
      <c r="AN21" s="172">
        <v>0</v>
      </c>
      <c r="AO21" s="172">
        <v>0</v>
      </c>
      <c r="AP21" s="172">
        <v>0</v>
      </c>
      <c r="AQ21" s="172">
        <v>0</v>
      </c>
      <c r="AR21" s="172">
        <v>0</v>
      </c>
      <c r="AS21" s="172">
        <v>0</v>
      </c>
      <c r="AT21" s="172">
        <v>0</v>
      </c>
      <c r="AU21" s="172">
        <v>0</v>
      </c>
      <c r="AV21" s="172">
        <v>0</v>
      </c>
      <c r="AW21" s="172">
        <v>0</v>
      </c>
      <c r="AX21" s="172">
        <v>0</v>
      </c>
      <c r="AY21" s="172">
        <v>0</v>
      </c>
      <c r="AZ21" s="172">
        <v>0</v>
      </c>
    </row>
    <row r="22" spans="1:52" ht="16.5" hidden="1" customHeight="1" x14ac:dyDescent="0.3">
      <c r="A22" s="172" t="s">
        <v>1065</v>
      </c>
      <c r="B22" s="172">
        <v>0</v>
      </c>
      <c r="C22" s="172">
        <v>0</v>
      </c>
      <c r="D22" s="172">
        <v>0</v>
      </c>
      <c r="E22" s="172">
        <v>4725612</v>
      </c>
      <c r="F22" s="172">
        <v>4801808</v>
      </c>
      <c r="G22" s="172">
        <v>0</v>
      </c>
      <c r="H22" s="172">
        <v>50000</v>
      </c>
      <c r="I22" s="172">
        <v>50000</v>
      </c>
      <c r="J22" s="172">
        <v>100183</v>
      </c>
      <c r="K22" s="172">
        <v>100183</v>
      </c>
      <c r="L22" s="172">
        <v>600883</v>
      </c>
      <c r="M22" s="172">
        <v>690883</v>
      </c>
      <c r="N22" s="172">
        <v>990883</v>
      </c>
      <c r="O22" s="172">
        <v>1740700</v>
      </c>
      <c r="P22" s="172">
        <v>1743866</v>
      </c>
      <c r="Q22" s="172">
        <v>1741111.58</v>
      </c>
      <c r="R22" s="172">
        <v>1941112</v>
      </c>
      <c r="S22" s="172">
        <v>2141112</v>
      </c>
      <c r="T22" s="172">
        <v>2091112</v>
      </c>
      <c r="U22" s="172">
        <v>2191111.5819999999</v>
      </c>
      <c r="V22" s="172">
        <v>2191111</v>
      </c>
      <c r="W22" s="172">
        <v>101112</v>
      </c>
      <c r="X22" s="172">
        <v>101112</v>
      </c>
      <c r="Y22" s="172">
        <v>101111.58199999999</v>
      </c>
      <c r="Z22" s="172">
        <v>101112</v>
      </c>
      <c r="AA22" s="172">
        <v>101112</v>
      </c>
      <c r="AB22" s="172">
        <v>100412</v>
      </c>
      <c r="AC22" s="172">
        <v>100411.58199999999</v>
      </c>
      <c r="AD22" s="172">
        <v>412</v>
      </c>
      <c r="AE22" s="172">
        <v>412</v>
      </c>
      <c r="AF22" s="172">
        <v>412</v>
      </c>
      <c r="AG22" s="172">
        <v>411.58199999999999</v>
      </c>
      <c r="AH22" s="172">
        <v>412</v>
      </c>
      <c r="AI22" s="172">
        <v>412</v>
      </c>
      <c r="AJ22" s="172">
        <v>412</v>
      </c>
      <c r="AK22" s="172">
        <v>411.58199999999999</v>
      </c>
      <c r="AL22" s="172">
        <v>412</v>
      </c>
      <c r="AM22" s="172">
        <v>412</v>
      </c>
      <c r="AN22" s="172">
        <v>412</v>
      </c>
      <c r="AO22" s="172">
        <v>411.58199999999999</v>
      </c>
      <c r="AP22" s="172">
        <v>989</v>
      </c>
      <c r="AQ22" s="172">
        <v>989</v>
      </c>
      <c r="AR22" s="172">
        <v>989</v>
      </c>
      <c r="AS22" s="172">
        <v>988.48199999999997</v>
      </c>
      <c r="AT22" s="172">
        <v>989</v>
      </c>
      <c r="AU22" s="172">
        <v>989</v>
      </c>
      <c r="AV22" s="172">
        <v>2453</v>
      </c>
      <c r="AW22" s="172">
        <v>2041.8</v>
      </c>
      <c r="AX22" s="172">
        <v>2042</v>
      </c>
      <c r="AY22" s="172">
        <v>2042</v>
      </c>
      <c r="AZ22" s="172">
        <v>2042</v>
      </c>
    </row>
    <row r="23" spans="1:52" ht="16.5" hidden="1" customHeight="1" x14ac:dyDescent="0.3">
      <c r="A23" s="172" t="s">
        <v>1233</v>
      </c>
      <c r="B23" s="172">
        <v>0</v>
      </c>
      <c r="C23" s="172">
        <v>0</v>
      </c>
      <c r="D23" s="172">
        <v>0</v>
      </c>
      <c r="E23" s="172">
        <v>0</v>
      </c>
      <c r="F23" s="172">
        <v>0</v>
      </c>
      <c r="G23" s="172">
        <v>0</v>
      </c>
      <c r="H23" s="172">
        <v>0</v>
      </c>
      <c r="I23" s="172">
        <v>0</v>
      </c>
      <c r="J23" s="172">
        <v>0</v>
      </c>
      <c r="K23" s="172">
        <v>0</v>
      </c>
      <c r="L23" s="172">
        <v>0</v>
      </c>
      <c r="M23" s="172">
        <v>0</v>
      </c>
      <c r="N23" s="172">
        <v>0</v>
      </c>
      <c r="O23" s="172">
        <v>0</v>
      </c>
      <c r="P23" s="172">
        <v>0</v>
      </c>
      <c r="Q23" s="172">
        <v>0</v>
      </c>
      <c r="R23" s="172">
        <v>0</v>
      </c>
      <c r="S23" s="172">
        <v>0</v>
      </c>
      <c r="T23" s="172">
        <v>0</v>
      </c>
      <c r="U23" s="172">
        <v>0</v>
      </c>
      <c r="V23" s="172">
        <v>0</v>
      </c>
      <c r="W23" s="172">
        <v>112866</v>
      </c>
      <c r="X23" s="172">
        <v>112866</v>
      </c>
      <c r="Y23" s="172">
        <v>333200.00900000002</v>
      </c>
      <c r="Z23" s="172">
        <v>333200</v>
      </c>
      <c r="AA23" s="172">
        <v>333200</v>
      </c>
      <c r="AB23" s="172">
        <v>333200</v>
      </c>
      <c r="AC23" s="172">
        <v>333200.00900000002</v>
      </c>
      <c r="AD23" s="172">
        <v>333200</v>
      </c>
      <c r="AE23" s="172">
        <v>333200</v>
      </c>
      <c r="AF23" s="172">
        <v>333200</v>
      </c>
      <c r="AG23" s="172">
        <v>333200.00900000002</v>
      </c>
      <c r="AH23" s="172">
        <v>333200</v>
      </c>
      <c r="AI23" s="172">
        <v>332832</v>
      </c>
      <c r="AJ23" s="172">
        <v>332832</v>
      </c>
      <c r="AK23" s="172">
        <v>332832.50199999998</v>
      </c>
      <c r="AL23" s="172">
        <v>332832</v>
      </c>
      <c r="AM23" s="172">
        <v>332832</v>
      </c>
      <c r="AN23" s="172">
        <v>332832</v>
      </c>
      <c r="AO23" s="172">
        <v>332832.50199999998</v>
      </c>
      <c r="AP23" s="172">
        <v>332832</v>
      </c>
      <c r="AQ23" s="172">
        <v>332832</v>
      </c>
      <c r="AR23" s="172">
        <v>332832</v>
      </c>
      <c r="AS23" s="172">
        <v>332832.50199999998</v>
      </c>
      <c r="AT23" s="172">
        <v>332832</v>
      </c>
      <c r="AU23" s="172">
        <v>332832</v>
      </c>
      <c r="AV23" s="172">
        <v>332832</v>
      </c>
      <c r="AW23" s="172">
        <v>332832.50199999998</v>
      </c>
      <c r="AX23" s="172">
        <v>332832</v>
      </c>
      <c r="AY23" s="172">
        <v>332832</v>
      </c>
      <c r="AZ23" s="172">
        <v>332832</v>
      </c>
    </row>
    <row r="24" spans="1:52" ht="16.5" hidden="1" customHeight="1" x14ac:dyDescent="0.3">
      <c r="A24" s="172" t="s">
        <v>1067</v>
      </c>
      <c r="B24" s="172">
        <v>0</v>
      </c>
      <c r="C24" s="172">
        <v>0</v>
      </c>
      <c r="D24" s="172">
        <v>0</v>
      </c>
      <c r="E24" s="172">
        <v>0</v>
      </c>
      <c r="F24" s="172">
        <v>0</v>
      </c>
      <c r="G24" s="172">
        <v>0</v>
      </c>
      <c r="H24" s="172">
        <v>0</v>
      </c>
      <c r="I24" s="172">
        <v>0</v>
      </c>
      <c r="J24" s="172">
        <v>0</v>
      </c>
      <c r="K24" s="172">
        <v>0</v>
      </c>
      <c r="L24" s="172">
        <v>0</v>
      </c>
      <c r="M24" s="172">
        <v>0</v>
      </c>
      <c r="N24" s="172">
        <v>0</v>
      </c>
      <c r="O24" s="172">
        <v>0</v>
      </c>
      <c r="P24" s="172">
        <v>0</v>
      </c>
      <c r="Q24" s="172">
        <v>0</v>
      </c>
      <c r="R24" s="172">
        <v>0</v>
      </c>
      <c r="S24" s="172">
        <v>0</v>
      </c>
      <c r="T24" s="172">
        <v>0</v>
      </c>
      <c r="U24" s="172">
        <v>0</v>
      </c>
      <c r="V24" s="172">
        <v>0</v>
      </c>
      <c r="W24" s="172">
        <v>112866</v>
      </c>
      <c r="X24" s="172">
        <v>112866</v>
      </c>
      <c r="Y24" s="172">
        <v>333200.00900000002</v>
      </c>
      <c r="Z24" s="172">
        <v>333200</v>
      </c>
      <c r="AA24" s="172">
        <v>333200</v>
      </c>
      <c r="AB24" s="172">
        <v>333200</v>
      </c>
      <c r="AC24" s="172">
        <v>333200.00900000002</v>
      </c>
      <c r="AD24" s="172">
        <v>333200</v>
      </c>
      <c r="AE24" s="172">
        <v>333200</v>
      </c>
      <c r="AF24" s="172">
        <v>333200</v>
      </c>
      <c r="AG24" s="172">
        <v>333200.00900000002</v>
      </c>
      <c r="AH24" s="172">
        <v>333200</v>
      </c>
      <c r="AI24" s="172">
        <v>332832</v>
      </c>
      <c r="AJ24" s="172">
        <v>332832</v>
      </c>
      <c r="AK24" s="172">
        <v>332832.50199999998</v>
      </c>
      <c r="AL24" s="172">
        <v>332832</v>
      </c>
      <c r="AM24" s="172">
        <v>332832</v>
      </c>
      <c r="AN24" s="172">
        <v>332832</v>
      </c>
      <c r="AO24" s="172">
        <v>332832.50199999998</v>
      </c>
      <c r="AP24" s="172">
        <v>332832</v>
      </c>
      <c r="AQ24" s="172">
        <v>332832</v>
      </c>
      <c r="AR24" s="172">
        <v>332832</v>
      </c>
      <c r="AS24" s="172">
        <v>332832.50199999998</v>
      </c>
      <c r="AT24" s="172">
        <v>332832</v>
      </c>
      <c r="AU24" s="172">
        <v>332832</v>
      </c>
      <c r="AV24" s="172">
        <v>332832</v>
      </c>
      <c r="AW24" s="172">
        <v>332832.50199999998</v>
      </c>
      <c r="AX24" s="172">
        <v>332832</v>
      </c>
      <c r="AY24" s="172">
        <v>332832</v>
      </c>
      <c r="AZ24" s="172">
        <v>332832</v>
      </c>
    </row>
    <row r="25" spans="1:52" ht="16.5" hidden="1" customHeight="1" x14ac:dyDescent="0.3">
      <c r="A25" s="172" t="s">
        <v>1070</v>
      </c>
      <c r="B25" s="172">
        <v>0</v>
      </c>
      <c r="C25" s="172">
        <v>0</v>
      </c>
      <c r="D25" s="172">
        <v>0</v>
      </c>
      <c r="E25" s="172">
        <v>0</v>
      </c>
      <c r="F25" s="172">
        <v>0</v>
      </c>
      <c r="G25" s="172">
        <v>0</v>
      </c>
      <c r="H25" s="172">
        <v>0</v>
      </c>
      <c r="I25" s="172">
        <v>0</v>
      </c>
      <c r="J25" s="172">
        <v>0</v>
      </c>
      <c r="K25" s="172">
        <v>0</v>
      </c>
      <c r="L25" s="172">
        <v>0</v>
      </c>
      <c r="M25" s="172">
        <v>0</v>
      </c>
      <c r="N25" s="172">
        <v>0</v>
      </c>
      <c r="O25" s="172">
        <v>0</v>
      </c>
      <c r="P25" s="172">
        <v>0</v>
      </c>
      <c r="Q25" s="172">
        <v>0</v>
      </c>
      <c r="R25" s="172">
        <v>0</v>
      </c>
      <c r="S25" s="172">
        <v>0</v>
      </c>
      <c r="T25" s="172">
        <v>0</v>
      </c>
      <c r="U25" s="172">
        <v>0</v>
      </c>
      <c r="V25" s="172">
        <v>0</v>
      </c>
      <c r="W25" s="172">
        <v>0</v>
      </c>
      <c r="X25" s="172">
        <v>0</v>
      </c>
      <c r="Y25" s="172">
        <v>0</v>
      </c>
      <c r="Z25" s="172">
        <v>0</v>
      </c>
      <c r="AA25" s="172">
        <v>0</v>
      </c>
      <c r="AB25" s="172">
        <v>0</v>
      </c>
      <c r="AC25" s="172">
        <v>0</v>
      </c>
      <c r="AD25" s="172">
        <v>0</v>
      </c>
      <c r="AE25" s="172">
        <v>0</v>
      </c>
      <c r="AF25" s="172">
        <v>0</v>
      </c>
      <c r="AG25" s="172">
        <v>0</v>
      </c>
      <c r="AH25" s="172">
        <v>0</v>
      </c>
      <c r="AI25" s="172">
        <v>0</v>
      </c>
      <c r="AJ25" s="172">
        <v>0</v>
      </c>
      <c r="AK25" s="172">
        <v>0</v>
      </c>
      <c r="AL25" s="172">
        <v>1536680</v>
      </c>
      <c r="AM25" s="172">
        <v>0</v>
      </c>
      <c r="AN25" s="172">
        <v>0</v>
      </c>
      <c r="AO25" s="172">
        <v>1398280.7790000001</v>
      </c>
      <c r="AP25" s="172">
        <v>1418346</v>
      </c>
      <c r="AQ25" s="172">
        <v>0</v>
      </c>
      <c r="AR25" s="172">
        <v>0</v>
      </c>
      <c r="AS25" s="172">
        <v>0</v>
      </c>
      <c r="AT25" s="172">
        <v>0</v>
      </c>
      <c r="AU25" s="172">
        <v>0</v>
      </c>
      <c r="AV25" s="172">
        <v>0</v>
      </c>
      <c r="AW25" s="172">
        <v>0</v>
      </c>
      <c r="AX25" s="172">
        <v>171108</v>
      </c>
      <c r="AY25" s="172">
        <v>0</v>
      </c>
      <c r="AZ25" s="172">
        <v>0</v>
      </c>
    </row>
    <row r="26" spans="1:52" ht="16.5" hidden="1" customHeight="1" x14ac:dyDescent="0.3">
      <c r="A26" s="172" t="s">
        <v>1052</v>
      </c>
      <c r="B26" s="172">
        <v>0</v>
      </c>
      <c r="C26" s="172">
        <v>0</v>
      </c>
      <c r="D26" s="172">
        <v>0</v>
      </c>
      <c r="E26" s="172">
        <v>0</v>
      </c>
      <c r="F26" s="172">
        <v>0</v>
      </c>
      <c r="G26" s="172">
        <v>0</v>
      </c>
      <c r="H26" s="172">
        <v>0</v>
      </c>
      <c r="I26" s="172">
        <v>0</v>
      </c>
      <c r="J26" s="172">
        <v>0</v>
      </c>
      <c r="K26" s="172">
        <v>0</v>
      </c>
      <c r="L26" s="172">
        <v>0</v>
      </c>
      <c r="M26" s="172">
        <v>0</v>
      </c>
      <c r="N26" s="172">
        <v>0</v>
      </c>
      <c r="O26" s="172">
        <v>0</v>
      </c>
      <c r="P26" s="172">
        <v>0</v>
      </c>
      <c r="Q26" s="172">
        <v>0</v>
      </c>
      <c r="R26" s="172">
        <v>0</v>
      </c>
      <c r="S26" s="172">
        <v>0</v>
      </c>
      <c r="T26" s="172">
        <v>0</v>
      </c>
      <c r="U26" s="172">
        <v>0</v>
      </c>
      <c r="V26" s="172">
        <v>0</v>
      </c>
      <c r="W26" s="172">
        <v>0</v>
      </c>
      <c r="X26" s="172">
        <v>0</v>
      </c>
      <c r="Y26" s="172">
        <v>0</v>
      </c>
      <c r="Z26" s="172">
        <v>0</v>
      </c>
      <c r="AA26" s="172">
        <v>0</v>
      </c>
      <c r="AB26" s="172">
        <v>0</v>
      </c>
      <c r="AC26" s="172">
        <v>0</v>
      </c>
      <c r="AD26" s="172">
        <v>0</v>
      </c>
      <c r="AE26" s="172">
        <v>0</v>
      </c>
      <c r="AF26" s="172">
        <v>0</v>
      </c>
      <c r="AG26" s="172">
        <v>0</v>
      </c>
      <c r="AH26" s="172">
        <v>0</v>
      </c>
      <c r="AI26" s="172">
        <v>0</v>
      </c>
      <c r="AJ26" s="172">
        <v>0</v>
      </c>
      <c r="AK26" s="172">
        <v>0</v>
      </c>
      <c r="AL26" s="172">
        <v>1536680</v>
      </c>
      <c r="AM26" s="172">
        <v>0</v>
      </c>
      <c r="AN26" s="172">
        <v>0</v>
      </c>
      <c r="AO26" s="172">
        <v>1398280.7790000001</v>
      </c>
      <c r="AP26" s="172">
        <v>0</v>
      </c>
      <c r="AQ26" s="172">
        <v>0</v>
      </c>
      <c r="AR26" s="172">
        <v>0</v>
      </c>
      <c r="AS26" s="172">
        <v>0</v>
      </c>
      <c r="AT26" s="172">
        <v>0</v>
      </c>
      <c r="AU26" s="172">
        <v>0</v>
      </c>
      <c r="AV26" s="172">
        <v>0</v>
      </c>
      <c r="AW26" s="172">
        <v>0</v>
      </c>
      <c r="AX26" s="172">
        <v>171108</v>
      </c>
      <c r="AY26" s="172">
        <v>0</v>
      </c>
      <c r="AZ26" s="172">
        <v>0</v>
      </c>
    </row>
    <row r="27" spans="1:52" ht="16.5" hidden="1" customHeight="1" x14ac:dyDescent="0.3">
      <c r="A27" s="172" t="s">
        <v>1234</v>
      </c>
      <c r="B27" s="172">
        <v>18823285</v>
      </c>
      <c r="C27" s="172">
        <v>19706361</v>
      </c>
      <c r="D27" s="172">
        <v>20088757</v>
      </c>
      <c r="E27" s="172">
        <v>12659917</v>
      </c>
      <c r="F27" s="172">
        <v>12869951</v>
      </c>
      <c r="G27" s="172">
        <v>13067679</v>
      </c>
      <c r="H27" s="172">
        <v>13171968</v>
      </c>
      <c r="I27" s="172">
        <v>13491490</v>
      </c>
      <c r="J27" s="172">
        <v>13739346</v>
      </c>
      <c r="K27" s="172">
        <v>13824319</v>
      </c>
      <c r="L27" s="172">
        <v>14402506</v>
      </c>
      <c r="M27" s="172">
        <v>14524790</v>
      </c>
      <c r="N27" s="172">
        <v>14756728</v>
      </c>
      <c r="O27" s="172">
        <v>14946877</v>
      </c>
      <c r="P27" s="172">
        <v>15171673</v>
      </c>
      <c r="Q27" s="172">
        <v>14993990.439999999</v>
      </c>
      <c r="R27" s="172">
        <v>15502047</v>
      </c>
      <c r="S27" s="172">
        <v>16003208</v>
      </c>
      <c r="T27" s="172">
        <v>16790057</v>
      </c>
      <c r="U27" s="172">
        <v>18094249.109000001</v>
      </c>
      <c r="V27" s="172">
        <v>19581282</v>
      </c>
      <c r="W27" s="172">
        <v>38506756</v>
      </c>
      <c r="X27" s="172">
        <v>40527968</v>
      </c>
      <c r="Y27" s="172">
        <v>71272531.128999993</v>
      </c>
      <c r="Z27" s="172">
        <v>73592405</v>
      </c>
      <c r="AA27" s="172">
        <v>74919953</v>
      </c>
      <c r="AB27" s="172">
        <v>77397314</v>
      </c>
      <c r="AC27" s="172">
        <v>80201060.849999994</v>
      </c>
      <c r="AD27" s="172">
        <v>82040383</v>
      </c>
      <c r="AE27" s="172">
        <v>83709633</v>
      </c>
      <c r="AF27" s="172">
        <v>86448801</v>
      </c>
      <c r="AG27" s="172">
        <v>89447351.068000004</v>
      </c>
      <c r="AH27" s="172">
        <v>91367979</v>
      </c>
      <c r="AI27" s="172">
        <v>93588667</v>
      </c>
      <c r="AJ27" s="172">
        <v>96179383</v>
      </c>
      <c r="AK27" s="172">
        <v>99127338.209999993</v>
      </c>
      <c r="AL27" s="172">
        <v>100366882</v>
      </c>
      <c r="AM27" s="172">
        <v>102415222</v>
      </c>
      <c r="AN27" s="172">
        <v>104282644</v>
      </c>
      <c r="AO27" s="172">
        <v>106394003.141</v>
      </c>
      <c r="AP27" s="172">
        <v>107001178</v>
      </c>
      <c r="AQ27" s="172">
        <v>108161339</v>
      </c>
      <c r="AR27" s="172">
        <v>108652285</v>
      </c>
      <c r="AS27" s="172">
        <v>111287431.83499999</v>
      </c>
      <c r="AT27" s="172">
        <v>112962278</v>
      </c>
      <c r="AU27" s="172">
        <v>113525538</v>
      </c>
      <c r="AV27" s="172">
        <v>114201159</v>
      </c>
      <c r="AW27" s="172">
        <v>116082072.184</v>
      </c>
      <c r="AX27" s="172">
        <v>117502584</v>
      </c>
      <c r="AY27" s="172">
        <v>118357290</v>
      </c>
      <c r="AZ27" s="172">
        <v>119613468</v>
      </c>
    </row>
    <row r="28" spans="1:52" ht="16.5" hidden="1" customHeight="1" x14ac:dyDescent="0.3">
      <c r="A28" s="172" t="s">
        <v>787</v>
      </c>
      <c r="B28" s="172">
        <v>18823285</v>
      </c>
      <c r="C28" s="172">
        <v>19706361</v>
      </c>
      <c r="D28" s="172">
        <v>20088757</v>
      </c>
      <c r="E28" s="172">
        <v>12659917</v>
      </c>
      <c r="F28" s="172">
        <v>12869951</v>
      </c>
      <c r="G28" s="172">
        <v>0</v>
      </c>
      <c r="H28" s="172">
        <v>0</v>
      </c>
      <c r="I28" s="172">
        <v>0</v>
      </c>
      <c r="J28" s="172">
        <v>0</v>
      </c>
      <c r="K28" s="172">
        <v>0</v>
      </c>
      <c r="L28" s="172">
        <v>0</v>
      </c>
      <c r="M28" s="172">
        <v>0</v>
      </c>
      <c r="N28" s="172">
        <v>0</v>
      </c>
      <c r="O28" s="172">
        <v>0</v>
      </c>
      <c r="P28" s="172">
        <v>0</v>
      </c>
      <c r="Q28" s="172">
        <v>0</v>
      </c>
      <c r="R28" s="172">
        <v>0</v>
      </c>
      <c r="S28" s="172">
        <v>0</v>
      </c>
      <c r="T28" s="172">
        <v>0</v>
      </c>
      <c r="U28" s="172">
        <v>0</v>
      </c>
      <c r="V28" s="172">
        <v>0</v>
      </c>
      <c r="W28" s="172">
        <v>0</v>
      </c>
      <c r="X28" s="172">
        <v>0</v>
      </c>
      <c r="Y28" s="172">
        <v>71272531.128999993</v>
      </c>
      <c r="Z28" s="172">
        <v>0</v>
      </c>
      <c r="AA28" s="172">
        <v>0</v>
      </c>
      <c r="AB28" s="172">
        <v>0</v>
      </c>
      <c r="AC28" s="172">
        <v>0</v>
      </c>
      <c r="AD28" s="172">
        <v>0</v>
      </c>
      <c r="AE28" s="172">
        <v>0</v>
      </c>
      <c r="AF28" s="172">
        <v>0</v>
      </c>
      <c r="AG28" s="172">
        <v>0</v>
      </c>
      <c r="AH28" s="172">
        <v>91367979</v>
      </c>
      <c r="AI28" s="172">
        <v>93588667</v>
      </c>
      <c r="AJ28" s="172">
        <v>0</v>
      </c>
      <c r="AK28" s="172">
        <v>0</v>
      </c>
      <c r="AL28" s="172">
        <v>100366882</v>
      </c>
      <c r="AM28" s="172">
        <v>0</v>
      </c>
      <c r="AN28" s="172">
        <v>0</v>
      </c>
      <c r="AO28" s="172">
        <v>106394003.141</v>
      </c>
      <c r="AP28" s="172">
        <v>107001178</v>
      </c>
      <c r="AQ28" s="172">
        <v>0</v>
      </c>
      <c r="AR28" s="172">
        <v>0</v>
      </c>
      <c r="AS28" s="172">
        <v>0</v>
      </c>
      <c r="AT28" s="172">
        <v>0</v>
      </c>
      <c r="AU28" s="172">
        <v>0</v>
      </c>
      <c r="AV28" s="172">
        <v>0</v>
      </c>
      <c r="AW28" s="172">
        <v>0</v>
      </c>
      <c r="AX28" s="172">
        <v>117502584</v>
      </c>
      <c r="AY28" s="172">
        <v>0</v>
      </c>
      <c r="AZ28" s="172">
        <v>0</v>
      </c>
    </row>
    <row r="29" spans="1:52" ht="16.5" hidden="1" customHeight="1" x14ac:dyDescent="0.3">
      <c r="A29" s="172" t="s">
        <v>1235</v>
      </c>
      <c r="B29" s="172">
        <v>0</v>
      </c>
      <c r="C29" s="172">
        <v>0</v>
      </c>
      <c r="D29" s="172">
        <v>0</v>
      </c>
      <c r="E29" s="172">
        <v>0</v>
      </c>
      <c r="F29" s="172">
        <v>0</v>
      </c>
      <c r="G29" s="172">
        <v>0</v>
      </c>
      <c r="H29" s="172">
        <v>0</v>
      </c>
      <c r="I29" s="172">
        <v>0</v>
      </c>
      <c r="J29" s="172">
        <v>0</v>
      </c>
      <c r="K29" s="172">
        <v>0</v>
      </c>
      <c r="L29" s="172">
        <v>0</v>
      </c>
      <c r="M29" s="172">
        <v>0</v>
      </c>
      <c r="N29" s="172">
        <v>0</v>
      </c>
      <c r="O29" s="172">
        <v>0</v>
      </c>
      <c r="P29" s="172">
        <v>0</v>
      </c>
      <c r="Q29" s="172">
        <v>0</v>
      </c>
      <c r="R29" s="172">
        <v>0</v>
      </c>
      <c r="S29" s="172">
        <v>0</v>
      </c>
      <c r="T29" s="172">
        <v>0</v>
      </c>
      <c r="U29" s="172">
        <v>0</v>
      </c>
      <c r="V29" s="172">
        <v>0</v>
      </c>
      <c r="W29" s="172">
        <v>126691747</v>
      </c>
      <c r="X29" s="172">
        <v>184527549</v>
      </c>
      <c r="Y29" s="172">
        <v>125514461.06</v>
      </c>
      <c r="Z29" s="172">
        <v>126072806</v>
      </c>
      <c r="AA29" s="172">
        <v>126072806</v>
      </c>
      <c r="AB29" s="172">
        <v>126072806</v>
      </c>
      <c r="AC29" s="172">
        <v>126072806.116</v>
      </c>
      <c r="AD29" s="172">
        <v>126072806</v>
      </c>
      <c r="AE29" s="172">
        <v>126072806</v>
      </c>
      <c r="AF29" s="172">
        <v>126072806</v>
      </c>
      <c r="AG29" s="172">
        <v>126072806.116</v>
      </c>
      <c r="AH29" s="172">
        <v>126072806</v>
      </c>
      <c r="AI29" s="172">
        <v>126072806</v>
      </c>
      <c r="AJ29" s="172">
        <v>126072806</v>
      </c>
      <c r="AK29" s="172">
        <v>126072806.116</v>
      </c>
      <c r="AL29" s="172">
        <v>128353153</v>
      </c>
      <c r="AM29" s="172">
        <v>128309793</v>
      </c>
      <c r="AN29" s="172">
        <v>128309793</v>
      </c>
      <c r="AO29" s="172">
        <v>128328020.219</v>
      </c>
      <c r="AP29" s="172">
        <v>128328020</v>
      </c>
      <c r="AQ29" s="172">
        <v>128328020</v>
      </c>
      <c r="AR29" s="172">
        <v>128328020</v>
      </c>
      <c r="AS29" s="172">
        <v>128096020.528</v>
      </c>
      <c r="AT29" s="172">
        <v>128096021</v>
      </c>
      <c r="AU29" s="172">
        <v>128096021</v>
      </c>
      <c r="AV29" s="172">
        <v>128096021</v>
      </c>
      <c r="AW29" s="172">
        <v>128096020.528</v>
      </c>
      <c r="AX29" s="172">
        <v>128096021</v>
      </c>
      <c r="AY29" s="172">
        <v>128096021</v>
      </c>
      <c r="AZ29" s="172">
        <v>128096021</v>
      </c>
    </row>
    <row r="30" spans="1:52" ht="16.5" hidden="1" customHeight="1" x14ac:dyDescent="0.3">
      <c r="A30" s="172" t="s">
        <v>1072</v>
      </c>
      <c r="B30" s="172">
        <v>0</v>
      </c>
      <c r="C30" s="172">
        <v>0</v>
      </c>
      <c r="D30" s="172">
        <v>0</v>
      </c>
      <c r="E30" s="172">
        <v>0</v>
      </c>
      <c r="F30" s="172">
        <v>0</v>
      </c>
      <c r="G30" s="172">
        <v>0</v>
      </c>
      <c r="H30" s="172">
        <v>0</v>
      </c>
      <c r="I30" s="172">
        <v>0</v>
      </c>
      <c r="J30" s="172">
        <v>0</v>
      </c>
      <c r="K30" s="172">
        <v>0</v>
      </c>
      <c r="L30" s="172">
        <v>0</v>
      </c>
      <c r="M30" s="172">
        <v>0</v>
      </c>
      <c r="N30" s="172">
        <v>0</v>
      </c>
      <c r="O30" s="172">
        <v>0</v>
      </c>
      <c r="P30" s="172">
        <v>0</v>
      </c>
      <c r="Q30" s="172">
        <v>0</v>
      </c>
      <c r="R30" s="172">
        <v>0</v>
      </c>
      <c r="S30" s="172">
        <v>0</v>
      </c>
      <c r="T30" s="172">
        <v>0</v>
      </c>
      <c r="U30" s="172">
        <v>0</v>
      </c>
      <c r="V30" s="172">
        <v>0</v>
      </c>
      <c r="W30" s="172">
        <v>126691747</v>
      </c>
      <c r="X30" s="172">
        <v>184527549</v>
      </c>
      <c r="Y30" s="172">
        <v>125514461.06</v>
      </c>
      <c r="Z30" s="172">
        <v>126072806</v>
      </c>
      <c r="AA30" s="172">
        <v>126072806</v>
      </c>
      <c r="AB30" s="172">
        <v>126072806</v>
      </c>
      <c r="AC30" s="172">
        <v>126072806.116</v>
      </c>
      <c r="AD30" s="172">
        <v>126072806</v>
      </c>
      <c r="AE30" s="172">
        <v>126072806</v>
      </c>
      <c r="AF30" s="172">
        <v>126072806</v>
      </c>
      <c r="AG30" s="172">
        <v>126072806.116</v>
      </c>
      <c r="AH30" s="172">
        <v>126072806</v>
      </c>
      <c r="AI30" s="172">
        <v>126072806</v>
      </c>
      <c r="AJ30" s="172">
        <v>126072806</v>
      </c>
      <c r="AK30" s="172">
        <v>126072806.116</v>
      </c>
      <c r="AL30" s="172">
        <v>128353153</v>
      </c>
      <c r="AM30" s="172">
        <v>128309793</v>
      </c>
      <c r="AN30" s="172">
        <v>128309793</v>
      </c>
      <c r="AO30" s="172">
        <v>128328020.219</v>
      </c>
      <c r="AP30" s="172">
        <v>128328020</v>
      </c>
      <c r="AQ30" s="172">
        <v>128328020</v>
      </c>
      <c r="AR30" s="172">
        <v>128328020</v>
      </c>
      <c r="AS30" s="172">
        <v>128096020.528</v>
      </c>
      <c r="AT30" s="172">
        <v>128096021</v>
      </c>
      <c r="AU30" s="172">
        <v>128096021</v>
      </c>
      <c r="AV30" s="172">
        <v>128096021</v>
      </c>
      <c r="AW30" s="172">
        <v>128096020.528</v>
      </c>
      <c r="AX30" s="172">
        <v>128096021</v>
      </c>
      <c r="AY30" s="172">
        <v>128096021</v>
      </c>
      <c r="AZ30" s="172">
        <v>128096021</v>
      </c>
    </row>
    <row r="31" spans="1:52" ht="16.5" hidden="1" customHeight="1" x14ac:dyDescent="0.3">
      <c r="A31" s="172" t="s">
        <v>1236</v>
      </c>
      <c r="B31" s="172">
        <v>0</v>
      </c>
      <c r="C31" s="172">
        <v>0</v>
      </c>
      <c r="D31" s="172">
        <v>0</v>
      </c>
      <c r="E31" s="172">
        <v>0</v>
      </c>
      <c r="F31" s="172">
        <v>0</v>
      </c>
      <c r="G31" s="172">
        <v>340598</v>
      </c>
      <c r="H31" s="172">
        <v>341975</v>
      </c>
      <c r="I31" s="172">
        <v>334284</v>
      </c>
      <c r="J31" s="172">
        <v>329295</v>
      </c>
      <c r="K31" s="172">
        <v>320494</v>
      </c>
      <c r="L31" s="172">
        <v>308983</v>
      </c>
      <c r="M31" s="172">
        <v>299964</v>
      </c>
      <c r="N31" s="172">
        <v>303276</v>
      </c>
      <c r="O31" s="172">
        <v>295398</v>
      </c>
      <c r="P31" s="172">
        <v>305392</v>
      </c>
      <c r="Q31" s="172">
        <v>311132.62</v>
      </c>
      <c r="R31" s="172">
        <v>313025</v>
      </c>
      <c r="S31" s="172">
        <v>312875</v>
      </c>
      <c r="T31" s="172">
        <v>321985</v>
      </c>
      <c r="U31" s="172">
        <v>325356.76199999999</v>
      </c>
      <c r="V31" s="172">
        <v>336326</v>
      </c>
      <c r="W31" s="172">
        <v>892776</v>
      </c>
      <c r="X31" s="172">
        <v>913594</v>
      </c>
      <c r="Y31" s="172">
        <v>1952614.5020000001</v>
      </c>
      <c r="Z31" s="172">
        <v>2042977</v>
      </c>
      <c r="AA31" s="172">
        <v>2344755</v>
      </c>
      <c r="AB31" s="172">
        <v>2321896</v>
      </c>
      <c r="AC31" s="172">
        <v>2650672.3319999999</v>
      </c>
      <c r="AD31" s="172">
        <v>2899872</v>
      </c>
      <c r="AE31" s="172">
        <v>3142526</v>
      </c>
      <c r="AF31" s="172">
        <v>3271675</v>
      </c>
      <c r="AG31" s="172">
        <v>3283692.6069999998</v>
      </c>
      <c r="AH31" s="172">
        <v>3326347</v>
      </c>
      <c r="AI31" s="172">
        <v>3299335</v>
      </c>
      <c r="AJ31" s="172">
        <v>3244417</v>
      </c>
      <c r="AK31" s="172">
        <v>3310401.3530000001</v>
      </c>
      <c r="AL31" s="172">
        <v>3261479</v>
      </c>
      <c r="AM31" s="172">
        <v>4022060</v>
      </c>
      <c r="AN31" s="172">
        <v>4039278</v>
      </c>
      <c r="AO31" s="172">
        <v>4075075.3620000002</v>
      </c>
      <c r="AP31" s="172">
        <v>4032768</v>
      </c>
      <c r="AQ31" s="172">
        <v>3993873</v>
      </c>
      <c r="AR31" s="172">
        <v>4079762</v>
      </c>
      <c r="AS31" s="172">
        <v>4107307.0219999999</v>
      </c>
      <c r="AT31" s="172">
        <v>4077176</v>
      </c>
      <c r="AU31" s="172">
        <v>4045582</v>
      </c>
      <c r="AV31" s="172">
        <v>3955547</v>
      </c>
      <c r="AW31" s="172">
        <v>3916632.9279999998</v>
      </c>
      <c r="AX31" s="172">
        <v>0</v>
      </c>
      <c r="AY31" s="172">
        <v>0</v>
      </c>
      <c r="AZ31" s="172">
        <v>0</v>
      </c>
    </row>
    <row r="32" spans="1:52" ht="16.5" hidden="1" customHeight="1" x14ac:dyDescent="0.3">
      <c r="A32" s="172" t="s">
        <v>1237</v>
      </c>
      <c r="B32" s="172">
        <v>1529491</v>
      </c>
      <c r="C32" s="172">
        <v>1565789</v>
      </c>
      <c r="D32" s="172">
        <v>1588118</v>
      </c>
      <c r="E32" s="172">
        <v>1064356</v>
      </c>
      <c r="F32" s="172">
        <v>1106617</v>
      </c>
      <c r="G32" s="172">
        <v>759646</v>
      </c>
      <c r="H32" s="172">
        <v>763854</v>
      </c>
      <c r="I32" s="172">
        <v>780083</v>
      </c>
      <c r="J32" s="172">
        <v>798936</v>
      </c>
      <c r="K32" s="172">
        <v>794823</v>
      </c>
      <c r="L32" s="172">
        <v>787281</v>
      </c>
      <c r="M32" s="172">
        <v>783129</v>
      </c>
      <c r="N32" s="172">
        <v>797104</v>
      </c>
      <c r="O32" s="172">
        <v>802679</v>
      </c>
      <c r="P32" s="172">
        <v>809079</v>
      </c>
      <c r="Q32" s="172">
        <v>821084.17</v>
      </c>
      <c r="R32" s="172">
        <v>818664</v>
      </c>
      <c r="S32" s="172">
        <v>849999</v>
      </c>
      <c r="T32" s="172">
        <v>945930</v>
      </c>
      <c r="U32" s="172">
        <v>1033379.833</v>
      </c>
      <c r="V32" s="172">
        <v>1034311</v>
      </c>
      <c r="W32" s="172">
        <v>3985490</v>
      </c>
      <c r="X32" s="172">
        <v>4221459</v>
      </c>
      <c r="Y32" s="172">
        <v>33545826.598999999</v>
      </c>
      <c r="Z32" s="172">
        <v>48363415</v>
      </c>
      <c r="AA32" s="172">
        <v>48370353</v>
      </c>
      <c r="AB32" s="172">
        <v>48436903</v>
      </c>
      <c r="AC32" s="172">
        <v>49665430.652000003</v>
      </c>
      <c r="AD32" s="172">
        <v>49777240</v>
      </c>
      <c r="AE32" s="172">
        <v>49860232</v>
      </c>
      <c r="AF32" s="172">
        <v>49950911</v>
      </c>
      <c r="AG32" s="172">
        <v>50156747.998000003</v>
      </c>
      <c r="AH32" s="172">
        <v>50110806</v>
      </c>
      <c r="AI32" s="172">
        <v>50019400</v>
      </c>
      <c r="AJ32" s="172">
        <v>50055931</v>
      </c>
      <c r="AK32" s="172">
        <v>50276019.608000003</v>
      </c>
      <c r="AL32" s="172">
        <v>50626988</v>
      </c>
      <c r="AM32" s="172">
        <v>50749841</v>
      </c>
      <c r="AN32" s="172">
        <v>50926548</v>
      </c>
      <c r="AO32" s="172">
        <v>51249433.794</v>
      </c>
      <c r="AP32" s="172">
        <v>51243112</v>
      </c>
      <c r="AQ32" s="172">
        <v>51256289</v>
      </c>
      <c r="AR32" s="172">
        <v>51274242</v>
      </c>
      <c r="AS32" s="172">
        <v>51435443.460000001</v>
      </c>
      <c r="AT32" s="172">
        <v>51380464</v>
      </c>
      <c r="AU32" s="172">
        <v>51360124</v>
      </c>
      <c r="AV32" s="172">
        <v>51346325</v>
      </c>
      <c r="AW32" s="172">
        <v>51383824.998000003</v>
      </c>
      <c r="AX32" s="172">
        <v>51399783</v>
      </c>
      <c r="AY32" s="172">
        <v>51367782</v>
      </c>
      <c r="AZ32" s="172">
        <v>51608838</v>
      </c>
    </row>
    <row r="33" spans="1:52" ht="16.5" hidden="1" customHeight="1" x14ac:dyDescent="0.3">
      <c r="A33" s="172" t="s">
        <v>792</v>
      </c>
      <c r="B33" s="172">
        <v>0</v>
      </c>
      <c r="C33" s="172">
        <v>0</v>
      </c>
      <c r="D33" s="172">
        <v>0</v>
      </c>
      <c r="E33" s="172">
        <v>0</v>
      </c>
      <c r="F33" s="172">
        <v>0</v>
      </c>
      <c r="G33" s="172">
        <v>0</v>
      </c>
      <c r="H33" s="172">
        <v>0</v>
      </c>
      <c r="I33" s="172">
        <v>0</v>
      </c>
      <c r="J33" s="172">
        <v>0</v>
      </c>
      <c r="K33" s="172">
        <v>0</v>
      </c>
      <c r="L33" s="172">
        <v>0</v>
      </c>
      <c r="M33" s="172">
        <v>0</v>
      </c>
      <c r="N33" s="172">
        <v>0</v>
      </c>
      <c r="O33" s="172">
        <v>0</v>
      </c>
      <c r="P33" s="172">
        <v>0</v>
      </c>
      <c r="Q33" s="172">
        <v>0</v>
      </c>
      <c r="R33" s="172">
        <v>0</v>
      </c>
      <c r="S33" s="172">
        <v>0</v>
      </c>
      <c r="T33" s="172">
        <v>0</v>
      </c>
      <c r="U33" s="172">
        <v>0</v>
      </c>
      <c r="V33" s="172">
        <v>0</v>
      </c>
      <c r="W33" s="172">
        <v>0</v>
      </c>
      <c r="X33" s="172">
        <v>0</v>
      </c>
      <c r="Y33" s="172">
        <v>33545826.598999999</v>
      </c>
      <c r="Z33" s="172">
        <v>0</v>
      </c>
      <c r="AA33" s="172">
        <v>0</v>
      </c>
      <c r="AB33" s="172">
        <v>0</v>
      </c>
      <c r="AC33" s="172">
        <v>0</v>
      </c>
      <c r="AD33" s="172">
        <v>0</v>
      </c>
      <c r="AE33" s="172">
        <v>0</v>
      </c>
      <c r="AF33" s="172">
        <v>0</v>
      </c>
      <c r="AG33" s="172">
        <v>0</v>
      </c>
      <c r="AH33" s="172">
        <v>50110806</v>
      </c>
      <c r="AI33" s="172">
        <v>50019400</v>
      </c>
      <c r="AJ33" s="172">
        <v>0</v>
      </c>
      <c r="AK33" s="172">
        <v>0</v>
      </c>
      <c r="AL33" s="172">
        <v>50626988</v>
      </c>
      <c r="AM33" s="172">
        <v>0</v>
      </c>
      <c r="AN33" s="172">
        <v>0</v>
      </c>
      <c r="AO33" s="172">
        <v>51249433.794</v>
      </c>
      <c r="AP33" s="172">
        <v>51243112</v>
      </c>
      <c r="AQ33" s="172">
        <v>0</v>
      </c>
      <c r="AR33" s="172">
        <v>0</v>
      </c>
      <c r="AS33" s="172">
        <v>0</v>
      </c>
      <c r="AT33" s="172">
        <v>0</v>
      </c>
      <c r="AU33" s="172">
        <v>0</v>
      </c>
      <c r="AV33" s="172">
        <v>0</v>
      </c>
      <c r="AW33" s="172">
        <v>0</v>
      </c>
      <c r="AX33" s="172">
        <v>51399783</v>
      </c>
      <c r="AY33" s="172">
        <v>0</v>
      </c>
      <c r="AZ33" s="172">
        <v>0</v>
      </c>
    </row>
    <row r="34" spans="1:52" ht="16.5" hidden="1" customHeight="1" x14ac:dyDescent="0.3">
      <c r="A34" s="172" t="s">
        <v>796</v>
      </c>
      <c r="B34" s="172">
        <v>0</v>
      </c>
      <c r="C34" s="172">
        <v>0</v>
      </c>
      <c r="D34" s="172">
        <v>0</v>
      </c>
      <c r="E34" s="172">
        <v>0</v>
      </c>
      <c r="F34" s="172">
        <v>0</v>
      </c>
      <c r="G34" s="172">
        <v>0</v>
      </c>
      <c r="H34" s="172">
        <v>0</v>
      </c>
      <c r="I34" s="172">
        <v>0</v>
      </c>
      <c r="J34" s="172">
        <v>0</v>
      </c>
      <c r="K34" s="172">
        <v>0</v>
      </c>
      <c r="L34" s="172">
        <v>0</v>
      </c>
      <c r="M34" s="172">
        <v>0</v>
      </c>
      <c r="N34" s="172">
        <v>0</v>
      </c>
      <c r="O34" s="172">
        <v>0</v>
      </c>
      <c r="P34" s="172">
        <v>0</v>
      </c>
      <c r="Q34" s="172">
        <v>0</v>
      </c>
      <c r="R34" s="172">
        <v>0</v>
      </c>
      <c r="S34" s="172">
        <v>0</v>
      </c>
      <c r="T34" s="172">
        <v>0</v>
      </c>
      <c r="U34" s="172">
        <v>0</v>
      </c>
      <c r="V34" s="172">
        <v>367871</v>
      </c>
      <c r="W34" s="172">
        <v>567843</v>
      </c>
      <c r="X34" s="172">
        <v>331353</v>
      </c>
      <c r="Y34" s="172">
        <v>344285.897</v>
      </c>
      <c r="Z34" s="172">
        <v>546299</v>
      </c>
      <c r="AA34" s="172">
        <v>543373</v>
      </c>
      <c r="AB34" s="172">
        <v>581107</v>
      </c>
      <c r="AC34" s="172">
        <v>662235.73300000001</v>
      </c>
      <c r="AD34" s="172">
        <v>663241</v>
      </c>
      <c r="AE34" s="172">
        <v>669317</v>
      </c>
      <c r="AF34" s="172">
        <v>711751</v>
      </c>
      <c r="AG34" s="172">
        <v>731394.77800000005</v>
      </c>
      <c r="AH34" s="172">
        <v>741590</v>
      </c>
      <c r="AI34" s="172">
        <v>762799</v>
      </c>
      <c r="AJ34" s="172">
        <v>810370</v>
      </c>
      <c r="AK34" s="172">
        <v>837609.277</v>
      </c>
      <c r="AL34" s="172">
        <v>877185</v>
      </c>
      <c r="AM34" s="172">
        <v>902583</v>
      </c>
      <c r="AN34" s="172">
        <v>928942</v>
      </c>
      <c r="AO34" s="172">
        <v>914761.38399999996</v>
      </c>
      <c r="AP34" s="172">
        <v>940689</v>
      </c>
      <c r="AQ34" s="172">
        <v>967510</v>
      </c>
      <c r="AR34" s="172">
        <v>982034</v>
      </c>
      <c r="AS34" s="172">
        <v>1002040.25</v>
      </c>
      <c r="AT34" s="172">
        <v>1020472</v>
      </c>
      <c r="AU34" s="172">
        <v>1191829</v>
      </c>
      <c r="AV34" s="172">
        <v>1206103</v>
      </c>
      <c r="AW34" s="172">
        <v>1291216.517</v>
      </c>
      <c r="AX34" s="172">
        <v>1720480</v>
      </c>
      <c r="AY34" s="172">
        <v>2150113</v>
      </c>
      <c r="AZ34" s="172">
        <v>1898507</v>
      </c>
    </row>
    <row r="35" spans="1:52" ht="16.5" hidden="1" customHeight="1" x14ac:dyDescent="0.3">
      <c r="A35" s="172" t="s">
        <v>1075</v>
      </c>
      <c r="B35" s="172">
        <v>2266409</v>
      </c>
      <c r="C35" s="172">
        <v>2305823</v>
      </c>
      <c r="D35" s="172">
        <v>2508931</v>
      </c>
      <c r="E35" s="172">
        <v>801740</v>
      </c>
      <c r="F35" s="172">
        <v>835882</v>
      </c>
      <c r="G35" s="172">
        <v>843041</v>
      </c>
      <c r="H35" s="172">
        <v>840736</v>
      </c>
      <c r="I35" s="172">
        <v>839507</v>
      </c>
      <c r="J35" s="172">
        <v>837076</v>
      </c>
      <c r="K35" s="172">
        <v>844683</v>
      </c>
      <c r="L35" s="172">
        <v>867975</v>
      </c>
      <c r="M35" s="172">
        <v>892466</v>
      </c>
      <c r="N35" s="172">
        <v>911711</v>
      </c>
      <c r="O35" s="172">
        <v>933276</v>
      </c>
      <c r="P35" s="172">
        <v>986719</v>
      </c>
      <c r="Q35" s="172">
        <v>1051494.75</v>
      </c>
      <c r="R35" s="172">
        <v>1066775</v>
      </c>
      <c r="S35" s="172">
        <v>1148754</v>
      </c>
      <c r="T35" s="172">
        <v>1226956</v>
      </c>
      <c r="U35" s="172">
        <v>1276147.6569999999</v>
      </c>
      <c r="V35" s="172">
        <v>1318740</v>
      </c>
      <c r="W35" s="172">
        <v>1475086</v>
      </c>
      <c r="X35" s="172">
        <v>2038200</v>
      </c>
      <c r="Y35" s="172">
        <v>1614872.92</v>
      </c>
      <c r="Z35" s="172">
        <v>2016502</v>
      </c>
      <c r="AA35" s="172">
        <v>2044898</v>
      </c>
      <c r="AB35" s="172">
        <v>2032130</v>
      </c>
      <c r="AC35" s="172">
        <v>2016079.4720000001</v>
      </c>
      <c r="AD35" s="172">
        <v>2155790</v>
      </c>
      <c r="AE35" s="172">
        <v>2004737</v>
      </c>
      <c r="AF35" s="172">
        <v>2058713</v>
      </c>
      <c r="AG35" s="172">
        <v>2060421.4010000001</v>
      </c>
      <c r="AH35" s="172">
        <v>2242996</v>
      </c>
      <c r="AI35" s="172">
        <v>2321833</v>
      </c>
      <c r="AJ35" s="172">
        <v>2337261</v>
      </c>
      <c r="AK35" s="172">
        <v>2377502.3640000001</v>
      </c>
      <c r="AL35" s="172">
        <v>1067790</v>
      </c>
      <c r="AM35" s="172">
        <v>2479258</v>
      </c>
      <c r="AN35" s="172">
        <v>2422103</v>
      </c>
      <c r="AO35" s="172">
        <v>998477.96499999997</v>
      </c>
      <c r="AP35" s="172">
        <v>1059472</v>
      </c>
      <c r="AQ35" s="172">
        <v>2485439</v>
      </c>
      <c r="AR35" s="172">
        <v>2423282</v>
      </c>
      <c r="AS35" s="172">
        <v>2451843.781</v>
      </c>
      <c r="AT35" s="172">
        <v>2510240</v>
      </c>
      <c r="AU35" s="172">
        <v>2685217</v>
      </c>
      <c r="AV35" s="172">
        <v>2685658</v>
      </c>
      <c r="AW35" s="172">
        <v>2555616.3670000001</v>
      </c>
      <c r="AX35" s="172">
        <v>53105455</v>
      </c>
      <c r="AY35" s="172">
        <v>54126096</v>
      </c>
      <c r="AZ35" s="172">
        <v>54706978</v>
      </c>
    </row>
    <row r="36" spans="1:52" ht="16.5" hidden="1" customHeight="1" x14ac:dyDescent="0.3">
      <c r="A36" s="172" t="s">
        <v>1107</v>
      </c>
      <c r="B36" s="172">
        <v>0</v>
      </c>
      <c r="C36" s="172">
        <v>0</v>
      </c>
      <c r="D36" s="172">
        <v>0</v>
      </c>
      <c r="E36" s="172">
        <v>0</v>
      </c>
      <c r="F36" s="172">
        <v>0</v>
      </c>
      <c r="G36" s="172">
        <v>0</v>
      </c>
      <c r="H36" s="172">
        <v>0</v>
      </c>
      <c r="I36" s="172">
        <v>0</v>
      </c>
      <c r="J36" s="172">
        <v>0</v>
      </c>
      <c r="K36" s="172">
        <v>0</v>
      </c>
      <c r="L36" s="172">
        <v>0</v>
      </c>
      <c r="M36" s="172">
        <v>0</v>
      </c>
      <c r="N36" s="172">
        <v>0</v>
      </c>
      <c r="O36" s="172">
        <v>0</v>
      </c>
      <c r="P36" s="172">
        <v>0</v>
      </c>
      <c r="Q36" s="172">
        <v>0</v>
      </c>
      <c r="R36" s="172">
        <v>0</v>
      </c>
      <c r="S36" s="172">
        <v>0</v>
      </c>
      <c r="T36" s="172">
        <v>0</v>
      </c>
      <c r="U36" s="172">
        <v>0</v>
      </c>
      <c r="V36" s="172">
        <v>0</v>
      </c>
      <c r="W36" s="172">
        <v>0</v>
      </c>
      <c r="X36" s="172">
        <v>0</v>
      </c>
      <c r="Y36" s="172">
        <v>0</v>
      </c>
      <c r="Z36" s="172">
        <v>0</v>
      </c>
      <c r="AA36" s="172">
        <v>0</v>
      </c>
      <c r="AB36" s="172">
        <v>0</v>
      </c>
      <c r="AC36" s="172">
        <v>0</v>
      </c>
      <c r="AD36" s="172">
        <v>0</v>
      </c>
      <c r="AE36" s="172">
        <v>0</v>
      </c>
      <c r="AF36" s="172">
        <v>0</v>
      </c>
      <c r="AG36" s="172">
        <v>0</v>
      </c>
      <c r="AH36" s="172">
        <v>0</v>
      </c>
      <c r="AI36" s="172">
        <v>0</v>
      </c>
      <c r="AJ36" s="172">
        <v>0</v>
      </c>
      <c r="AK36" s="172">
        <v>0</v>
      </c>
      <c r="AL36" s="172">
        <v>0</v>
      </c>
      <c r="AM36" s="172">
        <v>1550959</v>
      </c>
      <c r="AN36" s="172">
        <v>1471104</v>
      </c>
      <c r="AO36" s="172">
        <v>0</v>
      </c>
      <c r="AP36" s="172">
        <v>0</v>
      </c>
      <c r="AQ36" s="172">
        <v>1399053</v>
      </c>
      <c r="AR36" s="172">
        <v>1373182</v>
      </c>
      <c r="AS36" s="172">
        <v>1398185.5209999999</v>
      </c>
      <c r="AT36" s="172">
        <v>1437100</v>
      </c>
      <c r="AU36" s="172">
        <v>1591717</v>
      </c>
      <c r="AV36" s="172">
        <v>1578449</v>
      </c>
      <c r="AW36" s="172">
        <v>1576268.311</v>
      </c>
      <c r="AX36" s="172">
        <v>0</v>
      </c>
      <c r="AY36" s="172">
        <v>161299</v>
      </c>
      <c r="AZ36" s="172">
        <v>171218</v>
      </c>
    </row>
    <row r="37" spans="1:52" ht="16.5" hidden="1" customHeight="1" x14ac:dyDescent="0.3">
      <c r="A37" s="172" t="s">
        <v>1238</v>
      </c>
      <c r="B37" s="172">
        <v>0</v>
      </c>
      <c r="C37" s="172">
        <v>0</v>
      </c>
      <c r="D37" s="172">
        <v>0</v>
      </c>
      <c r="E37" s="172">
        <v>0</v>
      </c>
      <c r="F37" s="172">
        <v>0</v>
      </c>
      <c r="G37" s="172">
        <v>843041</v>
      </c>
      <c r="H37" s="172">
        <v>840736</v>
      </c>
      <c r="I37" s="172">
        <v>839507</v>
      </c>
      <c r="J37" s="172">
        <v>837076</v>
      </c>
      <c r="K37" s="172">
        <v>844683</v>
      </c>
      <c r="L37" s="172">
        <v>867975</v>
      </c>
      <c r="M37" s="172">
        <v>892466</v>
      </c>
      <c r="N37" s="172">
        <v>911711</v>
      </c>
      <c r="O37" s="172">
        <v>933276</v>
      </c>
      <c r="P37" s="172">
        <v>986719</v>
      </c>
      <c r="Q37" s="172">
        <v>1051494.75</v>
      </c>
      <c r="R37" s="172">
        <v>1066775</v>
      </c>
      <c r="S37" s="172">
        <v>1148754</v>
      </c>
      <c r="T37" s="172">
        <v>1226956</v>
      </c>
      <c r="U37" s="172">
        <v>1276147.6569999999</v>
      </c>
      <c r="V37" s="172">
        <v>1318740</v>
      </c>
      <c r="W37" s="172">
        <v>1475086</v>
      </c>
      <c r="X37" s="172">
        <v>2038200</v>
      </c>
      <c r="Y37" s="172">
        <v>0</v>
      </c>
      <c r="Z37" s="172">
        <v>2016502</v>
      </c>
      <c r="AA37" s="172">
        <v>2044898</v>
      </c>
      <c r="AB37" s="172">
        <v>2032130</v>
      </c>
      <c r="AC37" s="172">
        <v>2016079.4720000001</v>
      </c>
      <c r="AD37" s="172">
        <v>2155790</v>
      </c>
      <c r="AE37" s="172">
        <v>2004737</v>
      </c>
      <c r="AF37" s="172">
        <v>2058713</v>
      </c>
      <c r="AG37" s="172">
        <v>2060421.4010000001</v>
      </c>
      <c r="AH37" s="172">
        <v>0</v>
      </c>
      <c r="AI37" s="172">
        <v>0</v>
      </c>
      <c r="AJ37" s="172">
        <v>2337261</v>
      </c>
      <c r="AK37" s="172">
        <v>2377502.3640000001</v>
      </c>
      <c r="AL37" s="172">
        <v>0</v>
      </c>
      <c r="AM37" s="172">
        <v>928299</v>
      </c>
      <c r="AN37" s="172">
        <v>950999</v>
      </c>
      <c r="AO37" s="172">
        <v>998477.96499999997</v>
      </c>
      <c r="AP37" s="172">
        <v>0</v>
      </c>
      <c r="AQ37" s="172">
        <v>1086386</v>
      </c>
      <c r="AR37" s="172">
        <v>1050100</v>
      </c>
      <c r="AS37" s="172">
        <v>1053658.26</v>
      </c>
      <c r="AT37" s="172">
        <v>1073140</v>
      </c>
      <c r="AU37" s="172">
        <v>1093500</v>
      </c>
      <c r="AV37" s="172">
        <v>1107209</v>
      </c>
      <c r="AW37" s="172">
        <v>979348.05599999998</v>
      </c>
      <c r="AX37" s="172">
        <v>53105455</v>
      </c>
      <c r="AY37" s="172">
        <v>53964797</v>
      </c>
      <c r="AZ37" s="172">
        <v>54535760</v>
      </c>
    </row>
    <row r="38" spans="1:52" ht="16.5" hidden="1" customHeight="1" x14ac:dyDescent="0.3">
      <c r="A38" s="172" t="s">
        <v>1078</v>
      </c>
      <c r="B38" s="172">
        <v>22619185</v>
      </c>
      <c r="C38" s="172">
        <v>23577973</v>
      </c>
      <c r="D38" s="172">
        <v>24185806</v>
      </c>
      <c r="E38" s="172">
        <v>19251625</v>
      </c>
      <c r="F38" s="172">
        <v>19614258</v>
      </c>
      <c r="G38" s="172">
        <v>19609703</v>
      </c>
      <c r="H38" s="172">
        <v>20948666</v>
      </c>
      <c r="I38" s="172">
        <v>21316477</v>
      </c>
      <c r="J38" s="172">
        <v>21520843</v>
      </c>
      <c r="K38" s="172">
        <v>19912354</v>
      </c>
      <c r="L38" s="172">
        <v>16967628</v>
      </c>
      <c r="M38" s="172">
        <v>17191232</v>
      </c>
      <c r="N38" s="172">
        <v>17759702</v>
      </c>
      <c r="O38" s="172">
        <v>18724930</v>
      </c>
      <c r="P38" s="172">
        <v>19022729</v>
      </c>
      <c r="Q38" s="172">
        <v>18936813.57</v>
      </c>
      <c r="R38" s="172">
        <v>19665623</v>
      </c>
      <c r="S38" s="172">
        <v>20479948</v>
      </c>
      <c r="T38" s="172">
        <v>21400040</v>
      </c>
      <c r="U38" s="172">
        <v>22944244.943</v>
      </c>
      <c r="V38" s="172">
        <v>24853641</v>
      </c>
      <c r="W38" s="172">
        <v>172357676</v>
      </c>
      <c r="X38" s="172">
        <v>232798101</v>
      </c>
      <c r="Y38" s="172">
        <v>234702903.69800001</v>
      </c>
      <c r="Z38" s="172">
        <v>253092716</v>
      </c>
      <c r="AA38" s="172">
        <v>254754450</v>
      </c>
      <c r="AB38" s="172">
        <v>257299768</v>
      </c>
      <c r="AC38" s="172">
        <v>261725896.74599999</v>
      </c>
      <c r="AD38" s="172">
        <v>263966944</v>
      </c>
      <c r="AE38" s="172">
        <v>265816863</v>
      </c>
      <c r="AF38" s="172">
        <v>268872269</v>
      </c>
      <c r="AG38" s="172">
        <v>272110025.55900002</v>
      </c>
      <c r="AH38" s="172">
        <v>274220136</v>
      </c>
      <c r="AI38" s="172">
        <v>276432084</v>
      </c>
      <c r="AJ38" s="172">
        <v>279067412</v>
      </c>
      <c r="AK38" s="172">
        <v>282368921.01200002</v>
      </c>
      <c r="AL38" s="172">
        <v>286457401</v>
      </c>
      <c r="AM38" s="172">
        <v>289246001</v>
      </c>
      <c r="AN38" s="172">
        <v>291276552</v>
      </c>
      <c r="AO38" s="172">
        <v>293725296.72799999</v>
      </c>
      <c r="AP38" s="172">
        <v>294391406</v>
      </c>
      <c r="AQ38" s="172">
        <v>295560291</v>
      </c>
      <c r="AR38" s="172">
        <v>296107446</v>
      </c>
      <c r="AS38" s="172">
        <v>298747907.86000001</v>
      </c>
      <c r="AT38" s="172">
        <v>300414472</v>
      </c>
      <c r="AU38" s="172">
        <v>301272132</v>
      </c>
      <c r="AV38" s="172">
        <v>301860098</v>
      </c>
      <c r="AW38" s="172">
        <v>303694257.824</v>
      </c>
      <c r="AX38" s="172">
        <v>352616305</v>
      </c>
      <c r="AY38" s="172">
        <v>354466176</v>
      </c>
      <c r="AZ38" s="172">
        <v>356666391</v>
      </c>
    </row>
    <row r="39" spans="1:52" ht="16.5" hidden="1" customHeight="1" x14ac:dyDescent="0.3">
      <c r="A39" s="172" t="s">
        <v>800</v>
      </c>
      <c r="B39" s="172">
        <v>44619466</v>
      </c>
      <c r="C39" s="172">
        <v>45157514</v>
      </c>
      <c r="D39" s="172">
        <v>47177357</v>
      </c>
      <c r="E39" s="172">
        <v>40158634</v>
      </c>
      <c r="F39" s="172">
        <v>39854300</v>
      </c>
      <c r="G39" s="172">
        <v>37453699</v>
      </c>
      <c r="H39" s="172">
        <v>39384364</v>
      </c>
      <c r="I39" s="172">
        <v>44441463</v>
      </c>
      <c r="J39" s="172">
        <v>45578545</v>
      </c>
      <c r="K39" s="172">
        <v>41537792</v>
      </c>
      <c r="L39" s="172">
        <v>43464653</v>
      </c>
      <c r="M39" s="172">
        <v>47904117</v>
      </c>
      <c r="N39" s="172">
        <v>49993426</v>
      </c>
      <c r="O39" s="172">
        <v>46666048</v>
      </c>
      <c r="P39" s="172">
        <v>50148230</v>
      </c>
      <c r="Q39" s="172">
        <v>55340867.530000001</v>
      </c>
      <c r="R39" s="172">
        <v>60127997</v>
      </c>
      <c r="S39" s="172">
        <v>58586808</v>
      </c>
      <c r="T39" s="172">
        <v>64783276</v>
      </c>
      <c r="U39" s="172">
        <v>71798465.040000007</v>
      </c>
      <c r="V39" s="172">
        <v>73445333</v>
      </c>
      <c r="W39" s="172">
        <v>232952921</v>
      </c>
      <c r="X39" s="172">
        <v>277647324</v>
      </c>
      <c r="Y39" s="172">
        <v>288665481.35799998</v>
      </c>
      <c r="Z39" s="172">
        <v>302815739</v>
      </c>
      <c r="AA39" s="172">
        <v>298528771</v>
      </c>
      <c r="AB39" s="172">
        <v>300360467</v>
      </c>
      <c r="AC39" s="172">
        <v>326410045.34600002</v>
      </c>
      <c r="AD39" s="172">
        <v>314399922</v>
      </c>
      <c r="AE39" s="172">
        <v>312720996</v>
      </c>
      <c r="AF39" s="172">
        <v>315428292</v>
      </c>
      <c r="AG39" s="172">
        <v>329082938.39600003</v>
      </c>
      <c r="AH39" s="172">
        <v>330560617</v>
      </c>
      <c r="AI39" s="172">
        <v>326767159</v>
      </c>
      <c r="AJ39" s="172">
        <v>341104725</v>
      </c>
      <c r="AK39" s="172">
        <v>352268052.662</v>
      </c>
      <c r="AL39" s="172">
        <v>346106604</v>
      </c>
      <c r="AM39" s="172">
        <v>341434716</v>
      </c>
      <c r="AN39" s="172">
        <v>354826726</v>
      </c>
      <c r="AO39" s="172">
        <v>360298565.67699999</v>
      </c>
      <c r="AP39" s="172">
        <v>371137473</v>
      </c>
      <c r="AQ39" s="172">
        <v>361851524</v>
      </c>
      <c r="AR39" s="172">
        <v>369248470</v>
      </c>
      <c r="AS39" s="172">
        <v>373741617.05800003</v>
      </c>
      <c r="AT39" s="172">
        <v>375793780</v>
      </c>
      <c r="AU39" s="172">
        <v>369666475</v>
      </c>
      <c r="AV39" s="172">
        <v>365135998</v>
      </c>
      <c r="AW39" s="172">
        <v>375617454.24800003</v>
      </c>
      <c r="AX39" s="172">
        <v>422588825</v>
      </c>
      <c r="AY39" s="172">
        <v>420751529</v>
      </c>
      <c r="AZ39" s="172">
        <v>443649923</v>
      </c>
    </row>
    <row r="40" spans="1:52" ht="16.5" hidden="1" customHeight="1" x14ac:dyDescent="0.3"/>
    <row r="41" spans="1:52" ht="16.5" hidden="1" customHeight="1" x14ac:dyDescent="0.3">
      <c r="A41" s="172" t="s">
        <v>801</v>
      </c>
    </row>
    <row r="42" spans="1:52" s="173" customFormat="1" ht="16.5" hidden="1" customHeight="1" x14ac:dyDescent="0.3">
      <c r="A42" s="173" t="s">
        <v>1079</v>
      </c>
      <c r="B42" s="173">
        <v>7336569</v>
      </c>
      <c r="C42" s="173">
        <v>9403697</v>
      </c>
      <c r="D42" s="173">
        <v>4778636</v>
      </c>
      <c r="E42" s="173">
        <v>167995</v>
      </c>
      <c r="F42" s="173">
        <v>157329</v>
      </c>
      <c r="G42" s="173">
        <v>103493</v>
      </c>
      <c r="H42" s="173">
        <v>11681</v>
      </c>
      <c r="I42" s="173">
        <v>10212</v>
      </c>
      <c r="J42" s="173">
        <v>17987</v>
      </c>
      <c r="K42" s="173">
        <v>0</v>
      </c>
      <c r="L42" s="173">
        <v>0</v>
      </c>
      <c r="M42" s="173">
        <v>0</v>
      </c>
      <c r="N42" s="173">
        <v>3197</v>
      </c>
      <c r="O42" s="173">
        <v>39</v>
      </c>
      <c r="P42" s="173">
        <v>48</v>
      </c>
      <c r="Q42" s="173">
        <v>2173.4699999999998</v>
      </c>
      <c r="R42" s="173">
        <v>7407</v>
      </c>
      <c r="S42" s="173">
        <v>442</v>
      </c>
      <c r="T42" s="173">
        <v>21136</v>
      </c>
      <c r="U42" s="173">
        <v>0</v>
      </c>
      <c r="V42" s="173">
        <v>22</v>
      </c>
      <c r="W42" s="173">
        <v>143332789</v>
      </c>
      <c r="X42" s="173">
        <v>186157179</v>
      </c>
      <c r="Y42" s="173">
        <v>135143340.84999999</v>
      </c>
      <c r="Z42" s="173">
        <v>3228136</v>
      </c>
      <c r="AA42" s="173">
        <v>7184521</v>
      </c>
      <c r="AB42" s="173">
        <v>5663426</v>
      </c>
      <c r="AC42" s="173">
        <v>14726390.374</v>
      </c>
      <c r="AD42" s="173">
        <v>4850314</v>
      </c>
      <c r="AE42" s="173">
        <v>16735857</v>
      </c>
      <c r="AF42" s="173">
        <v>13437416</v>
      </c>
      <c r="AG42" s="173">
        <v>11881373.163000001</v>
      </c>
      <c r="AH42" s="173">
        <v>6670771</v>
      </c>
      <c r="AI42" s="173">
        <v>8196947</v>
      </c>
      <c r="AJ42" s="173">
        <v>4874881</v>
      </c>
      <c r="AK42" s="173">
        <v>3515916.378</v>
      </c>
      <c r="AL42" s="173">
        <v>5532500</v>
      </c>
      <c r="AM42" s="173">
        <v>7510964</v>
      </c>
      <c r="AN42" s="173">
        <v>6738581</v>
      </c>
      <c r="AO42" s="173">
        <v>4325529.841</v>
      </c>
      <c r="AP42" s="173">
        <v>621407</v>
      </c>
      <c r="AQ42" s="173">
        <v>3504730</v>
      </c>
      <c r="AR42" s="173">
        <v>3429345</v>
      </c>
      <c r="AS42" s="173">
        <v>3582583.7429999998</v>
      </c>
      <c r="AT42" s="173">
        <v>679581</v>
      </c>
      <c r="AU42" s="173">
        <v>3686470</v>
      </c>
      <c r="AV42" s="173">
        <v>8643171</v>
      </c>
      <c r="AW42" s="173">
        <v>3326783.6290000002</v>
      </c>
      <c r="AX42" s="173">
        <v>3711912</v>
      </c>
      <c r="AY42" s="173">
        <v>15860991</v>
      </c>
      <c r="AZ42" s="173">
        <v>5687622</v>
      </c>
    </row>
    <row r="43" spans="1:52" ht="16.5" hidden="1" customHeight="1" x14ac:dyDescent="0.3">
      <c r="A43" s="172" t="s">
        <v>1080</v>
      </c>
      <c r="B43" s="172">
        <v>23833351</v>
      </c>
      <c r="C43" s="172">
        <v>23627856</v>
      </c>
      <c r="D43" s="172">
        <v>25088427</v>
      </c>
      <c r="E43" s="172">
        <v>17733297</v>
      </c>
      <c r="F43" s="172">
        <v>16262221</v>
      </c>
      <c r="G43" s="172">
        <v>15697160</v>
      </c>
      <c r="H43" s="172">
        <v>16632155</v>
      </c>
      <c r="I43" s="172">
        <v>19189031</v>
      </c>
      <c r="J43" s="172">
        <v>18481898</v>
      </c>
      <c r="K43" s="172">
        <v>17718970</v>
      </c>
      <c r="L43" s="172">
        <v>18280517</v>
      </c>
      <c r="M43" s="172">
        <v>21612698</v>
      </c>
      <c r="N43" s="172">
        <v>21310222</v>
      </c>
      <c r="O43" s="172">
        <v>20316025</v>
      </c>
      <c r="P43" s="172">
        <v>21643360</v>
      </c>
      <c r="Q43" s="172">
        <v>24393114.289999999</v>
      </c>
      <c r="R43" s="172">
        <v>25960787</v>
      </c>
      <c r="S43" s="172">
        <v>26969870</v>
      </c>
      <c r="T43" s="172">
        <v>29932997</v>
      </c>
      <c r="U43" s="172">
        <v>32579806.956999999</v>
      </c>
      <c r="V43" s="172">
        <v>31535400</v>
      </c>
      <c r="W43" s="172">
        <v>45337364</v>
      </c>
      <c r="X43" s="172">
        <v>46008036</v>
      </c>
      <c r="Y43" s="172">
        <v>54734077.696999997</v>
      </c>
      <c r="Z43" s="172">
        <v>49618679</v>
      </c>
      <c r="AA43" s="172">
        <v>48383932</v>
      </c>
      <c r="AB43" s="172">
        <v>47915313</v>
      </c>
      <c r="AC43" s="172">
        <v>59311725.850000001</v>
      </c>
      <c r="AD43" s="172">
        <v>54722184</v>
      </c>
      <c r="AE43" s="172">
        <v>52710419</v>
      </c>
      <c r="AF43" s="172">
        <v>53393393</v>
      </c>
      <c r="AG43" s="172">
        <v>62623567.181999996</v>
      </c>
      <c r="AH43" s="172">
        <v>58512407</v>
      </c>
      <c r="AI43" s="172">
        <v>57787758</v>
      </c>
      <c r="AJ43" s="172">
        <v>57202445</v>
      </c>
      <c r="AK43" s="172">
        <v>66958801.792000003</v>
      </c>
      <c r="AL43" s="172">
        <v>61872700</v>
      </c>
      <c r="AM43" s="172">
        <v>59310760</v>
      </c>
      <c r="AN43" s="172">
        <v>66372688</v>
      </c>
      <c r="AO43" s="172">
        <v>74742349.126000002</v>
      </c>
      <c r="AP43" s="172">
        <v>70960162</v>
      </c>
      <c r="AQ43" s="172">
        <v>67454502</v>
      </c>
      <c r="AR43" s="172">
        <v>67504167</v>
      </c>
      <c r="AS43" s="172">
        <v>78790390.772</v>
      </c>
      <c r="AT43" s="172">
        <v>75611591</v>
      </c>
      <c r="AU43" s="172">
        <v>73410776</v>
      </c>
      <c r="AV43" s="172">
        <v>70097241</v>
      </c>
      <c r="AW43" s="172">
        <v>78549536.719999999</v>
      </c>
      <c r="AX43" s="172">
        <v>72863884</v>
      </c>
      <c r="AY43" s="172">
        <v>63667317</v>
      </c>
      <c r="AZ43" s="172">
        <v>65323586</v>
      </c>
    </row>
    <row r="44" spans="1:52" ht="16.5" hidden="1" customHeight="1" x14ac:dyDescent="0.3">
      <c r="A44" s="172" t="s">
        <v>1052</v>
      </c>
      <c r="B44" s="172">
        <v>23833351</v>
      </c>
      <c r="C44" s="172">
        <v>23627856</v>
      </c>
      <c r="D44" s="172">
        <v>25088427</v>
      </c>
      <c r="E44" s="172">
        <v>17733297</v>
      </c>
      <c r="F44" s="172">
        <v>16262221</v>
      </c>
      <c r="G44" s="172">
        <v>0</v>
      </c>
      <c r="H44" s="172">
        <v>0</v>
      </c>
      <c r="I44" s="172">
        <v>0</v>
      </c>
      <c r="J44" s="172">
        <v>0</v>
      </c>
      <c r="K44" s="172">
        <v>0</v>
      </c>
      <c r="L44" s="172">
        <v>0</v>
      </c>
      <c r="M44" s="172">
        <v>0</v>
      </c>
      <c r="N44" s="172">
        <v>0</v>
      </c>
      <c r="O44" s="172">
        <v>0</v>
      </c>
      <c r="P44" s="172">
        <v>0</v>
      </c>
      <c r="Q44" s="172">
        <v>0</v>
      </c>
      <c r="R44" s="172">
        <v>0</v>
      </c>
      <c r="S44" s="172">
        <v>0</v>
      </c>
      <c r="T44" s="172">
        <v>0</v>
      </c>
      <c r="U44" s="172">
        <v>0</v>
      </c>
      <c r="V44" s="172">
        <v>0</v>
      </c>
      <c r="W44" s="172">
        <v>0</v>
      </c>
      <c r="X44" s="172">
        <v>0</v>
      </c>
      <c r="Y44" s="172">
        <v>0</v>
      </c>
      <c r="Z44" s="172">
        <v>0</v>
      </c>
      <c r="AA44" s="172">
        <v>0</v>
      </c>
      <c r="AB44" s="172">
        <v>0</v>
      </c>
      <c r="AC44" s="172">
        <v>0</v>
      </c>
      <c r="AD44" s="172">
        <v>0</v>
      </c>
      <c r="AE44" s="172">
        <v>0</v>
      </c>
      <c r="AF44" s="172">
        <v>0</v>
      </c>
      <c r="AG44" s="172">
        <v>0</v>
      </c>
      <c r="AH44" s="172">
        <v>0</v>
      </c>
      <c r="AI44" s="172">
        <v>0</v>
      </c>
      <c r="AJ44" s="172">
        <v>0</v>
      </c>
      <c r="AK44" s="172">
        <v>0</v>
      </c>
      <c r="AL44" s="172">
        <v>0</v>
      </c>
      <c r="AM44" s="172">
        <v>0</v>
      </c>
      <c r="AN44" s="172">
        <v>0</v>
      </c>
      <c r="AO44" s="172">
        <v>0</v>
      </c>
      <c r="AP44" s="172">
        <v>0</v>
      </c>
      <c r="AQ44" s="172">
        <v>0</v>
      </c>
      <c r="AR44" s="172">
        <v>0</v>
      </c>
      <c r="AS44" s="172">
        <v>0</v>
      </c>
      <c r="AT44" s="172">
        <v>0</v>
      </c>
      <c r="AU44" s="172">
        <v>0</v>
      </c>
      <c r="AV44" s="172">
        <v>0</v>
      </c>
      <c r="AW44" s="172">
        <v>0</v>
      </c>
      <c r="AX44" s="172">
        <v>72863884</v>
      </c>
      <c r="AY44" s="172">
        <v>0</v>
      </c>
      <c r="AZ44" s="172">
        <v>0</v>
      </c>
    </row>
    <row r="45" spans="1:52" ht="16.5" hidden="1" customHeight="1" x14ac:dyDescent="0.3">
      <c r="A45" s="172" t="s">
        <v>1239</v>
      </c>
      <c r="B45" s="172">
        <v>0</v>
      </c>
      <c r="C45" s="172">
        <v>0</v>
      </c>
      <c r="D45" s="172">
        <v>0</v>
      </c>
      <c r="E45" s="172">
        <v>0</v>
      </c>
      <c r="F45" s="172">
        <v>0</v>
      </c>
      <c r="G45" s="172">
        <v>0</v>
      </c>
      <c r="H45" s="172">
        <v>0</v>
      </c>
      <c r="I45" s="172">
        <v>0</v>
      </c>
      <c r="J45" s="172">
        <v>0</v>
      </c>
      <c r="K45" s="172">
        <v>0</v>
      </c>
      <c r="L45" s="172">
        <v>0</v>
      </c>
      <c r="M45" s="172">
        <v>0</v>
      </c>
      <c r="N45" s="172">
        <v>0</v>
      </c>
      <c r="O45" s="172">
        <v>0</v>
      </c>
      <c r="P45" s="172">
        <v>0</v>
      </c>
      <c r="Q45" s="172">
        <v>0</v>
      </c>
      <c r="R45" s="172">
        <v>0</v>
      </c>
      <c r="S45" s="172">
        <v>0</v>
      </c>
      <c r="T45" s="172">
        <v>0</v>
      </c>
      <c r="U45" s="172">
        <v>1775276.5260000001</v>
      </c>
      <c r="V45" s="172">
        <v>1788923</v>
      </c>
      <c r="W45" s="172">
        <v>4385373</v>
      </c>
      <c r="X45" s="172">
        <v>2932540</v>
      </c>
      <c r="Y45" s="172">
        <v>2976465.5959999999</v>
      </c>
      <c r="Z45" s="172">
        <v>2458375</v>
      </c>
      <c r="AA45" s="172">
        <v>2283977</v>
      </c>
      <c r="AB45" s="172">
        <v>3100954</v>
      </c>
      <c r="AC45" s="172">
        <v>3518817.4330000002</v>
      </c>
      <c r="AD45" s="172">
        <v>2819268</v>
      </c>
      <c r="AE45" s="172">
        <v>2975799</v>
      </c>
      <c r="AF45" s="172">
        <v>3243575</v>
      </c>
      <c r="AG45" s="172">
        <v>3643052.9180000001</v>
      </c>
      <c r="AH45" s="172">
        <v>3006523</v>
      </c>
      <c r="AI45" s="172">
        <v>2964255</v>
      </c>
      <c r="AJ45" s="172">
        <v>3387442</v>
      </c>
      <c r="AK45" s="172">
        <v>3043966.0440000002</v>
      </c>
      <c r="AL45" s="172">
        <v>12367546</v>
      </c>
      <c r="AM45" s="172">
        <v>12430154</v>
      </c>
      <c r="AN45" s="172">
        <v>14593024</v>
      </c>
      <c r="AO45" s="172">
        <v>14079123.589</v>
      </c>
      <c r="AP45" s="172">
        <v>13549085</v>
      </c>
      <c r="AQ45" s="172">
        <v>13060811</v>
      </c>
      <c r="AR45" s="172">
        <v>14963669</v>
      </c>
      <c r="AS45" s="172">
        <v>15866589.813999999</v>
      </c>
      <c r="AT45" s="172">
        <v>13837458</v>
      </c>
      <c r="AU45" s="172">
        <v>13877692</v>
      </c>
      <c r="AV45" s="172">
        <v>15030523</v>
      </c>
      <c r="AW45" s="172">
        <v>15169853.937000001</v>
      </c>
      <c r="AX45" s="172">
        <v>14119568</v>
      </c>
      <c r="AY45" s="172">
        <v>12528916</v>
      </c>
      <c r="AZ45" s="172">
        <v>14315978</v>
      </c>
    </row>
    <row r="46" spans="1:52" ht="16.5" hidden="1" customHeight="1" x14ac:dyDescent="0.3">
      <c r="A46" s="172" t="s">
        <v>1052</v>
      </c>
      <c r="B46" s="172">
        <v>0</v>
      </c>
      <c r="C46" s="172">
        <v>0</v>
      </c>
      <c r="D46" s="172">
        <v>0</v>
      </c>
      <c r="E46" s="172">
        <v>0</v>
      </c>
      <c r="F46" s="172">
        <v>0</v>
      </c>
      <c r="G46" s="172">
        <v>0</v>
      </c>
      <c r="H46" s="172">
        <v>0</v>
      </c>
      <c r="I46" s="172">
        <v>0</v>
      </c>
      <c r="J46" s="172">
        <v>0</v>
      </c>
      <c r="K46" s="172">
        <v>0</v>
      </c>
      <c r="L46" s="172">
        <v>0</v>
      </c>
      <c r="M46" s="172">
        <v>0</v>
      </c>
      <c r="N46" s="172">
        <v>0</v>
      </c>
      <c r="O46" s="172">
        <v>0</v>
      </c>
      <c r="P46" s="172">
        <v>0</v>
      </c>
      <c r="Q46" s="172">
        <v>0</v>
      </c>
      <c r="R46" s="172">
        <v>0</v>
      </c>
      <c r="S46" s="172">
        <v>0</v>
      </c>
      <c r="T46" s="172">
        <v>0</v>
      </c>
      <c r="U46" s="172">
        <v>0</v>
      </c>
      <c r="V46" s="172">
        <v>0</v>
      </c>
      <c r="W46" s="172">
        <v>0</v>
      </c>
      <c r="X46" s="172">
        <v>0</v>
      </c>
      <c r="Y46" s="172">
        <v>2976465.5959999999</v>
      </c>
      <c r="Z46" s="172">
        <v>0</v>
      </c>
      <c r="AA46" s="172">
        <v>0</v>
      </c>
      <c r="AB46" s="172">
        <v>0</v>
      </c>
      <c r="AC46" s="172">
        <v>0</v>
      </c>
      <c r="AD46" s="172">
        <v>0</v>
      </c>
      <c r="AE46" s="172">
        <v>0</v>
      </c>
      <c r="AF46" s="172">
        <v>0</v>
      </c>
      <c r="AG46" s="172">
        <v>0</v>
      </c>
      <c r="AH46" s="172">
        <v>3006523</v>
      </c>
      <c r="AI46" s="172">
        <v>2964255</v>
      </c>
      <c r="AJ46" s="172">
        <v>0</v>
      </c>
      <c r="AK46" s="172">
        <v>0</v>
      </c>
      <c r="AL46" s="172">
        <v>12367546</v>
      </c>
      <c r="AM46" s="172">
        <v>0</v>
      </c>
      <c r="AN46" s="172">
        <v>0</v>
      </c>
      <c r="AO46" s="172">
        <v>14079123.589</v>
      </c>
      <c r="AP46" s="172">
        <v>13549085</v>
      </c>
      <c r="AQ46" s="172">
        <v>0</v>
      </c>
      <c r="AR46" s="172">
        <v>0</v>
      </c>
      <c r="AS46" s="172">
        <v>0</v>
      </c>
      <c r="AT46" s="172">
        <v>0</v>
      </c>
      <c r="AU46" s="172">
        <v>0</v>
      </c>
      <c r="AV46" s="172">
        <v>0</v>
      </c>
      <c r="AW46" s="172">
        <v>0</v>
      </c>
      <c r="AX46" s="172">
        <v>14119568</v>
      </c>
      <c r="AY46" s="172">
        <v>0</v>
      </c>
      <c r="AZ46" s="172">
        <v>0</v>
      </c>
    </row>
    <row r="47" spans="1:52" s="173" customFormat="1" ht="16.5" hidden="1" customHeight="1" x14ac:dyDescent="0.3">
      <c r="A47" s="173" t="s">
        <v>1083</v>
      </c>
      <c r="B47" s="173">
        <v>0</v>
      </c>
      <c r="C47" s="173">
        <v>494736</v>
      </c>
      <c r="D47" s="173">
        <v>813734</v>
      </c>
      <c r="E47" s="173">
        <v>0</v>
      </c>
      <c r="F47" s="173">
        <v>0</v>
      </c>
      <c r="G47" s="173">
        <v>0</v>
      </c>
      <c r="H47" s="173">
        <v>0</v>
      </c>
      <c r="I47" s="173">
        <v>0</v>
      </c>
      <c r="J47" s="173">
        <v>0</v>
      </c>
      <c r="K47" s="173">
        <v>0</v>
      </c>
      <c r="L47" s="173">
        <v>0</v>
      </c>
      <c r="M47" s="173">
        <v>0</v>
      </c>
      <c r="N47" s="173">
        <v>0</v>
      </c>
      <c r="O47" s="173">
        <v>0</v>
      </c>
      <c r="P47" s="173">
        <v>0</v>
      </c>
      <c r="Q47" s="173">
        <v>0</v>
      </c>
      <c r="R47" s="173">
        <v>0</v>
      </c>
      <c r="S47" s="173">
        <v>0</v>
      </c>
      <c r="T47" s="173">
        <v>0</v>
      </c>
      <c r="U47" s="173">
        <v>0</v>
      </c>
      <c r="V47" s="173">
        <v>0</v>
      </c>
      <c r="W47" s="173">
        <v>0</v>
      </c>
      <c r="X47" s="173">
        <v>0</v>
      </c>
      <c r="Y47" s="173">
        <v>0</v>
      </c>
      <c r="Z47" s="173">
        <v>0</v>
      </c>
      <c r="AA47" s="173">
        <v>0</v>
      </c>
      <c r="AB47" s="173">
        <v>0</v>
      </c>
      <c r="AC47" s="173">
        <v>0</v>
      </c>
      <c r="AD47" s="173">
        <v>0</v>
      </c>
      <c r="AE47" s="173">
        <v>0</v>
      </c>
      <c r="AF47" s="173">
        <v>0</v>
      </c>
      <c r="AG47" s="173">
        <v>0</v>
      </c>
      <c r="AH47" s="173">
        <v>0</v>
      </c>
      <c r="AI47" s="173">
        <v>0</v>
      </c>
      <c r="AJ47" s="173">
        <v>0</v>
      </c>
      <c r="AK47" s="173">
        <v>0</v>
      </c>
      <c r="AL47" s="173">
        <v>0</v>
      </c>
      <c r="AM47" s="173">
        <v>0</v>
      </c>
      <c r="AN47" s="173">
        <v>0</v>
      </c>
      <c r="AO47" s="173">
        <v>0</v>
      </c>
      <c r="AP47" s="173">
        <v>0</v>
      </c>
      <c r="AQ47" s="173">
        <v>0</v>
      </c>
      <c r="AR47" s="173">
        <v>0</v>
      </c>
      <c r="AS47" s="173">
        <v>0</v>
      </c>
      <c r="AT47" s="173">
        <v>0</v>
      </c>
      <c r="AU47" s="173">
        <v>9223</v>
      </c>
      <c r="AV47" s="173">
        <v>14684</v>
      </c>
      <c r="AW47" s="173">
        <v>14473.92</v>
      </c>
      <c r="AX47" s="173">
        <v>15682</v>
      </c>
      <c r="AY47" s="173">
        <v>14827</v>
      </c>
      <c r="AZ47" s="173">
        <v>6331</v>
      </c>
    </row>
    <row r="48" spans="1:52" ht="16.5" hidden="1" customHeight="1" x14ac:dyDescent="0.3">
      <c r="A48" s="172" t="s">
        <v>1052</v>
      </c>
      <c r="B48" s="172">
        <v>0</v>
      </c>
      <c r="C48" s="172">
        <v>0</v>
      </c>
      <c r="D48" s="172">
        <v>0</v>
      </c>
      <c r="E48" s="172">
        <v>0</v>
      </c>
      <c r="F48" s="172">
        <v>0</v>
      </c>
      <c r="G48" s="172">
        <v>0</v>
      </c>
      <c r="H48" s="172">
        <v>0</v>
      </c>
      <c r="I48" s="172">
        <v>0</v>
      </c>
      <c r="J48" s="172">
        <v>0</v>
      </c>
      <c r="K48" s="172">
        <v>0</v>
      </c>
      <c r="L48" s="172">
        <v>0</v>
      </c>
      <c r="M48" s="172">
        <v>0</v>
      </c>
      <c r="N48" s="172">
        <v>0</v>
      </c>
      <c r="O48" s="172">
        <v>0</v>
      </c>
      <c r="P48" s="172">
        <v>0</v>
      </c>
      <c r="Q48" s="172">
        <v>0</v>
      </c>
      <c r="R48" s="172">
        <v>0</v>
      </c>
      <c r="S48" s="172">
        <v>0</v>
      </c>
      <c r="T48" s="172">
        <v>0</v>
      </c>
      <c r="U48" s="172">
        <v>0</v>
      </c>
      <c r="V48" s="172">
        <v>0</v>
      </c>
      <c r="W48" s="172">
        <v>0</v>
      </c>
      <c r="X48" s="172">
        <v>0</v>
      </c>
      <c r="Y48" s="172">
        <v>0</v>
      </c>
      <c r="Z48" s="172">
        <v>0</v>
      </c>
      <c r="AA48" s="172">
        <v>0</v>
      </c>
      <c r="AB48" s="172">
        <v>0</v>
      </c>
      <c r="AC48" s="172">
        <v>0</v>
      </c>
      <c r="AD48" s="172">
        <v>0</v>
      </c>
      <c r="AE48" s="172">
        <v>0</v>
      </c>
      <c r="AF48" s="172">
        <v>0</v>
      </c>
      <c r="AG48" s="172">
        <v>0</v>
      </c>
      <c r="AH48" s="172">
        <v>0</v>
      </c>
      <c r="AI48" s="172">
        <v>0</v>
      </c>
      <c r="AJ48" s="172">
        <v>0</v>
      </c>
      <c r="AK48" s="172">
        <v>0</v>
      </c>
      <c r="AL48" s="172">
        <v>0</v>
      </c>
      <c r="AM48" s="172">
        <v>0</v>
      </c>
      <c r="AN48" s="172">
        <v>0</v>
      </c>
      <c r="AO48" s="172">
        <v>0</v>
      </c>
      <c r="AP48" s="172">
        <v>0</v>
      </c>
      <c r="AQ48" s="172">
        <v>0</v>
      </c>
      <c r="AR48" s="172">
        <v>0</v>
      </c>
      <c r="AS48" s="172">
        <v>0</v>
      </c>
      <c r="AT48" s="172">
        <v>0</v>
      </c>
      <c r="AU48" s="172">
        <v>9223</v>
      </c>
      <c r="AV48" s="172">
        <v>14684</v>
      </c>
      <c r="AW48" s="172">
        <v>14473.92</v>
      </c>
      <c r="AX48" s="172">
        <v>15682</v>
      </c>
      <c r="AY48" s="172">
        <v>14827</v>
      </c>
      <c r="AZ48" s="172">
        <v>6331</v>
      </c>
    </row>
    <row r="49" spans="1:52" ht="16.5" hidden="1" customHeight="1" x14ac:dyDescent="0.3">
      <c r="A49" s="172" t="s">
        <v>1069</v>
      </c>
      <c r="B49" s="172">
        <v>0</v>
      </c>
      <c r="C49" s="172">
        <v>494736</v>
      </c>
      <c r="D49" s="172">
        <v>813734</v>
      </c>
      <c r="E49" s="172">
        <v>0</v>
      </c>
      <c r="F49" s="172">
        <v>0</v>
      </c>
      <c r="G49" s="172">
        <v>0</v>
      </c>
      <c r="H49" s="172">
        <v>0</v>
      </c>
      <c r="I49" s="172">
        <v>0</v>
      </c>
      <c r="J49" s="172">
        <v>0</v>
      </c>
      <c r="K49" s="172">
        <v>0</v>
      </c>
      <c r="L49" s="172">
        <v>0</v>
      </c>
      <c r="M49" s="172">
        <v>0</v>
      </c>
      <c r="N49" s="172">
        <v>0</v>
      </c>
      <c r="O49" s="172">
        <v>0</v>
      </c>
      <c r="P49" s="172">
        <v>0</v>
      </c>
      <c r="Q49" s="172">
        <v>0</v>
      </c>
      <c r="R49" s="172">
        <v>0</v>
      </c>
      <c r="S49" s="172">
        <v>0</v>
      </c>
      <c r="T49" s="172">
        <v>0</v>
      </c>
      <c r="U49" s="172">
        <v>0</v>
      </c>
      <c r="V49" s="172">
        <v>0</v>
      </c>
      <c r="W49" s="172">
        <v>0</v>
      </c>
      <c r="X49" s="172">
        <v>0</v>
      </c>
      <c r="Y49" s="172">
        <v>0</v>
      </c>
      <c r="Z49" s="172">
        <v>0</v>
      </c>
      <c r="AA49" s="172">
        <v>0</v>
      </c>
      <c r="AB49" s="172">
        <v>0</v>
      </c>
      <c r="AC49" s="172">
        <v>0</v>
      </c>
      <c r="AD49" s="172">
        <v>0</v>
      </c>
      <c r="AE49" s="172">
        <v>0</v>
      </c>
      <c r="AF49" s="172">
        <v>0</v>
      </c>
      <c r="AG49" s="172">
        <v>0</v>
      </c>
      <c r="AH49" s="172">
        <v>0</v>
      </c>
      <c r="AI49" s="172">
        <v>0</v>
      </c>
      <c r="AJ49" s="172">
        <v>0</v>
      </c>
      <c r="AK49" s="172">
        <v>0</v>
      </c>
      <c r="AL49" s="172">
        <v>0</v>
      </c>
      <c r="AM49" s="172">
        <v>0</v>
      </c>
      <c r="AN49" s="172">
        <v>0</v>
      </c>
      <c r="AO49" s="172">
        <v>0</v>
      </c>
      <c r="AP49" s="172">
        <v>0</v>
      </c>
      <c r="AQ49" s="172">
        <v>0</v>
      </c>
      <c r="AR49" s="172">
        <v>0</v>
      </c>
      <c r="AS49" s="172">
        <v>0</v>
      </c>
      <c r="AT49" s="172">
        <v>0</v>
      </c>
      <c r="AU49" s="172">
        <v>0</v>
      </c>
      <c r="AV49" s="172">
        <v>0</v>
      </c>
      <c r="AW49" s="172">
        <v>0</v>
      </c>
      <c r="AX49" s="172">
        <v>0</v>
      </c>
      <c r="AY49" s="172">
        <v>0</v>
      </c>
      <c r="AZ49" s="172">
        <v>0</v>
      </c>
    </row>
    <row r="50" spans="1:52" s="173" customFormat="1" ht="16.5" hidden="1" customHeight="1" x14ac:dyDescent="0.3">
      <c r="A50" s="173" t="s">
        <v>1084</v>
      </c>
      <c r="B50" s="173">
        <v>0</v>
      </c>
      <c r="C50" s="173">
        <v>412639</v>
      </c>
      <c r="D50" s="173">
        <v>100924</v>
      </c>
      <c r="E50" s="173">
        <v>0</v>
      </c>
      <c r="F50" s="173">
        <v>0</v>
      </c>
      <c r="G50" s="173">
        <v>0</v>
      </c>
      <c r="H50" s="173">
        <v>0</v>
      </c>
      <c r="I50" s="173">
        <v>0</v>
      </c>
      <c r="J50" s="173">
        <v>0</v>
      </c>
      <c r="K50" s="173">
        <v>0</v>
      </c>
      <c r="L50" s="173">
        <v>0</v>
      </c>
      <c r="M50" s="173">
        <v>0</v>
      </c>
      <c r="N50" s="173">
        <v>0</v>
      </c>
      <c r="O50" s="173">
        <v>0</v>
      </c>
      <c r="P50" s="173">
        <v>0</v>
      </c>
      <c r="Q50" s="173">
        <v>0</v>
      </c>
      <c r="R50" s="173">
        <v>0</v>
      </c>
      <c r="S50" s="173">
        <v>0</v>
      </c>
      <c r="T50" s="173">
        <v>0</v>
      </c>
      <c r="U50" s="173">
        <v>0</v>
      </c>
      <c r="V50" s="173">
        <v>0</v>
      </c>
      <c r="W50" s="173">
        <v>0</v>
      </c>
      <c r="X50" s="173">
        <v>0</v>
      </c>
      <c r="Y50" s="173">
        <v>27870.153999999999</v>
      </c>
      <c r="Z50" s="173">
        <v>33019</v>
      </c>
      <c r="AA50" s="173">
        <v>35946</v>
      </c>
      <c r="AB50" s="173">
        <v>54484</v>
      </c>
      <c r="AC50" s="173">
        <v>4974800.2489999998</v>
      </c>
      <c r="AD50" s="173">
        <v>5795326</v>
      </c>
      <c r="AE50" s="173">
        <v>63698</v>
      </c>
      <c r="AF50" s="173">
        <v>73644</v>
      </c>
      <c r="AG50" s="173">
        <v>11921387.197000001</v>
      </c>
      <c r="AH50" s="173">
        <v>25509052</v>
      </c>
      <c r="AI50" s="173">
        <v>25510785</v>
      </c>
      <c r="AJ50" s="173">
        <v>31875630</v>
      </c>
      <c r="AK50" s="173">
        <v>28038129.260000002</v>
      </c>
      <c r="AL50" s="173">
        <v>14466914</v>
      </c>
      <c r="AM50" s="173">
        <v>16972795</v>
      </c>
      <c r="AN50" s="173">
        <v>10623390</v>
      </c>
      <c r="AO50" s="173">
        <v>16896908.725000001</v>
      </c>
      <c r="AP50" s="173">
        <v>27964960</v>
      </c>
      <c r="AQ50" s="173">
        <v>25485283</v>
      </c>
      <c r="AR50" s="173">
        <v>37403884</v>
      </c>
      <c r="AS50" s="173">
        <v>23194982.743000001</v>
      </c>
      <c r="AT50" s="173">
        <v>12121308</v>
      </c>
      <c r="AU50" s="173">
        <v>13654053</v>
      </c>
      <c r="AV50" s="173">
        <v>1719697</v>
      </c>
      <c r="AW50" s="173">
        <v>12620835.464</v>
      </c>
      <c r="AX50" s="173">
        <v>34021123</v>
      </c>
      <c r="AY50" s="173">
        <v>33611204</v>
      </c>
      <c r="AZ50" s="173">
        <v>39490263</v>
      </c>
    </row>
    <row r="51" spans="1:52" ht="16.5" hidden="1" customHeight="1" x14ac:dyDescent="0.3">
      <c r="A51" s="172" t="s">
        <v>1085</v>
      </c>
      <c r="B51" s="172">
        <v>0</v>
      </c>
      <c r="C51" s="172">
        <v>0</v>
      </c>
      <c r="D51" s="172">
        <v>0</v>
      </c>
      <c r="E51" s="172">
        <v>0</v>
      </c>
      <c r="F51" s="172">
        <v>0</v>
      </c>
      <c r="G51" s="172">
        <v>0</v>
      </c>
      <c r="H51" s="172">
        <v>0</v>
      </c>
      <c r="I51" s="172">
        <v>0</v>
      </c>
      <c r="J51" s="172">
        <v>0</v>
      </c>
      <c r="K51" s="172">
        <v>0</v>
      </c>
      <c r="L51" s="172">
        <v>0</v>
      </c>
      <c r="M51" s="172">
        <v>0</v>
      </c>
      <c r="N51" s="172">
        <v>0</v>
      </c>
      <c r="O51" s="172">
        <v>0</v>
      </c>
      <c r="P51" s="172">
        <v>0</v>
      </c>
      <c r="Q51" s="172">
        <v>0</v>
      </c>
      <c r="R51" s="172">
        <v>0</v>
      </c>
      <c r="S51" s="172">
        <v>0</v>
      </c>
      <c r="T51" s="172">
        <v>0</v>
      </c>
      <c r="U51" s="172">
        <v>0</v>
      </c>
      <c r="V51" s="172">
        <v>0</v>
      </c>
      <c r="W51" s="172">
        <v>0</v>
      </c>
      <c r="X51" s="172">
        <v>0</v>
      </c>
      <c r="Y51" s="172">
        <v>0</v>
      </c>
      <c r="Z51" s="172">
        <v>0</v>
      </c>
      <c r="AA51" s="172">
        <v>0</v>
      </c>
      <c r="AB51" s="172">
        <v>0</v>
      </c>
      <c r="AC51" s="172">
        <v>4914000</v>
      </c>
      <c r="AD51" s="172">
        <v>5733000</v>
      </c>
      <c r="AE51" s="172">
        <v>0</v>
      </c>
      <c r="AF51" s="172">
        <v>0</v>
      </c>
      <c r="AG51" s="172">
        <v>0</v>
      </c>
      <c r="AH51" s="172">
        <v>0</v>
      </c>
      <c r="AI51" s="172">
        <v>0</v>
      </c>
      <c r="AJ51" s="172">
        <v>0</v>
      </c>
      <c r="AK51" s="172">
        <v>2000000</v>
      </c>
      <c r="AL51" s="172">
        <v>2006580</v>
      </c>
      <c r="AM51" s="172">
        <v>2006539</v>
      </c>
      <c r="AN51" s="172">
        <v>2006511</v>
      </c>
      <c r="AO51" s="172">
        <v>2031562.129</v>
      </c>
      <c r="AP51" s="172">
        <v>2031215</v>
      </c>
      <c r="AQ51" s="172">
        <v>2050015</v>
      </c>
      <c r="AR51" s="172">
        <v>2047072</v>
      </c>
      <c r="AS51" s="172">
        <v>94476.827000000005</v>
      </c>
      <c r="AT51" s="172">
        <v>95075</v>
      </c>
      <c r="AU51" s="172">
        <v>134791</v>
      </c>
      <c r="AV51" s="172">
        <v>129428</v>
      </c>
      <c r="AW51" s="172">
        <v>238688.568</v>
      </c>
      <c r="AX51" s="172">
        <v>3254268</v>
      </c>
      <c r="AY51" s="172">
        <v>3306825</v>
      </c>
      <c r="AZ51" s="172">
        <v>5326821</v>
      </c>
    </row>
    <row r="52" spans="1:52" ht="16.5" hidden="1" customHeight="1" x14ac:dyDescent="0.3">
      <c r="A52" s="172" t="s">
        <v>1099</v>
      </c>
      <c r="B52" s="172">
        <v>0</v>
      </c>
      <c r="C52" s="172">
        <v>412639</v>
      </c>
      <c r="D52" s="172">
        <v>100924</v>
      </c>
      <c r="E52" s="172">
        <v>0</v>
      </c>
      <c r="F52" s="172">
        <v>0</v>
      </c>
      <c r="G52" s="172">
        <v>0</v>
      </c>
      <c r="H52" s="172">
        <v>0</v>
      </c>
      <c r="I52" s="172">
        <v>0</v>
      </c>
      <c r="J52" s="172">
        <v>0</v>
      </c>
      <c r="K52" s="172">
        <v>0</v>
      </c>
      <c r="L52" s="172">
        <v>0</v>
      </c>
      <c r="M52" s="172">
        <v>0</v>
      </c>
      <c r="N52" s="172">
        <v>0</v>
      </c>
      <c r="O52" s="172">
        <v>0</v>
      </c>
      <c r="P52" s="172">
        <v>0</v>
      </c>
      <c r="Q52" s="172">
        <v>0</v>
      </c>
      <c r="R52" s="172">
        <v>0</v>
      </c>
      <c r="S52" s="172">
        <v>0</v>
      </c>
      <c r="T52" s="172">
        <v>0</v>
      </c>
      <c r="U52" s="172">
        <v>0</v>
      </c>
      <c r="V52" s="172">
        <v>0</v>
      </c>
      <c r="W52" s="172">
        <v>0</v>
      </c>
      <c r="X52" s="172">
        <v>0</v>
      </c>
      <c r="Y52" s="172">
        <v>0</v>
      </c>
      <c r="Z52" s="172">
        <v>0</v>
      </c>
      <c r="AA52" s="172">
        <v>0</v>
      </c>
      <c r="AB52" s="172">
        <v>0</v>
      </c>
      <c r="AC52" s="172">
        <v>0</v>
      </c>
      <c r="AD52" s="172">
        <v>0</v>
      </c>
      <c r="AE52" s="172">
        <v>0</v>
      </c>
      <c r="AF52" s="172">
        <v>0</v>
      </c>
      <c r="AG52" s="172">
        <v>0</v>
      </c>
      <c r="AH52" s="172">
        <v>0</v>
      </c>
      <c r="AI52" s="172">
        <v>0</v>
      </c>
      <c r="AJ52" s="172">
        <v>0</v>
      </c>
      <c r="AK52" s="172">
        <v>0</v>
      </c>
      <c r="AL52" s="172">
        <v>0</v>
      </c>
      <c r="AM52" s="172">
        <v>0</v>
      </c>
      <c r="AN52" s="172">
        <v>0</v>
      </c>
      <c r="AO52" s="172">
        <v>0</v>
      </c>
      <c r="AP52" s="172">
        <v>0</v>
      </c>
      <c r="AQ52" s="172">
        <v>0</v>
      </c>
      <c r="AR52" s="172">
        <v>0</v>
      </c>
      <c r="AS52" s="172">
        <v>0</v>
      </c>
      <c r="AT52" s="172">
        <v>0</v>
      </c>
      <c r="AU52" s="172">
        <v>0</v>
      </c>
      <c r="AV52" s="172">
        <v>0</v>
      </c>
      <c r="AW52" s="172">
        <v>0</v>
      </c>
      <c r="AX52" s="172">
        <v>0</v>
      </c>
      <c r="AY52" s="172">
        <v>0</v>
      </c>
      <c r="AZ52" s="172">
        <v>0</v>
      </c>
    </row>
    <row r="53" spans="1:52" ht="16.5" hidden="1" customHeight="1" x14ac:dyDescent="0.3">
      <c r="A53" s="172" t="s">
        <v>1087</v>
      </c>
      <c r="B53" s="172">
        <v>0</v>
      </c>
      <c r="C53" s="172">
        <v>0</v>
      </c>
      <c r="D53" s="172">
        <v>0</v>
      </c>
      <c r="E53" s="172">
        <v>0</v>
      </c>
      <c r="F53" s="172">
        <v>0</v>
      </c>
      <c r="G53" s="172">
        <v>0</v>
      </c>
      <c r="H53" s="172">
        <v>0</v>
      </c>
      <c r="I53" s="172">
        <v>0</v>
      </c>
      <c r="J53" s="172">
        <v>0</v>
      </c>
      <c r="K53" s="172">
        <v>0</v>
      </c>
      <c r="L53" s="172">
        <v>0</v>
      </c>
      <c r="M53" s="172">
        <v>0</v>
      </c>
      <c r="N53" s="172">
        <v>0</v>
      </c>
      <c r="O53" s="172">
        <v>0</v>
      </c>
      <c r="P53" s="172">
        <v>0</v>
      </c>
      <c r="Q53" s="172">
        <v>0</v>
      </c>
      <c r="R53" s="172">
        <v>0</v>
      </c>
      <c r="S53" s="172">
        <v>0</v>
      </c>
      <c r="T53" s="172">
        <v>0</v>
      </c>
      <c r="U53" s="172">
        <v>0</v>
      </c>
      <c r="V53" s="172">
        <v>0</v>
      </c>
      <c r="W53" s="172">
        <v>0</v>
      </c>
      <c r="X53" s="172">
        <v>0</v>
      </c>
      <c r="Y53" s="172">
        <v>27870.153999999999</v>
      </c>
      <c r="Z53" s="172">
        <v>33019</v>
      </c>
      <c r="AA53" s="172">
        <v>35946</v>
      </c>
      <c r="AB53" s="172">
        <v>54484</v>
      </c>
      <c r="AC53" s="172">
        <v>60800.249000000003</v>
      </c>
      <c r="AD53" s="172">
        <v>62326</v>
      </c>
      <c r="AE53" s="172">
        <v>63698</v>
      </c>
      <c r="AF53" s="172">
        <v>73644</v>
      </c>
      <c r="AG53" s="172">
        <v>80187.197</v>
      </c>
      <c r="AH53" s="172">
        <v>81752</v>
      </c>
      <c r="AI53" s="172">
        <v>83485</v>
      </c>
      <c r="AJ53" s="172">
        <v>97430</v>
      </c>
      <c r="AK53" s="172">
        <v>101129.26</v>
      </c>
      <c r="AL53" s="172">
        <v>109434</v>
      </c>
      <c r="AM53" s="172">
        <v>115356</v>
      </c>
      <c r="AN53" s="172">
        <v>116879</v>
      </c>
      <c r="AO53" s="172">
        <v>118346.59600000001</v>
      </c>
      <c r="AP53" s="172">
        <v>120645</v>
      </c>
      <c r="AQ53" s="172">
        <v>122168</v>
      </c>
      <c r="AR53" s="172">
        <v>115512</v>
      </c>
      <c r="AS53" s="172">
        <v>106205.916</v>
      </c>
      <c r="AT53" s="172">
        <v>98033</v>
      </c>
      <c r="AU53" s="172">
        <v>91062</v>
      </c>
      <c r="AV53" s="172">
        <v>90269</v>
      </c>
      <c r="AW53" s="172">
        <v>92346.895999999993</v>
      </c>
      <c r="AX53" s="172">
        <v>7216603</v>
      </c>
      <c r="AY53" s="172">
        <v>0</v>
      </c>
      <c r="AZ53" s="172">
        <v>0</v>
      </c>
    </row>
    <row r="54" spans="1:52" ht="16.5" hidden="1" customHeight="1" x14ac:dyDescent="0.3">
      <c r="A54" s="172" t="s">
        <v>1240</v>
      </c>
      <c r="B54" s="172">
        <v>0</v>
      </c>
      <c r="C54" s="172">
        <v>0</v>
      </c>
      <c r="D54" s="172">
        <v>0</v>
      </c>
      <c r="E54" s="172">
        <v>0</v>
      </c>
      <c r="F54" s="172">
        <v>0</v>
      </c>
      <c r="G54" s="172">
        <v>0</v>
      </c>
      <c r="H54" s="172">
        <v>0</v>
      </c>
      <c r="I54" s="172">
        <v>0</v>
      </c>
      <c r="J54" s="172">
        <v>0</v>
      </c>
      <c r="K54" s="172">
        <v>0</v>
      </c>
      <c r="L54" s="172">
        <v>0</v>
      </c>
      <c r="M54" s="172">
        <v>0</v>
      </c>
      <c r="N54" s="172">
        <v>0</v>
      </c>
      <c r="O54" s="172">
        <v>0</v>
      </c>
      <c r="P54" s="172">
        <v>0</v>
      </c>
      <c r="Q54" s="172">
        <v>0</v>
      </c>
      <c r="R54" s="172">
        <v>0</v>
      </c>
      <c r="S54" s="172">
        <v>0</v>
      </c>
      <c r="T54" s="172">
        <v>0</v>
      </c>
      <c r="U54" s="172">
        <v>0</v>
      </c>
      <c r="V54" s="172">
        <v>0</v>
      </c>
      <c r="W54" s="172">
        <v>0</v>
      </c>
      <c r="X54" s="172">
        <v>0</v>
      </c>
      <c r="Y54" s="172">
        <v>0</v>
      </c>
      <c r="Z54" s="172">
        <v>0</v>
      </c>
      <c r="AA54" s="172">
        <v>0</v>
      </c>
      <c r="AB54" s="172">
        <v>0</v>
      </c>
      <c r="AC54" s="172">
        <v>0</v>
      </c>
      <c r="AD54" s="172">
        <v>0</v>
      </c>
      <c r="AE54" s="172">
        <v>0</v>
      </c>
      <c r="AF54" s="172">
        <v>0</v>
      </c>
      <c r="AG54" s="172">
        <v>11841200</v>
      </c>
      <c r="AH54" s="172">
        <v>25427300</v>
      </c>
      <c r="AI54" s="172">
        <v>25427300</v>
      </c>
      <c r="AJ54" s="172">
        <v>31778200</v>
      </c>
      <c r="AK54" s="172">
        <v>25937000</v>
      </c>
      <c r="AL54" s="172">
        <v>12350900</v>
      </c>
      <c r="AM54" s="172">
        <v>14850900</v>
      </c>
      <c r="AN54" s="172">
        <v>8500000</v>
      </c>
      <c r="AO54" s="172">
        <v>14747000</v>
      </c>
      <c r="AP54" s="172">
        <v>25813100</v>
      </c>
      <c r="AQ54" s="172">
        <v>23313100</v>
      </c>
      <c r="AR54" s="172">
        <v>35241300</v>
      </c>
      <c r="AS54" s="172">
        <v>22994300</v>
      </c>
      <c r="AT54" s="172">
        <v>11928200</v>
      </c>
      <c r="AU54" s="172">
        <v>13428200</v>
      </c>
      <c r="AV54" s="172">
        <v>1500000</v>
      </c>
      <c r="AW54" s="172">
        <v>12289800</v>
      </c>
      <c r="AX54" s="172">
        <v>23550252</v>
      </c>
      <c r="AY54" s="172">
        <v>22052162</v>
      </c>
      <c r="AZ54" s="172">
        <v>25289330</v>
      </c>
    </row>
    <row r="55" spans="1:52" ht="16.5" hidden="1" customHeight="1" x14ac:dyDescent="0.3">
      <c r="A55" s="172" t="s">
        <v>1088</v>
      </c>
      <c r="B55" s="172">
        <v>0</v>
      </c>
      <c r="C55" s="172">
        <v>0</v>
      </c>
      <c r="D55" s="172">
        <v>0</v>
      </c>
      <c r="E55" s="172">
        <v>0</v>
      </c>
      <c r="F55" s="172">
        <v>0</v>
      </c>
      <c r="G55" s="172">
        <v>0</v>
      </c>
      <c r="H55" s="172">
        <v>0</v>
      </c>
      <c r="I55" s="172">
        <v>0</v>
      </c>
      <c r="J55" s="172">
        <v>0</v>
      </c>
      <c r="K55" s="172">
        <v>0</v>
      </c>
      <c r="L55" s="172">
        <v>0</v>
      </c>
      <c r="M55" s="172">
        <v>0</v>
      </c>
      <c r="N55" s="172">
        <v>0</v>
      </c>
      <c r="O55" s="172">
        <v>0</v>
      </c>
      <c r="P55" s="172">
        <v>0</v>
      </c>
      <c r="Q55" s="172">
        <v>0</v>
      </c>
      <c r="R55" s="172">
        <v>0</v>
      </c>
      <c r="S55" s="172">
        <v>0</v>
      </c>
      <c r="T55" s="172">
        <v>0</v>
      </c>
      <c r="U55" s="172">
        <v>0</v>
      </c>
      <c r="V55" s="172">
        <v>0</v>
      </c>
      <c r="W55" s="172">
        <v>0</v>
      </c>
      <c r="X55" s="172">
        <v>0</v>
      </c>
      <c r="Y55" s="172">
        <v>0</v>
      </c>
      <c r="Z55" s="172">
        <v>0</v>
      </c>
      <c r="AA55" s="172">
        <v>0</v>
      </c>
      <c r="AB55" s="172">
        <v>0</v>
      </c>
      <c r="AC55" s="172">
        <v>0</v>
      </c>
      <c r="AD55" s="172">
        <v>0</v>
      </c>
      <c r="AE55" s="172">
        <v>0</v>
      </c>
      <c r="AF55" s="172">
        <v>0</v>
      </c>
      <c r="AG55" s="172">
        <v>0</v>
      </c>
      <c r="AH55" s="172">
        <v>0</v>
      </c>
      <c r="AI55" s="172">
        <v>0</v>
      </c>
      <c r="AJ55" s="172">
        <v>0</v>
      </c>
      <c r="AK55" s="172">
        <v>0</v>
      </c>
      <c r="AL55" s="172">
        <v>0</v>
      </c>
      <c r="AM55" s="172">
        <v>0</v>
      </c>
      <c r="AN55" s="172">
        <v>0</v>
      </c>
      <c r="AO55" s="172">
        <v>0</v>
      </c>
      <c r="AP55" s="172">
        <v>0</v>
      </c>
      <c r="AQ55" s="172">
        <v>0</v>
      </c>
      <c r="AR55" s="172">
        <v>0</v>
      </c>
      <c r="AS55" s="172">
        <v>0</v>
      </c>
      <c r="AT55" s="172">
        <v>0</v>
      </c>
      <c r="AU55" s="172">
        <v>0</v>
      </c>
      <c r="AV55" s="172">
        <v>0</v>
      </c>
      <c r="AW55" s="172">
        <v>0</v>
      </c>
      <c r="AX55" s="172">
        <v>0</v>
      </c>
      <c r="AY55" s="172">
        <v>8252217</v>
      </c>
      <c r="AZ55" s="172">
        <v>8874112</v>
      </c>
    </row>
    <row r="56" spans="1:52" ht="16.5" hidden="1" customHeight="1" x14ac:dyDescent="0.3">
      <c r="A56" s="172" t="s">
        <v>1241</v>
      </c>
      <c r="B56" s="172">
        <v>0</v>
      </c>
      <c r="C56" s="172">
        <v>0</v>
      </c>
      <c r="D56" s="172">
        <v>0</v>
      </c>
      <c r="E56" s="172">
        <v>0</v>
      </c>
      <c r="F56" s="172">
        <v>0</v>
      </c>
      <c r="G56" s="172">
        <v>0</v>
      </c>
      <c r="H56" s="172">
        <v>0</v>
      </c>
      <c r="I56" s="172">
        <v>0</v>
      </c>
      <c r="J56" s="172">
        <v>0</v>
      </c>
      <c r="K56" s="172">
        <v>0</v>
      </c>
      <c r="L56" s="172">
        <v>0</v>
      </c>
      <c r="M56" s="172">
        <v>0</v>
      </c>
      <c r="N56" s="172">
        <v>0</v>
      </c>
      <c r="O56" s="172">
        <v>0</v>
      </c>
      <c r="P56" s="172">
        <v>0</v>
      </c>
      <c r="Q56" s="172">
        <v>0</v>
      </c>
      <c r="R56" s="172">
        <v>0</v>
      </c>
      <c r="S56" s="172">
        <v>0</v>
      </c>
      <c r="T56" s="172">
        <v>0</v>
      </c>
      <c r="U56" s="172">
        <v>0</v>
      </c>
      <c r="V56" s="172">
        <v>0</v>
      </c>
      <c r="W56" s="172">
        <v>0</v>
      </c>
      <c r="X56" s="172">
        <v>0</v>
      </c>
      <c r="Y56" s="172">
        <v>0</v>
      </c>
      <c r="Z56" s="172">
        <v>0</v>
      </c>
      <c r="AA56" s="172">
        <v>0</v>
      </c>
      <c r="AB56" s="172">
        <v>0</v>
      </c>
      <c r="AC56" s="172">
        <v>0</v>
      </c>
      <c r="AD56" s="172">
        <v>0</v>
      </c>
      <c r="AE56" s="172">
        <v>0</v>
      </c>
      <c r="AF56" s="172">
        <v>0</v>
      </c>
      <c r="AG56" s="172">
        <v>0</v>
      </c>
      <c r="AH56" s="172">
        <v>0</v>
      </c>
      <c r="AI56" s="172">
        <v>0</v>
      </c>
      <c r="AJ56" s="172">
        <v>0</v>
      </c>
      <c r="AK56" s="172">
        <v>0</v>
      </c>
      <c r="AL56" s="172">
        <v>0</v>
      </c>
      <c r="AM56" s="172">
        <v>0</v>
      </c>
      <c r="AN56" s="172">
        <v>0</v>
      </c>
      <c r="AO56" s="172">
        <v>0</v>
      </c>
      <c r="AP56" s="172">
        <v>0</v>
      </c>
      <c r="AQ56" s="172">
        <v>0</v>
      </c>
      <c r="AR56" s="172">
        <v>0</v>
      </c>
      <c r="AS56" s="172">
        <v>0</v>
      </c>
      <c r="AT56" s="172">
        <v>0</v>
      </c>
      <c r="AU56" s="172">
        <v>0</v>
      </c>
      <c r="AV56" s="172">
        <v>0</v>
      </c>
      <c r="AW56" s="172">
        <v>0</v>
      </c>
      <c r="AX56" s="172">
        <v>0</v>
      </c>
      <c r="AY56" s="172">
        <v>2031789</v>
      </c>
      <c r="AZ56" s="172">
        <v>601838</v>
      </c>
    </row>
    <row r="57" spans="1:52" ht="16.5" hidden="1" customHeight="1" x14ac:dyDescent="0.3">
      <c r="A57" s="172" t="s">
        <v>1094</v>
      </c>
      <c r="B57" s="172">
        <v>4477357</v>
      </c>
      <c r="C57" s="172">
        <v>4520888</v>
      </c>
      <c r="D57" s="172">
        <v>7183730</v>
      </c>
      <c r="E57" s="172">
        <v>3774453</v>
      </c>
      <c r="F57" s="172">
        <v>3567675</v>
      </c>
      <c r="G57" s="172">
        <v>3389029</v>
      </c>
      <c r="H57" s="172">
        <v>3044279</v>
      </c>
      <c r="I57" s="172">
        <v>4370774</v>
      </c>
      <c r="J57" s="172">
        <v>4598913</v>
      </c>
      <c r="K57" s="172">
        <v>4798592</v>
      </c>
      <c r="L57" s="172">
        <v>4615386</v>
      </c>
      <c r="M57" s="172">
        <v>5756628</v>
      </c>
      <c r="N57" s="172">
        <v>5836609</v>
      </c>
      <c r="O57" s="172">
        <v>5602783</v>
      </c>
      <c r="P57" s="172">
        <v>5364549</v>
      </c>
      <c r="Q57" s="172">
        <v>6083798.3200000003</v>
      </c>
      <c r="R57" s="172">
        <v>6357913</v>
      </c>
      <c r="S57" s="172">
        <v>6579058</v>
      </c>
      <c r="T57" s="172">
        <v>6930066</v>
      </c>
      <c r="U57" s="172">
        <v>6669616.9440000001</v>
      </c>
      <c r="V57" s="172">
        <v>5823718</v>
      </c>
      <c r="W57" s="172">
        <v>7189732</v>
      </c>
      <c r="X57" s="172">
        <v>7129228</v>
      </c>
      <c r="Y57" s="172">
        <v>7916523.182</v>
      </c>
      <c r="Z57" s="172">
        <v>8063297</v>
      </c>
      <c r="AA57" s="172">
        <v>7653703</v>
      </c>
      <c r="AB57" s="172">
        <v>8515248</v>
      </c>
      <c r="AC57" s="172">
        <v>9483066.9220000003</v>
      </c>
      <c r="AD57" s="172">
        <v>9712907</v>
      </c>
      <c r="AE57" s="172">
        <v>9378054</v>
      </c>
      <c r="AF57" s="172">
        <v>10550121</v>
      </c>
      <c r="AG57" s="172">
        <v>11061655.601</v>
      </c>
      <c r="AH57" s="172">
        <v>11460543</v>
      </c>
      <c r="AI57" s="172">
        <v>10827083</v>
      </c>
      <c r="AJ57" s="172">
        <v>11968453</v>
      </c>
      <c r="AK57" s="172">
        <v>12261296.836999999</v>
      </c>
      <c r="AL57" s="172">
        <v>2699165</v>
      </c>
      <c r="AM57" s="172">
        <v>2213778</v>
      </c>
      <c r="AN57" s="172">
        <v>1640101</v>
      </c>
      <c r="AO57" s="172">
        <v>2063047.601</v>
      </c>
      <c r="AP57" s="172">
        <v>3036959</v>
      </c>
      <c r="AQ57" s="172">
        <v>2447773</v>
      </c>
      <c r="AR57" s="172">
        <v>1706101</v>
      </c>
      <c r="AS57" s="172">
        <v>2317140.8659999999</v>
      </c>
      <c r="AT57" s="172">
        <v>3313029</v>
      </c>
      <c r="AU57" s="172">
        <v>2599857</v>
      </c>
      <c r="AV57" s="172">
        <v>2057159</v>
      </c>
      <c r="AW57" s="172">
        <v>3235672.0440000002</v>
      </c>
      <c r="AX57" s="172">
        <v>4262103</v>
      </c>
      <c r="AY57" s="172">
        <v>3338466</v>
      </c>
      <c r="AZ57" s="172">
        <v>1790899</v>
      </c>
    </row>
    <row r="58" spans="1:52" ht="16.5" hidden="1" customHeight="1" x14ac:dyDescent="0.3">
      <c r="A58" s="172" t="s">
        <v>1095</v>
      </c>
      <c r="B58" s="172">
        <v>0</v>
      </c>
      <c r="C58" s="172">
        <v>0</v>
      </c>
      <c r="D58" s="172">
        <v>0</v>
      </c>
      <c r="E58" s="172">
        <v>0</v>
      </c>
      <c r="F58" s="172">
        <v>0</v>
      </c>
      <c r="G58" s="172">
        <v>819917</v>
      </c>
      <c r="H58" s="172">
        <v>415884</v>
      </c>
      <c r="I58" s="172">
        <v>683813</v>
      </c>
      <c r="J58" s="172">
        <v>1239871</v>
      </c>
      <c r="K58" s="172">
        <v>1092593</v>
      </c>
      <c r="L58" s="172">
        <v>542492</v>
      </c>
      <c r="M58" s="172">
        <v>1090390</v>
      </c>
      <c r="N58" s="172">
        <v>1866237</v>
      </c>
      <c r="O58" s="172">
        <v>1504125</v>
      </c>
      <c r="P58" s="172">
        <v>739216</v>
      </c>
      <c r="Q58" s="172">
        <v>1138285.19</v>
      </c>
      <c r="R58" s="172">
        <v>1842242</v>
      </c>
      <c r="S58" s="172">
        <v>1323036</v>
      </c>
      <c r="T58" s="172">
        <v>655507</v>
      </c>
      <c r="U58" s="172">
        <v>1205160.2830000001</v>
      </c>
      <c r="V58" s="172">
        <v>1811710</v>
      </c>
      <c r="W58" s="172">
        <v>1471469</v>
      </c>
      <c r="X58" s="172">
        <v>326886</v>
      </c>
      <c r="Y58" s="172">
        <v>633641.15099999995</v>
      </c>
      <c r="Z58" s="172">
        <v>1053274</v>
      </c>
      <c r="AA58" s="172">
        <v>1012115</v>
      </c>
      <c r="AB58" s="172">
        <v>479209</v>
      </c>
      <c r="AC58" s="172">
        <v>793053.47499999998</v>
      </c>
      <c r="AD58" s="172">
        <v>1387835</v>
      </c>
      <c r="AE58" s="172">
        <v>1100092</v>
      </c>
      <c r="AF58" s="172">
        <v>561626</v>
      </c>
      <c r="AG58" s="172">
        <v>1131906.696</v>
      </c>
      <c r="AH58" s="172">
        <v>1841638</v>
      </c>
      <c r="AI58" s="172">
        <v>1326429</v>
      </c>
      <c r="AJ58" s="172">
        <v>586128</v>
      </c>
      <c r="AK58" s="172">
        <v>1063027.9850000001</v>
      </c>
      <c r="AL58" s="172">
        <v>1772975</v>
      </c>
      <c r="AM58" s="172">
        <v>1364987</v>
      </c>
      <c r="AN58" s="172">
        <v>716912</v>
      </c>
      <c r="AO58" s="172">
        <v>1206249.753</v>
      </c>
      <c r="AP58" s="172">
        <v>2140516</v>
      </c>
      <c r="AQ58" s="172">
        <v>1596932</v>
      </c>
      <c r="AR58" s="172">
        <v>825832</v>
      </c>
      <c r="AS58" s="172">
        <v>1394812.4350000001</v>
      </c>
      <c r="AT58" s="172">
        <v>2317129</v>
      </c>
      <c r="AU58" s="172">
        <v>1612105</v>
      </c>
      <c r="AV58" s="172">
        <v>863847</v>
      </c>
      <c r="AW58" s="172">
        <v>1532910.483</v>
      </c>
      <c r="AX58" s="172">
        <v>2379044</v>
      </c>
      <c r="AY58" s="172">
        <v>1539619</v>
      </c>
      <c r="AZ58" s="172">
        <v>712685</v>
      </c>
    </row>
    <row r="59" spans="1:52" ht="16.5" hidden="1" customHeight="1" x14ac:dyDescent="0.3">
      <c r="A59" s="172" t="s">
        <v>1242</v>
      </c>
      <c r="B59" s="172">
        <v>0</v>
      </c>
      <c r="C59" s="172">
        <v>0</v>
      </c>
      <c r="D59" s="172">
        <v>0</v>
      </c>
      <c r="E59" s="172">
        <v>0</v>
      </c>
      <c r="F59" s="172">
        <v>0</v>
      </c>
      <c r="G59" s="172">
        <v>2569112</v>
      </c>
      <c r="H59" s="172">
        <v>2628395</v>
      </c>
      <c r="I59" s="172">
        <v>3686961</v>
      </c>
      <c r="J59" s="172">
        <v>3359042</v>
      </c>
      <c r="K59" s="172">
        <v>3705999</v>
      </c>
      <c r="L59" s="172">
        <v>4072894</v>
      </c>
      <c r="M59" s="172">
        <v>4666238</v>
      </c>
      <c r="N59" s="172">
        <v>3970372</v>
      </c>
      <c r="O59" s="172">
        <v>4098658</v>
      </c>
      <c r="P59" s="172">
        <v>4625333</v>
      </c>
      <c r="Q59" s="172">
        <v>4945513.13</v>
      </c>
      <c r="R59" s="172">
        <v>4515671</v>
      </c>
      <c r="S59" s="172">
        <v>5256022</v>
      </c>
      <c r="T59" s="172">
        <v>6274559</v>
      </c>
      <c r="U59" s="172">
        <v>5464456.6610000003</v>
      </c>
      <c r="V59" s="172">
        <v>4012008</v>
      </c>
      <c r="W59" s="172">
        <v>5718263</v>
      </c>
      <c r="X59" s="172">
        <v>6802342</v>
      </c>
      <c r="Y59" s="172">
        <v>7282882.0310000004</v>
      </c>
      <c r="Z59" s="172">
        <v>7010023</v>
      </c>
      <c r="AA59" s="172">
        <v>6641588</v>
      </c>
      <c r="AB59" s="172">
        <v>8036039</v>
      </c>
      <c r="AC59" s="172">
        <v>8690013.4470000006</v>
      </c>
      <c r="AD59" s="172">
        <v>8325072</v>
      </c>
      <c r="AE59" s="172">
        <v>8277962</v>
      </c>
      <c r="AF59" s="172">
        <v>9988495</v>
      </c>
      <c r="AG59" s="172">
        <v>9929748.9049999993</v>
      </c>
      <c r="AH59" s="172">
        <v>9618905</v>
      </c>
      <c r="AI59" s="172">
        <v>9500654</v>
      </c>
      <c r="AJ59" s="172">
        <v>11382325</v>
      </c>
      <c r="AK59" s="172">
        <v>11198268.852</v>
      </c>
      <c r="AL59" s="172">
        <v>926190</v>
      </c>
      <c r="AM59" s="172">
        <v>848791</v>
      </c>
      <c r="AN59" s="172">
        <v>923189</v>
      </c>
      <c r="AO59" s="172">
        <v>856797.848</v>
      </c>
      <c r="AP59" s="172">
        <v>896443</v>
      </c>
      <c r="AQ59" s="172">
        <v>850841</v>
      </c>
      <c r="AR59" s="172">
        <v>880269</v>
      </c>
      <c r="AS59" s="172">
        <v>922328.43099999998</v>
      </c>
      <c r="AT59" s="172">
        <v>995900</v>
      </c>
      <c r="AU59" s="172">
        <v>987752</v>
      </c>
      <c r="AV59" s="172">
        <v>1193312</v>
      </c>
      <c r="AW59" s="172">
        <v>1702761.561</v>
      </c>
      <c r="AX59" s="172">
        <v>1883059</v>
      </c>
      <c r="AY59" s="172">
        <v>1798847</v>
      </c>
      <c r="AZ59" s="172">
        <v>1078214</v>
      </c>
    </row>
    <row r="60" spans="1:52" ht="16.5" hidden="1" customHeight="1" x14ac:dyDescent="0.3">
      <c r="A60" s="172" t="s">
        <v>1097</v>
      </c>
      <c r="B60" s="172">
        <v>35647277</v>
      </c>
      <c r="C60" s="172">
        <v>38459816</v>
      </c>
      <c r="D60" s="172">
        <v>37965451</v>
      </c>
      <c r="E60" s="172">
        <v>21675745</v>
      </c>
      <c r="F60" s="172">
        <v>19987225</v>
      </c>
      <c r="G60" s="172">
        <v>19189682</v>
      </c>
      <c r="H60" s="172">
        <v>19688115</v>
      </c>
      <c r="I60" s="172">
        <v>23570017</v>
      </c>
      <c r="J60" s="172">
        <v>23098798</v>
      </c>
      <c r="K60" s="172">
        <v>22517562</v>
      </c>
      <c r="L60" s="172">
        <v>22895903</v>
      </c>
      <c r="M60" s="172">
        <v>27369327</v>
      </c>
      <c r="N60" s="172">
        <v>27150028</v>
      </c>
      <c r="O60" s="172">
        <v>25918847</v>
      </c>
      <c r="P60" s="172">
        <v>27007957</v>
      </c>
      <c r="Q60" s="172">
        <v>30479086.079999998</v>
      </c>
      <c r="R60" s="172">
        <v>32326107</v>
      </c>
      <c r="S60" s="172">
        <v>33549370</v>
      </c>
      <c r="T60" s="172">
        <v>36884199</v>
      </c>
      <c r="U60" s="172">
        <v>41024700.427000001</v>
      </c>
      <c r="V60" s="172">
        <v>39148063</v>
      </c>
      <c r="W60" s="172">
        <v>200245258</v>
      </c>
      <c r="X60" s="172">
        <v>242226983</v>
      </c>
      <c r="Y60" s="172">
        <v>200798277.479</v>
      </c>
      <c r="Z60" s="172">
        <v>63401506</v>
      </c>
      <c r="AA60" s="172">
        <v>65542079</v>
      </c>
      <c r="AB60" s="172">
        <v>65249425</v>
      </c>
      <c r="AC60" s="172">
        <v>92014800.827999994</v>
      </c>
      <c r="AD60" s="172">
        <v>77899999</v>
      </c>
      <c r="AE60" s="172">
        <v>81863827</v>
      </c>
      <c r="AF60" s="172">
        <v>80698149</v>
      </c>
      <c r="AG60" s="172">
        <v>101131036.061</v>
      </c>
      <c r="AH60" s="172">
        <v>105159296</v>
      </c>
      <c r="AI60" s="172">
        <v>105286828</v>
      </c>
      <c r="AJ60" s="172">
        <v>109308851</v>
      </c>
      <c r="AK60" s="172">
        <v>113818110.311</v>
      </c>
      <c r="AL60" s="172">
        <v>96938825</v>
      </c>
      <c r="AM60" s="172">
        <v>98438451</v>
      </c>
      <c r="AN60" s="172">
        <v>99967784</v>
      </c>
      <c r="AO60" s="172">
        <v>112106958.882</v>
      </c>
      <c r="AP60" s="172">
        <v>116132573</v>
      </c>
      <c r="AQ60" s="172">
        <v>111953099</v>
      </c>
      <c r="AR60" s="172">
        <v>125007166</v>
      </c>
      <c r="AS60" s="172">
        <v>123751687.93799999</v>
      </c>
      <c r="AT60" s="172">
        <v>105562967</v>
      </c>
      <c r="AU60" s="172">
        <v>107238071</v>
      </c>
      <c r="AV60" s="172">
        <v>97562475</v>
      </c>
      <c r="AW60" s="172">
        <v>112917155.714</v>
      </c>
      <c r="AX60" s="172">
        <v>128994272</v>
      </c>
      <c r="AY60" s="172">
        <v>131053510</v>
      </c>
      <c r="AZ60" s="172">
        <v>127216517</v>
      </c>
    </row>
    <row r="61" spans="1:52" s="174" customFormat="1" ht="16.5" hidden="1" customHeight="1" x14ac:dyDescent="0.3">
      <c r="A61" s="174" t="s">
        <v>1098</v>
      </c>
      <c r="B61" s="174">
        <v>734061</v>
      </c>
      <c r="C61" s="174">
        <v>0</v>
      </c>
      <c r="D61" s="174">
        <v>2036947</v>
      </c>
      <c r="E61" s="174">
        <v>0</v>
      </c>
      <c r="F61" s="174">
        <v>0</v>
      </c>
      <c r="G61" s="174">
        <v>0</v>
      </c>
      <c r="H61" s="174">
        <v>0</v>
      </c>
      <c r="I61" s="174">
        <v>0</v>
      </c>
      <c r="J61" s="174">
        <v>0</v>
      </c>
      <c r="K61" s="174">
        <v>0</v>
      </c>
      <c r="L61" s="174">
        <v>0</v>
      </c>
      <c r="M61" s="174">
        <v>0</v>
      </c>
      <c r="N61" s="174">
        <v>0</v>
      </c>
      <c r="O61" s="174">
        <v>0</v>
      </c>
      <c r="P61" s="174">
        <v>0</v>
      </c>
      <c r="Q61" s="174">
        <v>0</v>
      </c>
      <c r="R61" s="174">
        <v>0</v>
      </c>
      <c r="S61" s="174">
        <v>0</v>
      </c>
      <c r="T61" s="174">
        <v>0</v>
      </c>
      <c r="U61" s="174">
        <v>0</v>
      </c>
      <c r="V61" s="174">
        <v>0</v>
      </c>
      <c r="W61" s="174">
        <v>92180</v>
      </c>
      <c r="X61" s="174">
        <v>169131</v>
      </c>
      <c r="Y61" s="174">
        <v>50165512.439999998</v>
      </c>
      <c r="Z61" s="174">
        <v>198935648</v>
      </c>
      <c r="AA61" s="174">
        <v>198351083</v>
      </c>
      <c r="AB61" s="174">
        <v>197622791</v>
      </c>
      <c r="AC61" s="174">
        <v>194083290.59</v>
      </c>
      <c r="AD61" s="174">
        <v>177329318</v>
      </c>
      <c r="AE61" s="174">
        <v>175446422</v>
      </c>
      <c r="AF61" s="174">
        <v>175517122</v>
      </c>
      <c r="AG61" s="174">
        <v>165683622.45100001</v>
      </c>
      <c r="AH61" s="174">
        <v>159078129</v>
      </c>
      <c r="AI61" s="174">
        <v>159057792</v>
      </c>
      <c r="AJ61" s="174">
        <v>165195073</v>
      </c>
      <c r="AK61" s="174">
        <v>157551926.47799999</v>
      </c>
      <c r="AL61" s="174">
        <v>162942283</v>
      </c>
      <c r="AM61" s="174">
        <v>161246636</v>
      </c>
      <c r="AN61" s="174">
        <v>157999317</v>
      </c>
      <c r="AO61" s="174">
        <v>145815549.27900001</v>
      </c>
      <c r="AP61" s="174">
        <v>137708374</v>
      </c>
      <c r="AQ61" s="174">
        <v>137649750</v>
      </c>
      <c r="AR61" s="174">
        <v>127569783</v>
      </c>
      <c r="AS61" s="174">
        <v>127485633.395</v>
      </c>
      <c r="AT61" s="174">
        <v>142461639</v>
      </c>
      <c r="AU61" s="174">
        <v>140773706</v>
      </c>
      <c r="AV61" s="174">
        <v>140679646</v>
      </c>
      <c r="AW61" s="174">
        <v>129742491.26199999</v>
      </c>
      <c r="AX61" s="174">
        <v>156481733</v>
      </c>
      <c r="AY61" s="174">
        <v>122232436</v>
      </c>
      <c r="AZ61" s="174">
        <v>142072785</v>
      </c>
    </row>
    <row r="62" spans="1:52" ht="16.5" hidden="1" customHeight="1" x14ac:dyDescent="0.3">
      <c r="A62" s="172" t="s">
        <v>1085</v>
      </c>
      <c r="B62" s="172">
        <v>0</v>
      </c>
      <c r="C62" s="172">
        <v>0</v>
      </c>
      <c r="D62" s="172">
        <v>0</v>
      </c>
      <c r="E62" s="172">
        <v>0</v>
      </c>
      <c r="F62" s="172">
        <v>0</v>
      </c>
      <c r="G62" s="172">
        <v>0</v>
      </c>
      <c r="H62" s="172">
        <v>0</v>
      </c>
      <c r="I62" s="172">
        <v>0</v>
      </c>
      <c r="J62" s="172">
        <v>0</v>
      </c>
      <c r="K62" s="172">
        <v>0</v>
      </c>
      <c r="L62" s="172">
        <v>0</v>
      </c>
      <c r="M62" s="172">
        <v>0</v>
      </c>
      <c r="N62" s="172">
        <v>0</v>
      </c>
      <c r="O62" s="172">
        <v>0</v>
      </c>
      <c r="P62" s="172">
        <v>0</v>
      </c>
      <c r="Q62" s="172">
        <v>0</v>
      </c>
      <c r="R62" s="172">
        <v>0</v>
      </c>
      <c r="S62" s="172">
        <v>0</v>
      </c>
      <c r="T62" s="172">
        <v>0</v>
      </c>
      <c r="U62" s="172">
        <v>0</v>
      </c>
      <c r="V62" s="172">
        <v>0</v>
      </c>
      <c r="W62" s="172">
        <v>0</v>
      </c>
      <c r="X62" s="172">
        <v>0</v>
      </c>
      <c r="Y62" s="172">
        <v>0</v>
      </c>
      <c r="Z62" s="172">
        <v>93303490</v>
      </c>
      <c r="AA62" s="172">
        <v>92695260</v>
      </c>
      <c r="AB62" s="172">
        <v>51829381</v>
      </c>
      <c r="AC62" s="172">
        <v>38301130.600000001</v>
      </c>
      <c r="AD62" s="172">
        <v>16867881</v>
      </c>
      <c r="AE62" s="172">
        <v>2000000</v>
      </c>
      <c r="AF62" s="172">
        <v>2000000</v>
      </c>
      <c r="AG62" s="172">
        <v>4000000</v>
      </c>
      <c r="AH62" s="172">
        <v>4000000</v>
      </c>
      <c r="AI62" s="172">
        <v>4000000</v>
      </c>
      <c r="AJ62" s="172">
        <v>4212378</v>
      </c>
      <c r="AK62" s="172">
        <v>2585234.699</v>
      </c>
      <c r="AL62" s="172">
        <v>3493755</v>
      </c>
      <c r="AM62" s="172">
        <v>4280484</v>
      </c>
      <c r="AN62" s="172">
        <v>4273723</v>
      </c>
      <c r="AO62" s="172">
        <v>4250087.159</v>
      </c>
      <c r="AP62" s="172">
        <v>7231828</v>
      </c>
      <c r="AQ62" s="172">
        <v>7201525</v>
      </c>
      <c r="AR62" s="172">
        <v>9072335</v>
      </c>
      <c r="AS62" s="172">
        <v>9009893.5879999995</v>
      </c>
      <c r="AT62" s="172">
        <v>9008089</v>
      </c>
      <c r="AU62" s="172">
        <v>8834594</v>
      </c>
      <c r="AV62" s="172">
        <v>8761162</v>
      </c>
      <c r="AW62" s="172">
        <v>8599261.4800000004</v>
      </c>
      <c r="AX62" s="172">
        <v>5705161</v>
      </c>
      <c r="AY62" s="172">
        <v>5486808</v>
      </c>
      <c r="AZ62" s="172">
        <v>3583333</v>
      </c>
    </row>
    <row r="63" spans="1:52" ht="16.5" hidden="1" customHeight="1" x14ac:dyDescent="0.3">
      <c r="A63" s="172" t="s">
        <v>1086</v>
      </c>
      <c r="B63" s="172">
        <v>0</v>
      </c>
      <c r="C63" s="172">
        <v>0</v>
      </c>
      <c r="D63" s="172">
        <v>2036947</v>
      </c>
      <c r="E63" s="172">
        <v>0</v>
      </c>
      <c r="F63" s="172">
        <v>0</v>
      </c>
      <c r="G63" s="172">
        <v>0</v>
      </c>
      <c r="H63" s="172">
        <v>0</v>
      </c>
      <c r="I63" s="172">
        <v>0</v>
      </c>
      <c r="J63" s="172">
        <v>0</v>
      </c>
      <c r="K63" s="172">
        <v>0</v>
      </c>
      <c r="L63" s="172">
        <v>0</v>
      </c>
      <c r="M63" s="172">
        <v>0</v>
      </c>
      <c r="N63" s="172">
        <v>0</v>
      </c>
      <c r="O63" s="172">
        <v>0</v>
      </c>
      <c r="P63" s="172">
        <v>0</v>
      </c>
      <c r="Q63" s="172">
        <v>0</v>
      </c>
      <c r="R63" s="172">
        <v>0</v>
      </c>
      <c r="S63" s="172">
        <v>0</v>
      </c>
      <c r="T63" s="172">
        <v>0</v>
      </c>
      <c r="U63" s="172">
        <v>0</v>
      </c>
      <c r="V63" s="172">
        <v>0</v>
      </c>
      <c r="W63" s="172">
        <v>0</v>
      </c>
      <c r="X63" s="172">
        <v>0</v>
      </c>
      <c r="Y63" s="172">
        <v>0</v>
      </c>
      <c r="Z63" s="172">
        <v>0</v>
      </c>
      <c r="AA63" s="172">
        <v>0</v>
      </c>
      <c r="AB63" s="172">
        <v>0</v>
      </c>
      <c r="AC63" s="172">
        <v>0</v>
      </c>
      <c r="AD63" s="172">
        <v>0</v>
      </c>
      <c r="AE63" s="172">
        <v>0</v>
      </c>
      <c r="AF63" s="172">
        <v>0</v>
      </c>
      <c r="AG63" s="172">
        <v>0</v>
      </c>
      <c r="AH63" s="172">
        <v>0</v>
      </c>
      <c r="AI63" s="172">
        <v>0</v>
      </c>
      <c r="AJ63" s="172">
        <v>0</v>
      </c>
      <c r="AK63" s="172">
        <v>0</v>
      </c>
      <c r="AL63" s="172">
        <v>0</v>
      </c>
      <c r="AM63" s="172">
        <v>0</v>
      </c>
      <c r="AN63" s="172">
        <v>0</v>
      </c>
      <c r="AO63" s="172">
        <v>0</v>
      </c>
      <c r="AP63" s="172">
        <v>0</v>
      </c>
      <c r="AQ63" s="172">
        <v>0</v>
      </c>
      <c r="AR63" s="172">
        <v>0</v>
      </c>
      <c r="AS63" s="172">
        <v>0</v>
      </c>
      <c r="AT63" s="172">
        <v>0</v>
      </c>
      <c r="AU63" s="172">
        <v>0</v>
      </c>
      <c r="AV63" s="172">
        <v>0</v>
      </c>
      <c r="AW63" s="172">
        <v>0</v>
      </c>
      <c r="AX63" s="172">
        <v>0</v>
      </c>
      <c r="AY63" s="172">
        <v>0</v>
      </c>
      <c r="AZ63" s="172">
        <v>0</v>
      </c>
    </row>
    <row r="64" spans="1:52" ht="16.5" hidden="1" customHeight="1" x14ac:dyDescent="0.3">
      <c r="A64" s="172" t="s">
        <v>1099</v>
      </c>
      <c r="B64" s="172">
        <v>734061</v>
      </c>
      <c r="C64" s="172">
        <v>0</v>
      </c>
      <c r="D64" s="172">
        <v>0</v>
      </c>
      <c r="E64" s="172">
        <v>0</v>
      </c>
      <c r="F64" s="172">
        <v>0</v>
      </c>
      <c r="G64" s="172">
        <v>0</v>
      </c>
      <c r="H64" s="172">
        <v>0</v>
      </c>
      <c r="I64" s="172">
        <v>0</v>
      </c>
      <c r="J64" s="172">
        <v>0</v>
      </c>
      <c r="K64" s="172">
        <v>0</v>
      </c>
      <c r="L64" s="172">
        <v>0</v>
      </c>
      <c r="M64" s="172">
        <v>0</v>
      </c>
      <c r="N64" s="172">
        <v>0</v>
      </c>
      <c r="O64" s="172">
        <v>0</v>
      </c>
      <c r="P64" s="172">
        <v>0</v>
      </c>
      <c r="Q64" s="172">
        <v>0</v>
      </c>
      <c r="R64" s="172">
        <v>0</v>
      </c>
      <c r="S64" s="172">
        <v>0</v>
      </c>
      <c r="T64" s="172">
        <v>0</v>
      </c>
      <c r="U64" s="172">
        <v>0</v>
      </c>
      <c r="V64" s="172">
        <v>0</v>
      </c>
      <c r="W64" s="172">
        <v>0</v>
      </c>
      <c r="X64" s="172">
        <v>0</v>
      </c>
      <c r="Y64" s="172">
        <v>0</v>
      </c>
      <c r="Z64" s="172">
        <v>0</v>
      </c>
      <c r="AA64" s="172">
        <v>0</v>
      </c>
      <c r="AB64" s="172">
        <v>0</v>
      </c>
      <c r="AC64" s="172">
        <v>0</v>
      </c>
      <c r="AD64" s="172">
        <v>0</v>
      </c>
      <c r="AE64" s="172">
        <v>0</v>
      </c>
      <c r="AF64" s="172">
        <v>0</v>
      </c>
      <c r="AG64" s="172">
        <v>0</v>
      </c>
      <c r="AH64" s="172">
        <v>0</v>
      </c>
      <c r="AI64" s="172">
        <v>0</v>
      </c>
      <c r="AJ64" s="172">
        <v>0</v>
      </c>
      <c r="AK64" s="172">
        <v>0</v>
      </c>
      <c r="AL64" s="172">
        <v>0</v>
      </c>
      <c r="AM64" s="172">
        <v>0</v>
      </c>
      <c r="AN64" s="172">
        <v>0</v>
      </c>
      <c r="AO64" s="172">
        <v>0</v>
      </c>
      <c r="AP64" s="172">
        <v>0</v>
      </c>
      <c r="AQ64" s="172">
        <v>0</v>
      </c>
      <c r="AR64" s="172">
        <v>0</v>
      </c>
      <c r="AS64" s="172">
        <v>0</v>
      </c>
      <c r="AT64" s="172">
        <v>0</v>
      </c>
      <c r="AU64" s="172">
        <v>0</v>
      </c>
      <c r="AV64" s="172">
        <v>0</v>
      </c>
      <c r="AW64" s="172">
        <v>0</v>
      </c>
      <c r="AX64" s="172">
        <v>0</v>
      </c>
      <c r="AY64" s="172">
        <v>0</v>
      </c>
      <c r="AZ64" s="172">
        <v>0</v>
      </c>
    </row>
    <row r="65" spans="1:52" ht="16.5" hidden="1" customHeight="1" x14ac:dyDescent="0.3">
      <c r="A65" s="172" t="s">
        <v>1087</v>
      </c>
      <c r="B65" s="172">
        <v>0</v>
      </c>
      <c r="C65" s="172">
        <v>0</v>
      </c>
      <c r="D65" s="172">
        <v>0</v>
      </c>
      <c r="E65" s="172">
        <v>0</v>
      </c>
      <c r="F65" s="172">
        <v>0</v>
      </c>
      <c r="G65" s="172">
        <v>0</v>
      </c>
      <c r="H65" s="172">
        <v>0</v>
      </c>
      <c r="I65" s="172">
        <v>0</v>
      </c>
      <c r="J65" s="172">
        <v>0</v>
      </c>
      <c r="K65" s="172">
        <v>0</v>
      </c>
      <c r="L65" s="172">
        <v>0</v>
      </c>
      <c r="M65" s="172">
        <v>0</v>
      </c>
      <c r="N65" s="172">
        <v>0</v>
      </c>
      <c r="O65" s="172">
        <v>0</v>
      </c>
      <c r="P65" s="172">
        <v>0</v>
      </c>
      <c r="Q65" s="172">
        <v>0</v>
      </c>
      <c r="R65" s="172">
        <v>0</v>
      </c>
      <c r="S65" s="172">
        <v>0</v>
      </c>
      <c r="T65" s="172">
        <v>0</v>
      </c>
      <c r="U65" s="172">
        <v>0</v>
      </c>
      <c r="V65" s="172">
        <v>0</v>
      </c>
      <c r="W65" s="172">
        <v>92180</v>
      </c>
      <c r="X65" s="172">
        <v>169131</v>
      </c>
      <c r="Y65" s="172">
        <v>165512.44</v>
      </c>
      <c r="Z65" s="172">
        <v>260406</v>
      </c>
      <c r="AA65" s="172">
        <v>314286</v>
      </c>
      <c r="AB65" s="172">
        <v>470446</v>
      </c>
      <c r="AC65" s="172">
        <v>477979.201</v>
      </c>
      <c r="AD65" s="172">
        <v>461437</v>
      </c>
      <c r="AE65" s="172">
        <v>446422</v>
      </c>
      <c r="AF65" s="172">
        <v>517122</v>
      </c>
      <c r="AG65" s="172">
        <v>524822.451</v>
      </c>
      <c r="AH65" s="172">
        <v>505429</v>
      </c>
      <c r="AI65" s="172">
        <v>485092</v>
      </c>
      <c r="AJ65" s="172">
        <v>760895</v>
      </c>
      <c r="AK65" s="172">
        <v>744891.77899999998</v>
      </c>
      <c r="AL65" s="172">
        <v>726728</v>
      </c>
      <c r="AM65" s="172">
        <v>744352</v>
      </c>
      <c r="AN65" s="172">
        <v>715894</v>
      </c>
      <c r="AO65" s="172">
        <v>687562.12</v>
      </c>
      <c r="AP65" s="172">
        <v>664746</v>
      </c>
      <c r="AQ65" s="172">
        <v>636425</v>
      </c>
      <c r="AR65" s="172">
        <v>613848</v>
      </c>
      <c r="AS65" s="172">
        <v>592139.80700000003</v>
      </c>
      <c r="AT65" s="172">
        <v>569950</v>
      </c>
      <c r="AU65" s="172">
        <v>555512</v>
      </c>
      <c r="AV65" s="172">
        <v>534884</v>
      </c>
      <c r="AW65" s="172">
        <v>549429.78200000001</v>
      </c>
      <c r="AX65" s="172">
        <v>41527703</v>
      </c>
      <c r="AY65" s="172">
        <v>0</v>
      </c>
      <c r="AZ65" s="172">
        <v>0</v>
      </c>
    </row>
    <row r="66" spans="1:52" ht="16.5" hidden="1" customHeight="1" x14ac:dyDescent="0.3">
      <c r="A66" s="172" t="s">
        <v>1240</v>
      </c>
      <c r="B66" s="172">
        <v>0</v>
      </c>
      <c r="C66" s="172">
        <v>0</v>
      </c>
      <c r="D66" s="172">
        <v>0</v>
      </c>
      <c r="E66" s="172">
        <v>0</v>
      </c>
      <c r="F66" s="172">
        <v>0</v>
      </c>
      <c r="G66" s="172">
        <v>0</v>
      </c>
      <c r="H66" s="172">
        <v>0</v>
      </c>
      <c r="I66" s="172">
        <v>0</v>
      </c>
      <c r="J66" s="172">
        <v>0</v>
      </c>
      <c r="K66" s="172">
        <v>0</v>
      </c>
      <c r="L66" s="172">
        <v>0</v>
      </c>
      <c r="M66" s="172">
        <v>0</v>
      </c>
      <c r="N66" s="172">
        <v>0</v>
      </c>
      <c r="O66" s="172">
        <v>0</v>
      </c>
      <c r="P66" s="172">
        <v>0</v>
      </c>
      <c r="Q66" s="172">
        <v>0</v>
      </c>
      <c r="R66" s="172">
        <v>0</v>
      </c>
      <c r="S66" s="172">
        <v>0</v>
      </c>
      <c r="T66" s="172">
        <v>0</v>
      </c>
      <c r="U66" s="172">
        <v>0</v>
      </c>
      <c r="V66" s="172">
        <v>0</v>
      </c>
      <c r="W66" s="172">
        <v>0</v>
      </c>
      <c r="X66" s="172">
        <v>0</v>
      </c>
      <c r="Y66" s="172">
        <v>50000000</v>
      </c>
      <c r="Z66" s="172">
        <v>90000000</v>
      </c>
      <c r="AA66" s="172">
        <v>90000000</v>
      </c>
      <c r="AB66" s="172">
        <v>130000000</v>
      </c>
      <c r="AC66" s="172">
        <v>140000000</v>
      </c>
      <c r="AD66" s="172">
        <v>160000000</v>
      </c>
      <c r="AE66" s="172">
        <v>173000000</v>
      </c>
      <c r="AF66" s="172">
        <v>173000000</v>
      </c>
      <c r="AG66" s="172">
        <v>161158800</v>
      </c>
      <c r="AH66" s="172">
        <v>154572700</v>
      </c>
      <c r="AI66" s="172">
        <v>154572700</v>
      </c>
      <c r="AJ66" s="172">
        <v>160221800</v>
      </c>
      <c r="AK66" s="172">
        <v>154221800</v>
      </c>
      <c r="AL66" s="172">
        <v>158721800</v>
      </c>
      <c r="AM66" s="172">
        <v>156221800</v>
      </c>
      <c r="AN66" s="172">
        <v>153009700</v>
      </c>
      <c r="AO66" s="172">
        <v>140877900</v>
      </c>
      <c r="AP66" s="172">
        <v>129811800</v>
      </c>
      <c r="AQ66" s="172">
        <v>129811800</v>
      </c>
      <c r="AR66" s="172">
        <v>117883600</v>
      </c>
      <c r="AS66" s="172">
        <v>117883600</v>
      </c>
      <c r="AT66" s="172">
        <v>132883600</v>
      </c>
      <c r="AU66" s="172">
        <v>131383600</v>
      </c>
      <c r="AV66" s="172">
        <v>131383600</v>
      </c>
      <c r="AW66" s="172">
        <v>120593800</v>
      </c>
      <c r="AX66" s="172">
        <v>109248869</v>
      </c>
      <c r="AY66" s="172">
        <v>116745628</v>
      </c>
      <c r="AZ66" s="172">
        <v>138489452</v>
      </c>
    </row>
    <row r="67" spans="1:52" ht="16.5" hidden="1" customHeight="1" x14ac:dyDescent="0.3">
      <c r="A67" s="172" t="s">
        <v>1088</v>
      </c>
      <c r="B67" s="172">
        <v>0</v>
      </c>
      <c r="C67" s="172">
        <v>0</v>
      </c>
      <c r="D67" s="172">
        <v>0</v>
      </c>
      <c r="E67" s="172">
        <v>0</v>
      </c>
      <c r="F67" s="172">
        <v>0</v>
      </c>
      <c r="G67" s="172">
        <v>0</v>
      </c>
      <c r="H67" s="172">
        <v>0</v>
      </c>
      <c r="I67" s="172">
        <v>0</v>
      </c>
      <c r="J67" s="172">
        <v>0</v>
      </c>
      <c r="K67" s="172">
        <v>0</v>
      </c>
      <c r="L67" s="172">
        <v>0</v>
      </c>
      <c r="M67" s="172">
        <v>0</v>
      </c>
      <c r="N67" s="172">
        <v>0</v>
      </c>
      <c r="O67" s="172">
        <v>0</v>
      </c>
      <c r="P67" s="172">
        <v>0</v>
      </c>
      <c r="Q67" s="172">
        <v>0</v>
      </c>
      <c r="R67" s="172">
        <v>0</v>
      </c>
      <c r="S67" s="172">
        <v>0</v>
      </c>
      <c r="T67" s="172">
        <v>0</v>
      </c>
      <c r="U67" s="172">
        <v>0</v>
      </c>
      <c r="V67" s="172">
        <v>0</v>
      </c>
      <c r="W67" s="172">
        <v>0</v>
      </c>
      <c r="X67" s="172">
        <v>0</v>
      </c>
      <c r="Y67" s="172">
        <v>0</v>
      </c>
      <c r="Z67" s="172">
        <v>15371752</v>
      </c>
      <c r="AA67" s="172">
        <v>15341537</v>
      </c>
      <c r="AB67" s="172">
        <v>15322964</v>
      </c>
      <c r="AC67" s="172">
        <v>15304180.789000001</v>
      </c>
      <c r="AD67" s="172">
        <v>0</v>
      </c>
      <c r="AE67" s="172">
        <v>0</v>
      </c>
      <c r="AF67" s="172">
        <v>0</v>
      </c>
      <c r="AG67" s="172">
        <v>0</v>
      </c>
      <c r="AH67" s="172">
        <v>0</v>
      </c>
      <c r="AI67" s="172">
        <v>0</v>
      </c>
      <c r="AJ67" s="172">
        <v>0</v>
      </c>
      <c r="AK67" s="172">
        <v>0</v>
      </c>
      <c r="AL67" s="172">
        <v>0</v>
      </c>
      <c r="AM67" s="172">
        <v>0</v>
      </c>
      <c r="AN67" s="172">
        <v>0</v>
      </c>
      <c r="AO67" s="172">
        <v>0</v>
      </c>
      <c r="AP67" s="172">
        <v>0</v>
      </c>
      <c r="AQ67" s="172">
        <v>0</v>
      </c>
      <c r="AR67" s="172">
        <v>0</v>
      </c>
      <c r="AS67" s="172">
        <v>0</v>
      </c>
      <c r="AT67" s="172">
        <v>0</v>
      </c>
      <c r="AU67" s="172">
        <v>0</v>
      </c>
      <c r="AV67" s="172">
        <v>0</v>
      </c>
      <c r="AW67" s="172">
        <v>0</v>
      </c>
      <c r="AX67" s="172">
        <v>0</v>
      </c>
      <c r="AY67" s="172">
        <v>0</v>
      </c>
      <c r="AZ67" s="172">
        <v>0</v>
      </c>
    </row>
    <row r="68" spans="1:52" ht="16.5" hidden="1" customHeight="1" x14ac:dyDescent="0.3">
      <c r="A68" s="172" t="s">
        <v>1104</v>
      </c>
      <c r="B68" s="172">
        <v>0</v>
      </c>
      <c r="C68" s="172">
        <v>0</v>
      </c>
      <c r="D68" s="172">
        <v>0</v>
      </c>
      <c r="E68" s="172">
        <v>0</v>
      </c>
      <c r="F68" s="172">
        <v>0</v>
      </c>
      <c r="G68" s="172">
        <v>237662</v>
      </c>
      <c r="H68" s="172">
        <v>255810</v>
      </c>
      <c r="I68" s="172">
        <v>275977</v>
      </c>
      <c r="J68" s="172">
        <v>298202</v>
      </c>
      <c r="K68" s="172">
        <v>320212</v>
      </c>
      <c r="L68" s="172">
        <v>370558</v>
      </c>
      <c r="M68" s="172">
        <v>493401</v>
      </c>
      <c r="N68" s="172">
        <v>570132</v>
      </c>
      <c r="O68" s="172">
        <v>622089</v>
      </c>
      <c r="P68" s="172">
        <v>689769</v>
      </c>
      <c r="Q68" s="172">
        <v>757878.42</v>
      </c>
      <c r="R68" s="172">
        <v>795498</v>
      </c>
      <c r="S68" s="172">
        <v>828500</v>
      </c>
      <c r="T68" s="172">
        <v>887329</v>
      </c>
      <c r="U68" s="172">
        <v>954915.95299999998</v>
      </c>
      <c r="V68" s="172">
        <v>999626</v>
      </c>
      <c r="W68" s="172">
        <v>1357178</v>
      </c>
      <c r="X68" s="172">
        <v>1409275</v>
      </c>
      <c r="Y68" s="172">
        <v>1485751.564</v>
      </c>
      <c r="Z68" s="172">
        <v>1504691</v>
      </c>
      <c r="AA68" s="172">
        <v>1558996</v>
      </c>
      <c r="AB68" s="172">
        <v>1609861</v>
      </c>
      <c r="AC68" s="172">
        <v>1709914.3289999999</v>
      </c>
      <c r="AD68" s="172">
        <v>1775969</v>
      </c>
      <c r="AE68" s="172">
        <v>1851272</v>
      </c>
      <c r="AF68" s="172">
        <v>2051255</v>
      </c>
      <c r="AG68" s="172">
        <v>2099493.173</v>
      </c>
      <c r="AH68" s="172">
        <v>2180176</v>
      </c>
      <c r="AI68" s="172">
        <v>2253367</v>
      </c>
      <c r="AJ68" s="172">
        <v>2474910</v>
      </c>
      <c r="AK68" s="172">
        <v>2521712.537</v>
      </c>
      <c r="AL68" s="172">
        <v>2612403</v>
      </c>
      <c r="AM68" s="172">
        <v>2680574</v>
      </c>
      <c r="AN68" s="172">
        <v>2757910</v>
      </c>
      <c r="AO68" s="172">
        <v>2787297.8990000002</v>
      </c>
      <c r="AP68" s="172">
        <v>2889560</v>
      </c>
      <c r="AQ68" s="172">
        <v>2984447</v>
      </c>
      <c r="AR68" s="172">
        <v>3075378</v>
      </c>
      <c r="AS68" s="172">
        <v>3368249.86</v>
      </c>
      <c r="AT68" s="172">
        <v>3439998</v>
      </c>
      <c r="AU68" s="172">
        <v>4345350</v>
      </c>
      <c r="AV68" s="172">
        <v>4436964</v>
      </c>
      <c r="AW68" s="172">
        <v>4842898.7829999998</v>
      </c>
      <c r="AX68" s="172">
        <v>4939432</v>
      </c>
      <c r="AY68" s="172">
        <v>5026928</v>
      </c>
      <c r="AZ68" s="172">
        <v>5127451</v>
      </c>
    </row>
    <row r="69" spans="1:52" ht="16.5" hidden="1" customHeight="1" x14ac:dyDescent="0.3">
      <c r="A69" s="172" t="s">
        <v>1105</v>
      </c>
      <c r="B69" s="172">
        <v>0</v>
      </c>
      <c r="C69" s="172">
        <v>0</v>
      </c>
      <c r="D69" s="172">
        <v>0</v>
      </c>
      <c r="E69" s="172">
        <v>0</v>
      </c>
      <c r="F69" s="172">
        <v>0</v>
      </c>
      <c r="G69" s="172">
        <v>0</v>
      </c>
      <c r="H69" s="172">
        <v>0</v>
      </c>
      <c r="I69" s="172">
        <v>0</v>
      </c>
      <c r="J69" s="172">
        <v>0</v>
      </c>
      <c r="K69" s="172">
        <v>0</v>
      </c>
      <c r="L69" s="172">
        <v>0</v>
      </c>
      <c r="M69" s="172">
        <v>0</v>
      </c>
      <c r="N69" s="172">
        <v>0</v>
      </c>
      <c r="O69" s="172">
        <v>0</v>
      </c>
      <c r="P69" s="172">
        <v>0</v>
      </c>
      <c r="Q69" s="172">
        <v>0</v>
      </c>
      <c r="R69" s="172">
        <v>0</v>
      </c>
      <c r="S69" s="172">
        <v>0</v>
      </c>
      <c r="T69" s="172">
        <v>0</v>
      </c>
      <c r="U69" s="172">
        <v>0</v>
      </c>
      <c r="V69" s="172">
        <v>0</v>
      </c>
      <c r="W69" s="172">
        <v>0</v>
      </c>
      <c r="X69" s="172">
        <v>0</v>
      </c>
      <c r="Y69" s="172">
        <v>0</v>
      </c>
      <c r="Z69" s="172">
        <v>0</v>
      </c>
      <c r="AA69" s="172">
        <v>0</v>
      </c>
      <c r="AB69" s="172">
        <v>0</v>
      </c>
      <c r="AC69" s="172">
        <v>0</v>
      </c>
      <c r="AD69" s="172">
        <v>15285418</v>
      </c>
      <c r="AE69" s="172">
        <v>15266704</v>
      </c>
      <c r="AF69" s="172">
        <v>15248265</v>
      </c>
      <c r="AG69" s="172">
        <v>15229399.733999999</v>
      </c>
      <c r="AH69" s="172">
        <v>15210797</v>
      </c>
      <c r="AI69" s="172">
        <v>15191985</v>
      </c>
      <c r="AJ69" s="172">
        <v>15173222</v>
      </c>
      <c r="AK69" s="172">
        <v>15154065.09</v>
      </c>
      <c r="AL69" s="172">
        <v>15213782</v>
      </c>
      <c r="AM69" s="172">
        <v>15211306</v>
      </c>
      <c r="AN69" s="172">
        <v>15191078</v>
      </c>
      <c r="AO69" s="172">
        <v>15170073.335000001</v>
      </c>
      <c r="AP69" s="172">
        <v>15149999</v>
      </c>
      <c r="AQ69" s="172">
        <v>15137593</v>
      </c>
      <c r="AR69" s="172">
        <v>15108626</v>
      </c>
      <c r="AS69" s="172">
        <v>15087901.684</v>
      </c>
      <c r="AT69" s="172">
        <v>15067174</v>
      </c>
      <c r="AU69" s="172">
        <v>15046221</v>
      </c>
      <c r="AV69" s="172">
        <v>15023402</v>
      </c>
      <c r="AW69" s="172">
        <v>15003566.594000001</v>
      </c>
      <c r="AX69" s="172">
        <v>14983919</v>
      </c>
      <c r="AY69" s="172">
        <v>14965778</v>
      </c>
      <c r="AZ69" s="172">
        <v>14958256</v>
      </c>
    </row>
    <row r="70" spans="1:52" ht="16.5" hidden="1" customHeight="1" x14ac:dyDescent="0.3">
      <c r="A70" s="172" t="s">
        <v>1106</v>
      </c>
      <c r="B70" s="172">
        <v>1230443</v>
      </c>
      <c r="C70" s="172">
        <v>1320633</v>
      </c>
      <c r="D70" s="172">
        <v>1412185</v>
      </c>
      <c r="E70" s="172">
        <v>1583357</v>
      </c>
      <c r="F70" s="172">
        <v>1645478</v>
      </c>
      <c r="G70" s="172">
        <v>1496892</v>
      </c>
      <c r="H70" s="172">
        <v>1592029</v>
      </c>
      <c r="I70" s="172">
        <v>1658928</v>
      </c>
      <c r="J70" s="172">
        <v>1757443</v>
      </c>
      <c r="K70" s="172">
        <v>1858250</v>
      </c>
      <c r="L70" s="172">
        <v>1969321</v>
      </c>
      <c r="M70" s="172">
        <v>2083204</v>
      </c>
      <c r="N70" s="172">
        <v>2208974</v>
      </c>
      <c r="O70" s="172">
        <v>2318569</v>
      </c>
      <c r="P70" s="172">
        <v>2408297</v>
      </c>
      <c r="Q70" s="172">
        <v>2405049.2000000002</v>
      </c>
      <c r="R70" s="172">
        <v>2670850</v>
      </c>
      <c r="S70" s="172">
        <v>2750715</v>
      </c>
      <c r="T70" s="172">
        <v>2772845</v>
      </c>
      <c r="U70" s="172">
        <v>2832756.395</v>
      </c>
      <c r="V70" s="172">
        <v>2938362</v>
      </c>
      <c r="W70" s="172">
        <v>3045944</v>
      </c>
      <c r="X70" s="172">
        <v>3080184</v>
      </c>
      <c r="Y70" s="172">
        <v>3208513.648</v>
      </c>
      <c r="Z70" s="172">
        <v>3327998</v>
      </c>
      <c r="AA70" s="172">
        <v>3311650</v>
      </c>
      <c r="AB70" s="172">
        <v>3425185</v>
      </c>
      <c r="AC70" s="172">
        <v>3544199.077</v>
      </c>
      <c r="AD70" s="172">
        <v>3654332</v>
      </c>
      <c r="AE70" s="172">
        <v>3728485</v>
      </c>
      <c r="AF70" s="172">
        <v>3961197</v>
      </c>
      <c r="AG70" s="172">
        <v>3263649.4810000001</v>
      </c>
      <c r="AH70" s="172">
        <v>3317937</v>
      </c>
      <c r="AI70" s="172">
        <v>3461613</v>
      </c>
      <c r="AJ70" s="172">
        <v>3586596</v>
      </c>
      <c r="AK70" s="172">
        <v>3619034.1290000002</v>
      </c>
      <c r="AL70" s="172">
        <v>3994500</v>
      </c>
      <c r="AM70" s="172">
        <v>3898294</v>
      </c>
      <c r="AN70" s="172">
        <v>3995937</v>
      </c>
      <c r="AO70" s="172">
        <v>4189906.0109999999</v>
      </c>
      <c r="AP70" s="172">
        <v>3988575</v>
      </c>
      <c r="AQ70" s="172">
        <v>4078074</v>
      </c>
      <c r="AR70" s="172">
        <v>4175491</v>
      </c>
      <c r="AS70" s="172">
        <v>4229459.3219999997</v>
      </c>
      <c r="AT70" s="172">
        <v>4336488</v>
      </c>
      <c r="AU70" s="172">
        <v>4439412</v>
      </c>
      <c r="AV70" s="172">
        <v>4623544</v>
      </c>
      <c r="AW70" s="172">
        <v>4743545.4069999997</v>
      </c>
      <c r="AX70" s="172">
        <v>3979718</v>
      </c>
      <c r="AY70" s="172">
        <v>46254465</v>
      </c>
      <c r="AZ70" s="172">
        <v>46509887</v>
      </c>
    </row>
    <row r="71" spans="1:52" ht="16.5" hidden="1" customHeight="1" x14ac:dyDescent="0.3">
      <c r="A71" s="172" t="s">
        <v>1243</v>
      </c>
      <c r="B71" s="172">
        <v>0</v>
      </c>
      <c r="C71" s="172">
        <v>0</v>
      </c>
      <c r="D71" s="172">
        <v>0</v>
      </c>
      <c r="E71" s="172">
        <v>0</v>
      </c>
      <c r="F71" s="172">
        <v>0</v>
      </c>
      <c r="G71" s="172">
        <v>1496892</v>
      </c>
      <c r="H71" s="172">
        <v>1592029</v>
      </c>
      <c r="I71" s="172">
        <v>1658928</v>
      </c>
      <c r="J71" s="172">
        <v>1757443</v>
      </c>
      <c r="K71" s="172">
        <v>1858250</v>
      </c>
      <c r="L71" s="172">
        <v>1969321</v>
      </c>
      <c r="M71" s="172">
        <v>2083204</v>
      </c>
      <c r="N71" s="172">
        <v>2208974</v>
      </c>
      <c r="O71" s="172">
        <v>2318569</v>
      </c>
      <c r="P71" s="172">
        <v>2408297</v>
      </c>
      <c r="Q71" s="172">
        <v>2405049.2000000002</v>
      </c>
      <c r="R71" s="172">
        <v>2670850</v>
      </c>
      <c r="S71" s="172">
        <v>2750715</v>
      </c>
      <c r="T71" s="172">
        <v>2772845</v>
      </c>
      <c r="U71" s="172">
        <v>2832756.395</v>
      </c>
      <c r="V71" s="172">
        <v>2938362</v>
      </c>
      <c r="W71" s="172">
        <v>3045944</v>
      </c>
      <c r="X71" s="172">
        <v>3080184</v>
      </c>
      <c r="Y71" s="172">
        <v>3208513.648</v>
      </c>
      <c r="Z71" s="172">
        <v>3327998</v>
      </c>
      <c r="AA71" s="172">
        <v>3311650</v>
      </c>
      <c r="AB71" s="172">
        <v>3425185</v>
      </c>
      <c r="AC71" s="172">
        <v>3544199.077</v>
      </c>
      <c r="AD71" s="172">
        <v>3654332</v>
      </c>
      <c r="AE71" s="172">
        <v>3728485</v>
      </c>
      <c r="AF71" s="172">
        <v>3961197</v>
      </c>
      <c r="AG71" s="172">
        <v>3263649.4810000001</v>
      </c>
      <c r="AH71" s="172">
        <v>3317937</v>
      </c>
      <c r="AI71" s="172">
        <v>3461613</v>
      </c>
      <c r="AJ71" s="172">
        <v>3586596</v>
      </c>
      <c r="AK71" s="172">
        <v>3619034.1290000002</v>
      </c>
      <c r="AL71" s="172">
        <v>3994500</v>
      </c>
      <c r="AM71" s="172">
        <v>3898294</v>
      </c>
      <c r="AN71" s="172">
        <v>3995937</v>
      </c>
      <c r="AO71" s="172">
        <v>4189906.0109999999</v>
      </c>
      <c r="AP71" s="172">
        <v>3988575</v>
      </c>
      <c r="AQ71" s="172">
        <v>4078074</v>
      </c>
      <c r="AR71" s="172">
        <v>4175491</v>
      </c>
      <c r="AS71" s="172">
        <v>4229459.3219999997</v>
      </c>
      <c r="AT71" s="172">
        <v>4336488</v>
      </c>
      <c r="AU71" s="172">
        <v>4439412</v>
      </c>
      <c r="AV71" s="172">
        <v>4623544</v>
      </c>
      <c r="AW71" s="172">
        <v>4743545.4069999997</v>
      </c>
      <c r="AX71" s="172">
        <v>3979718</v>
      </c>
      <c r="AY71" s="172">
        <v>46254465</v>
      </c>
      <c r="AZ71" s="172">
        <v>46509887</v>
      </c>
    </row>
    <row r="72" spans="1:52" ht="16.5" hidden="1" customHeight="1" x14ac:dyDescent="0.3">
      <c r="A72" s="172" t="s">
        <v>1109</v>
      </c>
      <c r="B72" s="172">
        <v>1964504</v>
      </c>
      <c r="C72" s="172">
        <v>1320633</v>
      </c>
      <c r="D72" s="172">
        <v>3449132</v>
      </c>
      <c r="E72" s="172">
        <v>1583357</v>
      </c>
      <c r="F72" s="172">
        <v>1645478</v>
      </c>
      <c r="G72" s="172">
        <v>1734554</v>
      </c>
      <c r="H72" s="172">
        <v>1847839</v>
      </c>
      <c r="I72" s="172">
        <v>1934905</v>
      </c>
      <c r="J72" s="172">
        <v>2055645</v>
      </c>
      <c r="K72" s="172">
        <v>2178462</v>
      </c>
      <c r="L72" s="172">
        <v>2339879</v>
      </c>
      <c r="M72" s="172">
        <v>2576605</v>
      </c>
      <c r="N72" s="172">
        <v>2779106</v>
      </c>
      <c r="O72" s="172">
        <v>2940658</v>
      </c>
      <c r="P72" s="172">
        <v>3098066</v>
      </c>
      <c r="Q72" s="172">
        <v>3162927.62</v>
      </c>
      <c r="R72" s="172">
        <v>3466348</v>
      </c>
      <c r="S72" s="172">
        <v>3579215</v>
      </c>
      <c r="T72" s="172">
        <v>3660174</v>
      </c>
      <c r="U72" s="172">
        <v>3787672.3480000002</v>
      </c>
      <c r="V72" s="172">
        <v>3937988</v>
      </c>
      <c r="W72" s="172">
        <v>4495302</v>
      </c>
      <c r="X72" s="172">
        <v>4658590</v>
      </c>
      <c r="Y72" s="172">
        <v>54859777.652000003</v>
      </c>
      <c r="Z72" s="172">
        <v>203768337</v>
      </c>
      <c r="AA72" s="172">
        <v>203221729</v>
      </c>
      <c r="AB72" s="172">
        <v>202657837</v>
      </c>
      <c r="AC72" s="172">
        <v>199337403.99599999</v>
      </c>
      <c r="AD72" s="172">
        <v>198045037</v>
      </c>
      <c r="AE72" s="172">
        <v>196292883</v>
      </c>
      <c r="AF72" s="172">
        <v>196777839</v>
      </c>
      <c r="AG72" s="172">
        <v>186276164.83899999</v>
      </c>
      <c r="AH72" s="172">
        <v>179787039</v>
      </c>
      <c r="AI72" s="172">
        <v>179964757</v>
      </c>
      <c r="AJ72" s="172">
        <v>186429801</v>
      </c>
      <c r="AK72" s="172">
        <v>178846738.234</v>
      </c>
      <c r="AL72" s="172">
        <v>184762968</v>
      </c>
      <c r="AM72" s="172">
        <v>183036810</v>
      </c>
      <c r="AN72" s="172">
        <v>179944242</v>
      </c>
      <c r="AO72" s="172">
        <v>167962826.52399999</v>
      </c>
      <c r="AP72" s="172">
        <v>159736508</v>
      </c>
      <c r="AQ72" s="172">
        <v>159849864</v>
      </c>
      <c r="AR72" s="172">
        <v>149929278</v>
      </c>
      <c r="AS72" s="172">
        <v>150171244.26100001</v>
      </c>
      <c r="AT72" s="172">
        <v>165305299</v>
      </c>
      <c r="AU72" s="172">
        <v>164604689</v>
      </c>
      <c r="AV72" s="172">
        <v>164763556</v>
      </c>
      <c r="AW72" s="172">
        <v>154332502.046</v>
      </c>
      <c r="AX72" s="172">
        <v>180384802</v>
      </c>
      <c r="AY72" s="172">
        <v>188479607</v>
      </c>
      <c r="AZ72" s="172">
        <v>208668379</v>
      </c>
    </row>
    <row r="73" spans="1:52" ht="16.5" hidden="1" customHeight="1" x14ac:dyDescent="0.3">
      <c r="A73" s="172" t="s">
        <v>815</v>
      </c>
      <c r="B73" s="172">
        <v>37611781</v>
      </c>
      <c r="C73" s="172">
        <v>39780449</v>
      </c>
      <c r="D73" s="172">
        <v>41414583</v>
      </c>
      <c r="E73" s="172">
        <v>23259102</v>
      </c>
      <c r="F73" s="172">
        <v>21632703</v>
      </c>
      <c r="G73" s="172">
        <v>20924236</v>
      </c>
      <c r="H73" s="172">
        <v>21535954</v>
      </c>
      <c r="I73" s="172">
        <v>25504921</v>
      </c>
      <c r="J73" s="172">
        <v>25154443</v>
      </c>
      <c r="K73" s="172">
        <v>24696024</v>
      </c>
      <c r="L73" s="172">
        <v>25235782</v>
      </c>
      <c r="M73" s="172">
        <v>29945931</v>
      </c>
      <c r="N73" s="172">
        <v>29929134</v>
      </c>
      <c r="O73" s="172">
        <v>28859505</v>
      </c>
      <c r="P73" s="172">
        <v>30106023</v>
      </c>
      <c r="Q73" s="172">
        <v>33642013.710000001</v>
      </c>
      <c r="R73" s="172">
        <v>35792455</v>
      </c>
      <c r="S73" s="172">
        <v>37128585</v>
      </c>
      <c r="T73" s="172">
        <v>40544373</v>
      </c>
      <c r="U73" s="172">
        <v>44812372.774999999</v>
      </c>
      <c r="V73" s="172">
        <v>43086051</v>
      </c>
      <c r="W73" s="172">
        <v>204740560</v>
      </c>
      <c r="X73" s="172">
        <v>246885573</v>
      </c>
      <c r="Y73" s="172">
        <v>255658055.13100001</v>
      </c>
      <c r="Z73" s="172">
        <v>267169843</v>
      </c>
      <c r="AA73" s="172">
        <v>268763808</v>
      </c>
      <c r="AB73" s="172">
        <v>267907262</v>
      </c>
      <c r="AC73" s="172">
        <v>291352204.824</v>
      </c>
      <c r="AD73" s="172">
        <v>275945036</v>
      </c>
      <c r="AE73" s="172">
        <v>278156710</v>
      </c>
      <c r="AF73" s="172">
        <v>277475988</v>
      </c>
      <c r="AG73" s="172">
        <v>287407200.89999998</v>
      </c>
      <c r="AH73" s="172">
        <v>284946335</v>
      </c>
      <c r="AI73" s="172">
        <v>285251585</v>
      </c>
      <c r="AJ73" s="172">
        <v>295738652</v>
      </c>
      <c r="AK73" s="172">
        <v>292664848.54500002</v>
      </c>
      <c r="AL73" s="172">
        <v>281701793</v>
      </c>
      <c r="AM73" s="172">
        <v>281475261</v>
      </c>
      <c r="AN73" s="172">
        <v>279912026</v>
      </c>
      <c r="AO73" s="172">
        <v>280069785.40600002</v>
      </c>
      <c r="AP73" s="172">
        <v>275869081</v>
      </c>
      <c r="AQ73" s="172">
        <v>271802963</v>
      </c>
      <c r="AR73" s="172">
        <v>274936444</v>
      </c>
      <c r="AS73" s="172">
        <v>273922932.199</v>
      </c>
      <c r="AT73" s="172">
        <v>270868266</v>
      </c>
      <c r="AU73" s="172">
        <v>271842760</v>
      </c>
      <c r="AV73" s="172">
        <v>262326031</v>
      </c>
      <c r="AW73" s="172">
        <v>267249657.75999999</v>
      </c>
      <c r="AX73" s="172">
        <v>309379074</v>
      </c>
      <c r="AY73" s="172">
        <v>319533117</v>
      </c>
      <c r="AZ73" s="172">
        <v>335884896</v>
      </c>
    </row>
    <row r="74" spans="1:52" ht="16.5" hidden="1" customHeight="1" x14ac:dyDescent="0.3"/>
    <row r="75" spans="1:52" ht="16.5" hidden="1" customHeight="1" x14ac:dyDescent="0.3">
      <c r="A75" s="172" t="s">
        <v>816</v>
      </c>
    </row>
    <row r="76" spans="1:52" ht="16.5" hidden="1" customHeight="1" x14ac:dyDescent="0.3">
      <c r="A76" s="172" t="s">
        <v>817</v>
      </c>
      <c r="B76" s="172">
        <v>4500000</v>
      </c>
      <c r="C76" s="172">
        <v>4500000</v>
      </c>
      <c r="D76" s="172">
        <v>4500000</v>
      </c>
      <c r="E76" s="172">
        <v>4500000</v>
      </c>
      <c r="F76" s="172">
        <v>4500000</v>
      </c>
      <c r="G76" s="172">
        <v>4500000</v>
      </c>
      <c r="H76" s="172">
        <v>4500000</v>
      </c>
      <c r="I76" s="172">
        <v>4500000</v>
      </c>
      <c r="J76" s="172">
        <v>4500000</v>
      </c>
      <c r="K76" s="172">
        <v>4500000</v>
      </c>
      <c r="L76" s="172">
        <v>4500000</v>
      </c>
      <c r="M76" s="172">
        <v>4500000</v>
      </c>
      <c r="N76" s="172">
        <v>4500000</v>
      </c>
      <c r="O76" s="172">
        <v>4500000</v>
      </c>
      <c r="P76" s="172">
        <v>4500000</v>
      </c>
      <c r="Q76" s="172">
        <v>4500000</v>
      </c>
      <c r="R76" s="172">
        <v>4500000</v>
      </c>
      <c r="S76" s="172">
        <v>8986296</v>
      </c>
      <c r="T76" s="172">
        <v>8986296</v>
      </c>
      <c r="U76" s="172">
        <v>8986296.0480000004</v>
      </c>
      <c r="V76" s="172">
        <v>8986296</v>
      </c>
      <c r="W76" s="172">
        <v>8986296</v>
      </c>
      <c r="X76" s="172">
        <v>8986296</v>
      </c>
      <c r="Y76" s="172">
        <v>8986296.0480000004</v>
      </c>
      <c r="Z76" s="172">
        <v>8986296</v>
      </c>
      <c r="AA76" s="172">
        <v>8986296</v>
      </c>
      <c r="AB76" s="172">
        <v>8986296</v>
      </c>
      <c r="AC76" s="172">
        <v>8986296.0480000004</v>
      </c>
      <c r="AD76" s="172">
        <v>8986296</v>
      </c>
      <c r="AE76" s="172">
        <v>8986296</v>
      </c>
      <c r="AF76" s="172">
        <v>8986296</v>
      </c>
      <c r="AG76" s="172">
        <v>8986296.0480000004</v>
      </c>
      <c r="AH76" s="172">
        <v>8986296</v>
      </c>
      <c r="AI76" s="172">
        <v>8986296</v>
      </c>
      <c r="AJ76" s="172">
        <v>8986296</v>
      </c>
      <c r="AK76" s="172">
        <v>8986296.0480000004</v>
      </c>
      <c r="AL76" s="172">
        <v>8986296</v>
      </c>
      <c r="AM76" s="172">
        <v>8986296</v>
      </c>
      <c r="AN76" s="172">
        <v>8986296</v>
      </c>
      <c r="AO76" s="172">
        <v>8986296.0480000004</v>
      </c>
      <c r="AP76" s="172">
        <v>8986296</v>
      </c>
      <c r="AQ76" s="172">
        <v>8986296</v>
      </c>
      <c r="AR76" s="172">
        <v>8986296</v>
      </c>
      <c r="AS76" s="172">
        <v>8986296.0480000004</v>
      </c>
      <c r="AT76" s="172">
        <v>8986296</v>
      </c>
      <c r="AU76" s="172">
        <v>8986296</v>
      </c>
      <c r="AV76" s="172">
        <v>8986296</v>
      </c>
      <c r="AW76" s="172">
        <v>8986296.0480000004</v>
      </c>
      <c r="AX76" s="172">
        <v>8986296</v>
      </c>
      <c r="AY76" s="172">
        <v>8986296</v>
      </c>
      <c r="AZ76" s="172">
        <v>8986296</v>
      </c>
    </row>
    <row r="77" spans="1:52" ht="16.5" hidden="1" customHeight="1" x14ac:dyDescent="0.3">
      <c r="A77" s="172" t="s">
        <v>818</v>
      </c>
      <c r="B77" s="172">
        <v>4500000</v>
      </c>
      <c r="C77" s="172">
        <v>4500000</v>
      </c>
      <c r="D77" s="172">
        <v>4500000</v>
      </c>
      <c r="E77" s="172">
        <v>4500000</v>
      </c>
      <c r="F77" s="172">
        <v>4500000</v>
      </c>
      <c r="G77" s="172">
        <v>4500000</v>
      </c>
      <c r="H77" s="172">
        <v>4500000</v>
      </c>
      <c r="I77" s="172">
        <v>4500000</v>
      </c>
      <c r="J77" s="172">
        <v>4500000</v>
      </c>
      <c r="K77" s="172">
        <v>4500000</v>
      </c>
      <c r="L77" s="172">
        <v>4500000</v>
      </c>
      <c r="M77" s="172">
        <v>4500000</v>
      </c>
      <c r="N77" s="172">
        <v>4500000</v>
      </c>
      <c r="O77" s="172">
        <v>4500000</v>
      </c>
      <c r="P77" s="172">
        <v>4500000</v>
      </c>
      <c r="Q77" s="172">
        <v>4500000</v>
      </c>
      <c r="R77" s="172">
        <v>4500000</v>
      </c>
      <c r="S77" s="172">
        <v>8986296</v>
      </c>
      <c r="T77" s="172">
        <v>8986296</v>
      </c>
      <c r="U77" s="172">
        <v>8986296.0480000004</v>
      </c>
      <c r="V77" s="172">
        <v>8986296</v>
      </c>
      <c r="W77" s="172">
        <v>8986296</v>
      </c>
      <c r="X77" s="172">
        <v>8986296</v>
      </c>
      <c r="Y77" s="172">
        <v>8986296.0480000004</v>
      </c>
      <c r="Z77" s="172">
        <v>8986296</v>
      </c>
      <c r="AA77" s="172">
        <v>8986296</v>
      </c>
      <c r="AB77" s="172">
        <v>8986296</v>
      </c>
      <c r="AC77" s="172">
        <v>8986296.0480000004</v>
      </c>
      <c r="AD77" s="172">
        <v>8986296</v>
      </c>
      <c r="AE77" s="172">
        <v>8986296</v>
      </c>
      <c r="AF77" s="172">
        <v>8986296</v>
      </c>
      <c r="AG77" s="172">
        <v>8986296.0480000004</v>
      </c>
      <c r="AH77" s="172">
        <v>8986296</v>
      </c>
      <c r="AI77" s="172">
        <v>8986296</v>
      </c>
      <c r="AJ77" s="172">
        <v>8986296</v>
      </c>
      <c r="AK77" s="172">
        <v>8986296.0480000004</v>
      </c>
      <c r="AL77" s="172">
        <v>8986296</v>
      </c>
      <c r="AM77" s="172">
        <v>8986296</v>
      </c>
      <c r="AN77" s="172">
        <v>8986296</v>
      </c>
      <c r="AO77" s="172">
        <v>8986296.0480000004</v>
      </c>
      <c r="AP77" s="172">
        <v>8986296</v>
      </c>
      <c r="AQ77" s="172">
        <v>8986296</v>
      </c>
      <c r="AR77" s="172">
        <v>8986296</v>
      </c>
      <c r="AS77" s="172">
        <v>8986296.0480000004</v>
      </c>
      <c r="AT77" s="172">
        <v>8986296</v>
      </c>
      <c r="AU77" s="172">
        <v>8986296</v>
      </c>
      <c r="AV77" s="172">
        <v>8986296</v>
      </c>
      <c r="AW77" s="172">
        <v>8986296.0480000004</v>
      </c>
      <c r="AX77" s="172">
        <v>8986296</v>
      </c>
      <c r="AY77" s="172">
        <v>8986296</v>
      </c>
      <c r="AZ77" s="172">
        <v>8986296</v>
      </c>
    </row>
    <row r="78" spans="1:52" ht="16.5" hidden="1" customHeight="1" x14ac:dyDescent="0.3">
      <c r="A78" s="172" t="s">
        <v>819</v>
      </c>
      <c r="B78" s="172">
        <v>4481556</v>
      </c>
      <c r="C78" s="172">
        <v>4481556</v>
      </c>
      <c r="D78" s="172">
        <v>4493148</v>
      </c>
      <c r="E78" s="172">
        <v>4493148</v>
      </c>
      <c r="F78" s="172">
        <v>4493148</v>
      </c>
      <c r="G78" s="172">
        <v>4493148</v>
      </c>
      <c r="H78" s="172">
        <v>4493148</v>
      </c>
      <c r="I78" s="172">
        <v>4493148</v>
      </c>
      <c r="J78" s="172">
        <v>4493148</v>
      </c>
      <c r="K78" s="172">
        <v>4493148</v>
      </c>
      <c r="L78" s="172">
        <v>4493148</v>
      </c>
      <c r="M78" s="172">
        <v>4493148</v>
      </c>
      <c r="N78" s="172">
        <v>4493148</v>
      </c>
      <c r="O78" s="172">
        <v>4493148</v>
      </c>
      <c r="P78" s="172">
        <v>4493148</v>
      </c>
      <c r="Q78" s="172">
        <v>4493148.0199999996</v>
      </c>
      <c r="R78" s="172">
        <v>4493148</v>
      </c>
      <c r="S78" s="172">
        <v>8983101</v>
      </c>
      <c r="T78" s="172">
        <v>8983101</v>
      </c>
      <c r="U78" s="172">
        <v>8983101.3479999993</v>
      </c>
      <c r="V78" s="172">
        <v>8983101</v>
      </c>
      <c r="W78" s="172">
        <v>8983101</v>
      </c>
      <c r="X78" s="172">
        <v>8983101</v>
      </c>
      <c r="Y78" s="172">
        <v>8983101.3479999993</v>
      </c>
      <c r="Z78" s="172">
        <v>8983101</v>
      </c>
      <c r="AA78" s="172">
        <v>8983101</v>
      </c>
      <c r="AB78" s="172">
        <v>8983101</v>
      </c>
      <c r="AC78" s="172">
        <v>8983101.3479999993</v>
      </c>
      <c r="AD78" s="172">
        <v>8983101</v>
      </c>
      <c r="AE78" s="172">
        <v>8983101</v>
      </c>
      <c r="AF78" s="172">
        <v>8983101</v>
      </c>
      <c r="AG78" s="172">
        <v>8983101.3479999993</v>
      </c>
      <c r="AH78" s="172">
        <v>8983101</v>
      </c>
      <c r="AI78" s="172">
        <v>8983101</v>
      </c>
      <c r="AJ78" s="172">
        <v>8983101</v>
      </c>
      <c r="AK78" s="172">
        <v>8983101.3479999993</v>
      </c>
      <c r="AL78" s="172">
        <v>8983101</v>
      </c>
      <c r="AM78" s="172">
        <v>8983101</v>
      </c>
      <c r="AN78" s="172">
        <v>8983101</v>
      </c>
      <c r="AO78" s="172">
        <v>8983101.3479999993</v>
      </c>
      <c r="AP78" s="172">
        <v>8983101</v>
      </c>
      <c r="AQ78" s="172">
        <v>8983101</v>
      </c>
      <c r="AR78" s="172">
        <v>8983101</v>
      </c>
      <c r="AS78" s="172">
        <v>8983101.3479999993</v>
      </c>
      <c r="AT78" s="172">
        <v>8983101</v>
      </c>
      <c r="AU78" s="172">
        <v>8983101</v>
      </c>
      <c r="AV78" s="172">
        <v>8983101</v>
      </c>
      <c r="AW78" s="172">
        <v>8983101.3479999993</v>
      </c>
      <c r="AX78" s="172">
        <v>8983101</v>
      </c>
      <c r="AY78" s="172">
        <v>8983101</v>
      </c>
      <c r="AZ78" s="172">
        <v>8983101</v>
      </c>
    </row>
    <row r="79" spans="1:52" ht="16.5" hidden="1" customHeight="1" x14ac:dyDescent="0.3">
      <c r="A79" s="172" t="s">
        <v>818</v>
      </c>
      <c r="B79" s="172">
        <v>4481556</v>
      </c>
      <c r="C79" s="172">
        <v>4481556</v>
      </c>
      <c r="D79" s="172">
        <v>4493148</v>
      </c>
      <c r="E79" s="172">
        <v>4493148</v>
      </c>
      <c r="F79" s="172">
        <v>4493148</v>
      </c>
      <c r="G79" s="172">
        <v>4493148</v>
      </c>
      <c r="H79" s="172">
        <v>4493148</v>
      </c>
      <c r="I79" s="172">
        <v>4493148</v>
      </c>
      <c r="J79" s="172">
        <v>4493148</v>
      </c>
      <c r="K79" s="172">
        <v>4493148</v>
      </c>
      <c r="L79" s="172">
        <v>4493148</v>
      </c>
      <c r="M79" s="172">
        <v>4493148</v>
      </c>
      <c r="N79" s="172">
        <v>4493148</v>
      </c>
      <c r="O79" s="172">
        <v>4493148</v>
      </c>
      <c r="P79" s="172">
        <v>4493148</v>
      </c>
      <c r="Q79" s="172">
        <v>4493148.0199999996</v>
      </c>
      <c r="R79" s="172">
        <v>4493148</v>
      </c>
      <c r="S79" s="172">
        <v>8983101</v>
      </c>
      <c r="T79" s="172">
        <v>8983101</v>
      </c>
      <c r="U79" s="172">
        <v>8983101.3479999993</v>
      </c>
      <c r="V79" s="172">
        <v>8983101</v>
      </c>
      <c r="W79" s="172">
        <v>8983101</v>
      </c>
      <c r="X79" s="172">
        <v>8983101</v>
      </c>
      <c r="Y79" s="172">
        <v>8983101.3479999993</v>
      </c>
      <c r="Z79" s="172">
        <v>8983101</v>
      </c>
      <c r="AA79" s="172">
        <v>8983101</v>
      </c>
      <c r="AB79" s="172">
        <v>8983101</v>
      </c>
      <c r="AC79" s="172">
        <v>8983101.3479999993</v>
      </c>
      <c r="AD79" s="172">
        <v>8983101</v>
      </c>
      <c r="AE79" s="172">
        <v>8983101</v>
      </c>
      <c r="AF79" s="172">
        <v>8983101</v>
      </c>
      <c r="AG79" s="172">
        <v>8983101.3479999993</v>
      </c>
      <c r="AH79" s="172">
        <v>8983101</v>
      </c>
      <c r="AI79" s="172">
        <v>8983101</v>
      </c>
      <c r="AJ79" s="172">
        <v>8983101</v>
      </c>
      <c r="AK79" s="172">
        <v>8983101.3479999993</v>
      </c>
      <c r="AL79" s="172">
        <v>8983101</v>
      </c>
      <c r="AM79" s="172">
        <v>8983101</v>
      </c>
      <c r="AN79" s="172">
        <v>8983101</v>
      </c>
      <c r="AO79" s="172">
        <v>8983101.3479999993</v>
      </c>
      <c r="AP79" s="172">
        <v>8983101</v>
      </c>
      <c r="AQ79" s="172">
        <v>8983101</v>
      </c>
      <c r="AR79" s="172">
        <v>8983101</v>
      </c>
      <c r="AS79" s="172">
        <v>8983101.3479999993</v>
      </c>
      <c r="AT79" s="172">
        <v>8983101</v>
      </c>
      <c r="AU79" s="172">
        <v>8983101</v>
      </c>
      <c r="AV79" s="172">
        <v>8983101</v>
      </c>
      <c r="AW79" s="172">
        <v>8983101.3479999993</v>
      </c>
      <c r="AX79" s="172">
        <v>8983101</v>
      </c>
      <c r="AY79" s="172">
        <v>8983101</v>
      </c>
      <c r="AZ79" s="172">
        <v>8983101</v>
      </c>
    </row>
    <row r="80" spans="1:52" ht="16.5" hidden="1" customHeight="1" x14ac:dyDescent="0.3">
      <c r="A80" s="172" t="s">
        <v>820</v>
      </c>
      <c r="B80" s="172">
        <v>1648230</v>
      </c>
      <c r="C80" s="172">
        <v>1648230</v>
      </c>
      <c r="D80" s="172">
        <v>1684317</v>
      </c>
      <c r="E80" s="172">
        <v>1684317</v>
      </c>
      <c r="F80" s="172">
        <v>1684317</v>
      </c>
      <c r="G80" s="172">
        <v>1684317</v>
      </c>
      <c r="H80" s="172">
        <v>1684317</v>
      </c>
      <c r="I80" s="172">
        <v>1684317</v>
      </c>
      <c r="J80" s="172">
        <v>1684317</v>
      </c>
      <c r="K80" s="172">
        <v>1684317</v>
      </c>
      <c r="L80" s="172">
        <v>1684317</v>
      </c>
      <c r="M80" s="172">
        <v>1684317</v>
      </c>
      <c r="N80" s="172">
        <v>1684317</v>
      </c>
      <c r="O80" s="172">
        <v>1684317</v>
      </c>
      <c r="P80" s="172">
        <v>1684317</v>
      </c>
      <c r="Q80" s="172">
        <v>1684316.88</v>
      </c>
      <c r="R80" s="172">
        <v>1684317</v>
      </c>
      <c r="S80" s="172">
        <v>1684317</v>
      </c>
      <c r="T80" s="172">
        <v>1684317</v>
      </c>
      <c r="U80" s="172">
        <v>1684316.879</v>
      </c>
      <c r="V80" s="172">
        <v>1684317</v>
      </c>
      <c r="W80" s="172">
        <v>1684317</v>
      </c>
      <c r="X80" s="172">
        <v>1684317</v>
      </c>
      <c r="Y80" s="172">
        <v>1684316.879</v>
      </c>
      <c r="Z80" s="172">
        <v>1684317</v>
      </c>
      <c r="AA80" s="172">
        <v>1684317</v>
      </c>
      <c r="AB80" s="172">
        <v>1684317</v>
      </c>
      <c r="AC80" s="172">
        <v>1684316.879</v>
      </c>
      <c r="AD80" s="172">
        <v>1684317</v>
      </c>
      <c r="AE80" s="172">
        <v>1684317</v>
      </c>
      <c r="AF80" s="172">
        <v>1684317</v>
      </c>
      <c r="AG80" s="172">
        <v>1684316.879</v>
      </c>
      <c r="AH80" s="172">
        <v>1684317</v>
      </c>
      <c r="AI80" s="172">
        <v>1684317</v>
      </c>
      <c r="AJ80" s="172">
        <v>1684317</v>
      </c>
      <c r="AK80" s="172">
        <v>1684316.879</v>
      </c>
      <c r="AL80" s="172">
        <v>1684317</v>
      </c>
      <c r="AM80" s="172">
        <v>1684317</v>
      </c>
      <c r="AN80" s="172">
        <v>1684317</v>
      </c>
      <c r="AO80" s="172">
        <v>1684316.879</v>
      </c>
      <c r="AP80" s="172">
        <v>1684317</v>
      </c>
      <c r="AQ80" s="172">
        <v>1684317</v>
      </c>
      <c r="AR80" s="172">
        <v>1684317</v>
      </c>
      <c r="AS80" s="172">
        <v>1684316.879</v>
      </c>
      <c r="AT80" s="172">
        <v>1684317</v>
      </c>
      <c r="AU80" s="172">
        <v>1684317</v>
      </c>
      <c r="AV80" s="172">
        <v>1684317</v>
      </c>
      <c r="AW80" s="172">
        <v>1684316.879</v>
      </c>
      <c r="AX80" s="172">
        <v>1684317</v>
      </c>
      <c r="AY80" s="172">
        <v>1684317</v>
      </c>
      <c r="AZ80" s="172">
        <v>1684317</v>
      </c>
    </row>
    <row r="81" spans="1:52" ht="16.5" hidden="1" customHeight="1" x14ac:dyDescent="0.3">
      <c r="A81" s="172" t="s">
        <v>818</v>
      </c>
      <c r="B81" s="172">
        <v>1648230</v>
      </c>
      <c r="C81" s="172">
        <v>1648230</v>
      </c>
      <c r="D81" s="172">
        <v>1684317</v>
      </c>
      <c r="E81" s="172">
        <v>1684317</v>
      </c>
      <c r="F81" s="172">
        <v>1684317</v>
      </c>
      <c r="G81" s="172">
        <v>1684317</v>
      </c>
      <c r="H81" s="172">
        <v>1684317</v>
      </c>
      <c r="I81" s="172">
        <v>1684317</v>
      </c>
      <c r="J81" s="172">
        <v>1684317</v>
      </c>
      <c r="K81" s="172">
        <v>1684317</v>
      </c>
      <c r="L81" s="172">
        <v>1684317</v>
      </c>
      <c r="M81" s="172">
        <v>1684317</v>
      </c>
      <c r="N81" s="172">
        <v>1684317</v>
      </c>
      <c r="O81" s="172">
        <v>1684317</v>
      </c>
      <c r="P81" s="172">
        <v>1684317</v>
      </c>
      <c r="Q81" s="172">
        <v>1684316.88</v>
      </c>
      <c r="R81" s="172">
        <v>1684317</v>
      </c>
      <c r="S81" s="172">
        <v>1684317</v>
      </c>
      <c r="T81" s="172">
        <v>1684317</v>
      </c>
      <c r="U81" s="172">
        <v>1684316.879</v>
      </c>
      <c r="V81" s="172">
        <v>1684317</v>
      </c>
      <c r="W81" s="172">
        <v>1684317</v>
      </c>
      <c r="X81" s="172">
        <v>1684317</v>
      </c>
      <c r="Y81" s="172">
        <v>1684316.879</v>
      </c>
      <c r="Z81" s="172">
        <v>1684317</v>
      </c>
      <c r="AA81" s="172">
        <v>1684317</v>
      </c>
      <c r="AB81" s="172">
        <v>1684317</v>
      </c>
      <c r="AC81" s="172">
        <v>1684316.879</v>
      </c>
      <c r="AD81" s="172">
        <v>1684317</v>
      </c>
      <c r="AE81" s="172">
        <v>1684317</v>
      </c>
      <c r="AF81" s="172">
        <v>1684317</v>
      </c>
      <c r="AG81" s="172">
        <v>1684316.879</v>
      </c>
      <c r="AH81" s="172">
        <v>1684317</v>
      </c>
      <c r="AI81" s="172">
        <v>1684317</v>
      </c>
      <c r="AJ81" s="172">
        <v>1684317</v>
      </c>
      <c r="AK81" s="172">
        <v>1684316.879</v>
      </c>
      <c r="AL81" s="172">
        <v>1684317</v>
      </c>
      <c r="AM81" s="172">
        <v>1684317</v>
      </c>
      <c r="AN81" s="172">
        <v>1684317</v>
      </c>
      <c r="AO81" s="172">
        <v>1684316.879</v>
      </c>
      <c r="AP81" s="172">
        <v>1684317</v>
      </c>
      <c r="AQ81" s="172">
        <v>1684317</v>
      </c>
      <c r="AR81" s="172">
        <v>1684317</v>
      </c>
      <c r="AS81" s="172">
        <v>1684316.879</v>
      </c>
      <c r="AT81" s="172">
        <v>1684317</v>
      </c>
      <c r="AU81" s="172">
        <v>1684317</v>
      </c>
      <c r="AV81" s="172">
        <v>1684317</v>
      </c>
      <c r="AW81" s="172">
        <v>1684316.879</v>
      </c>
      <c r="AX81" s="172">
        <v>1684317</v>
      </c>
      <c r="AY81" s="172">
        <v>1684317</v>
      </c>
      <c r="AZ81" s="172">
        <v>1684317</v>
      </c>
    </row>
    <row r="82" spans="1:52" ht="16.5" hidden="1" customHeight="1" x14ac:dyDescent="0.3">
      <c r="A82" s="172" t="s">
        <v>821</v>
      </c>
      <c r="B82" s="172">
        <v>4210260</v>
      </c>
      <c r="C82" s="172">
        <v>3506156</v>
      </c>
      <c r="D82" s="172">
        <v>4349823</v>
      </c>
      <c r="E82" s="172">
        <v>4858990</v>
      </c>
      <c r="F82" s="172">
        <v>6106224</v>
      </c>
      <c r="G82" s="172">
        <v>4644727</v>
      </c>
      <c r="H82" s="172">
        <v>6060694</v>
      </c>
      <c r="I82" s="172">
        <v>7155795</v>
      </c>
      <c r="J82" s="172">
        <v>8831689</v>
      </c>
      <c r="K82" s="172">
        <v>7006517</v>
      </c>
      <c r="L82" s="172">
        <v>12409430</v>
      </c>
      <c r="M82" s="172">
        <v>12160128</v>
      </c>
      <c r="N82" s="172">
        <v>14244061</v>
      </c>
      <c r="O82" s="172">
        <v>11920690</v>
      </c>
      <c r="P82" s="172">
        <v>14093724</v>
      </c>
      <c r="Q82" s="172">
        <v>15674548.630000001</v>
      </c>
      <c r="R82" s="172">
        <v>18432875</v>
      </c>
      <c r="S82" s="172">
        <v>10923681</v>
      </c>
      <c r="T82" s="172">
        <v>13826169</v>
      </c>
      <c r="U82" s="172">
        <v>16588196.662</v>
      </c>
      <c r="V82" s="172">
        <v>20130739</v>
      </c>
      <c r="W82" s="172">
        <v>14695160</v>
      </c>
      <c r="X82" s="172">
        <v>17354741</v>
      </c>
      <c r="Y82" s="172">
        <v>19397197.993000001</v>
      </c>
      <c r="Z82" s="172">
        <v>22102397</v>
      </c>
      <c r="AA82" s="172">
        <v>16228895</v>
      </c>
      <c r="AB82" s="172">
        <v>18916545</v>
      </c>
      <c r="AC82" s="172">
        <v>21432100.190000001</v>
      </c>
      <c r="AD82" s="172">
        <v>24840444</v>
      </c>
      <c r="AE82" s="172">
        <v>20793558</v>
      </c>
      <c r="AF82" s="172">
        <v>23941663</v>
      </c>
      <c r="AG82" s="172">
        <v>27794168.921999998</v>
      </c>
      <c r="AH82" s="172">
        <v>31858853</v>
      </c>
      <c r="AI82" s="172">
        <v>27970010</v>
      </c>
      <c r="AJ82" s="172">
        <v>31955082</v>
      </c>
      <c r="AK82" s="172">
        <v>36243853.721000001</v>
      </c>
      <c r="AL82" s="172">
        <v>41008844</v>
      </c>
      <c r="AM82" s="172">
        <v>36424982</v>
      </c>
      <c r="AN82" s="172">
        <v>41395320</v>
      </c>
      <c r="AO82" s="172">
        <v>46628253.122000001</v>
      </c>
      <c r="AP82" s="172">
        <v>51793034</v>
      </c>
      <c r="AQ82" s="172">
        <v>46442853</v>
      </c>
      <c r="AR82" s="172">
        <v>51376694</v>
      </c>
      <c r="AS82" s="172">
        <v>56631138.105999999</v>
      </c>
      <c r="AT82" s="172">
        <v>62148268</v>
      </c>
      <c r="AU82" s="172">
        <v>55915215</v>
      </c>
      <c r="AV82" s="172">
        <v>61279105</v>
      </c>
      <c r="AW82" s="172">
        <v>66753268.522</v>
      </c>
      <c r="AX82" s="172">
        <v>70734842</v>
      </c>
      <c r="AY82" s="172">
        <v>62143678</v>
      </c>
      <c r="AZ82" s="172">
        <v>65892066</v>
      </c>
    </row>
    <row r="83" spans="1:52" ht="16.5" hidden="1" customHeight="1" x14ac:dyDescent="0.3">
      <c r="A83" s="172" t="s">
        <v>1244</v>
      </c>
      <c r="B83" s="172">
        <v>450000</v>
      </c>
      <c r="C83" s="172">
        <v>450000</v>
      </c>
      <c r="D83" s="172">
        <v>450000</v>
      </c>
      <c r="E83" s="172">
        <v>450000</v>
      </c>
      <c r="F83" s="172">
        <v>450000</v>
      </c>
      <c r="G83" s="172">
        <v>450000</v>
      </c>
      <c r="H83" s="172">
        <v>450000</v>
      </c>
      <c r="I83" s="172">
        <v>450000</v>
      </c>
      <c r="J83" s="172">
        <v>450000</v>
      </c>
      <c r="K83" s="172">
        <v>450000</v>
      </c>
      <c r="L83" s="172">
        <v>450000</v>
      </c>
      <c r="M83" s="172">
        <v>450000</v>
      </c>
      <c r="N83" s="172">
        <v>450000</v>
      </c>
      <c r="O83" s="172">
        <v>450000</v>
      </c>
      <c r="P83" s="172">
        <v>450000</v>
      </c>
      <c r="Q83" s="172">
        <v>450000</v>
      </c>
      <c r="R83" s="172">
        <v>450000</v>
      </c>
      <c r="S83" s="172">
        <v>900000</v>
      </c>
      <c r="T83" s="172">
        <v>900000</v>
      </c>
      <c r="U83" s="172">
        <v>900000</v>
      </c>
      <c r="V83" s="172">
        <v>900000</v>
      </c>
      <c r="W83" s="172">
        <v>900000</v>
      </c>
      <c r="X83" s="172">
        <v>900000</v>
      </c>
      <c r="Y83" s="172">
        <v>900000</v>
      </c>
      <c r="Z83" s="172">
        <v>900000</v>
      </c>
      <c r="AA83" s="172">
        <v>900000</v>
      </c>
      <c r="AB83" s="172">
        <v>900000</v>
      </c>
      <c r="AC83" s="172">
        <v>900000</v>
      </c>
      <c r="AD83" s="172">
        <v>900000</v>
      </c>
      <c r="AE83" s="172">
        <v>900000</v>
      </c>
      <c r="AF83" s="172">
        <v>900000</v>
      </c>
      <c r="AG83" s="172">
        <v>900000</v>
      </c>
      <c r="AH83" s="172">
        <v>900000</v>
      </c>
      <c r="AI83" s="172">
        <v>900000</v>
      </c>
      <c r="AJ83" s="172">
        <v>900000</v>
      </c>
      <c r="AK83" s="172">
        <v>900000</v>
      </c>
      <c r="AL83" s="172">
        <v>900000</v>
      </c>
      <c r="AM83" s="172">
        <v>900000</v>
      </c>
      <c r="AN83" s="172">
        <v>900000</v>
      </c>
      <c r="AO83" s="172">
        <v>900000</v>
      </c>
      <c r="AP83" s="172">
        <v>900000</v>
      </c>
      <c r="AQ83" s="172">
        <v>900000</v>
      </c>
      <c r="AR83" s="172">
        <v>900000</v>
      </c>
      <c r="AS83" s="172">
        <v>900000</v>
      </c>
      <c r="AT83" s="172">
        <v>900000</v>
      </c>
      <c r="AU83" s="172">
        <v>900000</v>
      </c>
      <c r="AV83" s="172">
        <v>900000</v>
      </c>
      <c r="AW83" s="172">
        <v>900000</v>
      </c>
      <c r="AX83" s="172">
        <v>900000</v>
      </c>
      <c r="AY83" s="172">
        <v>900000</v>
      </c>
      <c r="AZ83" s="172">
        <v>900000</v>
      </c>
    </row>
    <row r="84" spans="1:52" ht="16.5" hidden="1" customHeight="1" x14ac:dyDescent="0.3">
      <c r="A84" s="172" t="s">
        <v>823</v>
      </c>
      <c r="B84" s="172">
        <v>450000</v>
      </c>
      <c r="C84" s="172">
        <v>450000</v>
      </c>
      <c r="D84" s="172">
        <v>450000</v>
      </c>
      <c r="E84" s="172">
        <v>450000</v>
      </c>
      <c r="F84" s="172">
        <v>450000</v>
      </c>
      <c r="G84" s="172">
        <v>450000</v>
      </c>
      <c r="H84" s="172">
        <v>450000</v>
      </c>
      <c r="I84" s="172">
        <v>450000</v>
      </c>
      <c r="J84" s="172">
        <v>450000</v>
      </c>
      <c r="K84" s="172">
        <v>450000</v>
      </c>
      <c r="L84" s="172">
        <v>450000</v>
      </c>
      <c r="M84" s="172">
        <v>450000</v>
      </c>
      <c r="N84" s="172">
        <v>450000</v>
      </c>
      <c r="O84" s="172">
        <v>450000</v>
      </c>
      <c r="P84" s="172">
        <v>450000</v>
      </c>
      <c r="Q84" s="172">
        <v>450000</v>
      </c>
      <c r="R84" s="172">
        <v>450000</v>
      </c>
      <c r="S84" s="172">
        <v>900000</v>
      </c>
      <c r="T84" s="172">
        <v>900000</v>
      </c>
      <c r="U84" s="172">
        <v>900000</v>
      </c>
      <c r="V84" s="172">
        <v>900000</v>
      </c>
      <c r="W84" s="172">
        <v>900000</v>
      </c>
      <c r="X84" s="172">
        <v>900000</v>
      </c>
      <c r="Y84" s="172">
        <v>900000</v>
      </c>
      <c r="Z84" s="172">
        <v>900000</v>
      </c>
      <c r="AA84" s="172">
        <v>900000</v>
      </c>
      <c r="AB84" s="172">
        <v>900000</v>
      </c>
      <c r="AC84" s="172">
        <v>900000</v>
      </c>
      <c r="AD84" s="172">
        <v>900000</v>
      </c>
      <c r="AE84" s="172">
        <v>900000</v>
      </c>
      <c r="AF84" s="172">
        <v>900000</v>
      </c>
      <c r="AG84" s="172">
        <v>900000</v>
      </c>
      <c r="AH84" s="172">
        <v>900000</v>
      </c>
      <c r="AI84" s="172">
        <v>900000</v>
      </c>
      <c r="AJ84" s="172">
        <v>900000</v>
      </c>
      <c r="AK84" s="172">
        <v>900000</v>
      </c>
      <c r="AL84" s="172">
        <v>900000</v>
      </c>
      <c r="AM84" s="172">
        <v>900000</v>
      </c>
      <c r="AN84" s="172">
        <v>900000</v>
      </c>
      <c r="AO84" s="172">
        <v>900000</v>
      </c>
      <c r="AP84" s="172">
        <v>900000</v>
      </c>
      <c r="AQ84" s="172">
        <v>900000</v>
      </c>
      <c r="AR84" s="172">
        <v>900000</v>
      </c>
      <c r="AS84" s="172">
        <v>900000</v>
      </c>
      <c r="AT84" s="172">
        <v>900000</v>
      </c>
      <c r="AU84" s="172">
        <v>900000</v>
      </c>
      <c r="AV84" s="172">
        <v>900000</v>
      </c>
      <c r="AW84" s="172">
        <v>900000</v>
      </c>
      <c r="AX84" s="172">
        <v>900000</v>
      </c>
      <c r="AY84" s="172">
        <v>900000</v>
      </c>
      <c r="AZ84" s="172">
        <v>900000</v>
      </c>
    </row>
    <row r="85" spans="1:52" ht="16.5" hidden="1" customHeight="1" x14ac:dyDescent="0.3">
      <c r="A85" s="172" t="s">
        <v>1245</v>
      </c>
      <c r="B85" s="172">
        <v>3760260</v>
      </c>
      <c r="C85" s="172">
        <v>3056156</v>
      </c>
      <c r="D85" s="172">
        <v>3899823</v>
      </c>
      <c r="E85" s="172">
        <v>4408990</v>
      </c>
      <c r="F85" s="172">
        <v>5656224</v>
      </c>
      <c r="G85" s="172">
        <v>4194727</v>
      </c>
      <c r="H85" s="172">
        <v>5610694</v>
      </c>
      <c r="I85" s="172">
        <v>6705795</v>
      </c>
      <c r="J85" s="172">
        <v>8381689</v>
      </c>
      <c r="K85" s="172">
        <v>6556517</v>
      </c>
      <c r="L85" s="172">
        <v>11959430</v>
      </c>
      <c r="M85" s="172">
        <v>11710128</v>
      </c>
      <c r="N85" s="172">
        <v>13794061</v>
      </c>
      <c r="O85" s="172">
        <v>11470690</v>
      </c>
      <c r="P85" s="172">
        <v>13643724</v>
      </c>
      <c r="Q85" s="172">
        <v>15224548.630000001</v>
      </c>
      <c r="R85" s="172">
        <v>17982875</v>
      </c>
      <c r="S85" s="172">
        <v>10023681</v>
      </c>
      <c r="T85" s="172">
        <v>12926169</v>
      </c>
      <c r="U85" s="172">
        <v>15688196.662</v>
      </c>
      <c r="V85" s="172">
        <v>19230739</v>
      </c>
      <c r="W85" s="172">
        <v>13795160</v>
      </c>
      <c r="X85" s="172">
        <v>16454741</v>
      </c>
      <c r="Y85" s="172">
        <v>18497197.993000001</v>
      </c>
      <c r="Z85" s="172">
        <v>21202397</v>
      </c>
      <c r="AA85" s="172">
        <v>15328895</v>
      </c>
      <c r="AB85" s="172">
        <v>18016545</v>
      </c>
      <c r="AC85" s="172">
        <v>20532100.190000001</v>
      </c>
      <c r="AD85" s="172">
        <v>23940444</v>
      </c>
      <c r="AE85" s="172">
        <v>19893558</v>
      </c>
      <c r="AF85" s="172">
        <v>23041663</v>
      </c>
      <c r="AG85" s="172">
        <v>26894168.921999998</v>
      </c>
      <c r="AH85" s="172">
        <v>30958853</v>
      </c>
      <c r="AI85" s="172">
        <v>27070010</v>
      </c>
      <c r="AJ85" s="172">
        <v>31055082</v>
      </c>
      <c r="AK85" s="172">
        <v>35343853.721000001</v>
      </c>
      <c r="AL85" s="172">
        <v>40108844</v>
      </c>
      <c r="AM85" s="172">
        <v>35524982</v>
      </c>
      <c r="AN85" s="172">
        <v>40495320</v>
      </c>
      <c r="AO85" s="172">
        <v>45728253.122000001</v>
      </c>
      <c r="AP85" s="172">
        <v>50893034</v>
      </c>
      <c r="AQ85" s="172">
        <v>45542853</v>
      </c>
      <c r="AR85" s="172">
        <v>50476694</v>
      </c>
      <c r="AS85" s="172">
        <v>55731138.105999999</v>
      </c>
      <c r="AT85" s="172">
        <v>61248268</v>
      </c>
      <c r="AU85" s="172">
        <v>55015215</v>
      </c>
      <c r="AV85" s="172">
        <v>60379105</v>
      </c>
      <c r="AW85" s="172">
        <v>65853268.522</v>
      </c>
      <c r="AX85" s="172">
        <v>69834842</v>
      </c>
      <c r="AY85" s="172">
        <v>61243678</v>
      </c>
      <c r="AZ85" s="172">
        <v>64992066</v>
      </c>
    </row>
    <row r="86" spans="1:52" ht="16.5" hidden="1" customHeight="1" x14ac:dyDescent="0.3">
      <c r="A86" s="172" t="s">
        <v>825</v>
      </c>
      <c r="B86" s="172">
        <v>281891</v>
      </c>
      <c r="C86" s="172">
        <v>-25427</v>
      </c>
      <c r="D86" s="172">
        <v>-112516</v>
      </c>
      <c r="E86" s="172">
        <v>5702221</v>
      </c>
      <c r="F86" s="172">
        <v>5797132</v>
      </c>
      <c r="G86" s="172">
        <v>5573588</v>
      </c>
      <c r="H86" s="172">
        <v>5480895</v>
      </c>
      <c r="I86" s="172">
        <v>5407065</v>
      </c>
      <c r="J86" s="172">
        <v>5217355</v>
      </c>
      <c r="K86" s="172">
        <v>3462234</v>
      </c>
      <c r="L86" s="172">
        <v>-552264</v>
      </c>
      <c r="M86" s="172">
        <v>-581921</v>
      </c>
      <c r="N86" s="172">
        <v>-562372</v>
      </c>
      <c r="O86" s="172">
        <v>-498851</v>
      </c>
      <c r="P86" s="172">
        <v>-437909</v>
      </c>
      <c r="Q86" s="172">
        <v>-361408.75</v>
      </c>
      <c r="R86" s="172">
        <v>-484139</v>
      </c>
      <c r="S86" s="172">
        <v>-347431</v>
      </c>
      <c r="T86" s="172">
        <v>-487387</v>
      </c>
      <c r="U86" s="172">
        <v>-511848.74200000003</v>
      </c>
      <c r="V86" s="172">
        <v>-701197</v>
      </c>
      <c r="W86" s="172">
        <v>-2178565</v>
      </c>
      <c r="X86" s="172">
        <v>-1498155</v>
      </c>
      <c r="Y86" s="172">
        <v>-1283669.155</v>
      </c>
      <c r="Z86" s="172">
        <v>-1381634</v>
      </c>
      <c r="AA86" s="172">
        <v>-1380090</v>
      </c>
      <c r="AB86" s="172">
        <v>-1372122</v>
      </c>
      <c r="AC86" s="172">
        <v>-1317311.94</v>
      </c>
      <c r="AD86" s="172">
        <v>-1365797</v>
      </c>
      <c r="AE86" s="172">
        <v>-1195763</v>
      </c>
      <c r="AF86" s="172">
        <v>-953403</v>
      </c>
      <c r="AG86" s="172">
        <v>-1112145.6910000001</v>
      </c>
      <c r="AH86" s="172">
        <v>-1272730</v>
      </c>
      <c r="AI86" s="172">
        <v>-1469352</v>
      </c>
      <c r="AJ86" s="172">
        <v>-1605034</v>
      </c>
      <c r="AK86" s="172">
        <v>8284895.5310000004</v>
      </c>
      <c r="AL86" s="172">
        <v>8088713</v>
      </c>
      <c r="AM86" s="172">
        <v>8132936</v>
      </c>
      <c r="AN86" s="172">
        <v>18050875</v>
      </c>
      <c r="AO86" s="172">
        <v>18037244.254000001</v>
      </c>
      <c r="AP86" s="172">
        <v>17977965</v>
      </c>
      <c r="AQ86" s="172">
        <v>18093075</v>
      </c>
      <c r="AR86" s="172">
        <v>17504676</v>
      </c>
      <c r="AS86" s="172">
        <v>17532247.144000001</v>
      </c>
      <c r="AT86" s="172">
        <v>17345143</v>
      </c>
      <c r="AU86" s="172">
        <v>16678113</v>
      </c>
      <c r="AV86" s="172">
        <v>16356195</v>
      </c>
      <c r="AW86" s="172">
        <v>16318171.891000001</v>
      </c>
      <c r="AX86" s="172">
        <v>17001178</v>
      </c>
      <c r="AY86" s="172">
        <v>13777006</v>
      </c>
      <c r="AZ86" s="172">
        <v>16487658</v>
      </c>
    </row>
    <row r="87" spans="1:52" ht="16.5" hidden="1" customHeight="1" x14ac:dyDescent="0.3">
      <c r="A87" s="172" t="s">
        <v>826</v>
      </c>
      <c r="B87" s="172">
        <v>627</v>
      </c>
      <c r="C87" s="172">
        <v>627</v>
      </c>
      <c r="D87" s="172">
        <v>627</v>
      </c>
      <c r="E87" s="172">
        <v>5631334</v>
      </c>
      <c r="F87" s="172">
        <v>5630708</v>
      </c>
      <c r="G87" s="172">
        <v>5630708</v>
      </c>
      <c r="H87" s="172">
        <v>5630708</v>
      </c>
      <c r="I87" s="172">
        <v>5630708</v>
      </c>
      <c r="J87" s="172">
        <v>5630708</v>
      </c>
      <c r="K87" s="172">
        <v>3861865</v>
      </c>
      <c r="L87" s="172">
        <v>0</v>
      </c>
      <c r="M87" s="172">
        <v>0</v>
      </c>
      <c r="N87" s="172">
        <v>0</v>
      </c>
      <c r="O87" s="172">
        <v>0</v>
      </c>
      <c r="P87" s="172">
        <v>0</v>
      </c>
      <c r="Q87" s="172">
        <v>0</v>
      </c>
      <c r="R87" s="172">
        <v>0</v>
      </c>
      <c r="S87" s="172">
        <v>0</v>
      </c>
      <c r="T87" s="172">
        <v>0</v>
      </c>
      <c r="U87" s="172">
        <v>0</v>
      </c>
      <c r="V87" s="172">
        <v>0</v>
      </c>
      <c r="W87" s="172">
        <v>0</v>
      </c>
      <c r="X87" s="172">
        <v>0</v>
      </c>
      <c r="Y87" s="172">
        <v>0</v>
      </c>
      <c r="Z87" s="172">
        <v>0</v>
      </c>
      <c r="AA87" s="172">
        <v>0</v>
      </c>
      <c r="AB87" s="172">
        <v>0</v>
      </c>
      <c r="AC87" s="172">
        <v>0</v>
      </c>
      <c r="AD87" s="172">
        <v>0</v>
      </c>
      <c r="AE87" s="172">
        <v>0</v>
      </c>
      <c r="AF87" s="172">
        <v>0</v>
      </c>
      <c r="AG87" s="172">
        <v>0</v>
      </c>
      <c r="AH87" s="172">
        <v>0</v>
      </c>
      <c r="AI87" s="172">
        <v>0</v>
      </c>
      <c r="AJ87" s="172">
        <v>0</v>
      </c>
      <c r="AK87" s="172">
        <v>0</v>
      </c>
      <c r="AL87" s="172">
        <v>0</v>
      </c>
      <c r="AM87" s="172">
        <v>0</v>
      </c>
      <c r="AN87" s="172">
        <v>0</v>
      </c>
      <c r="AO87" s="172">
        <v>0</v>
      </c>
      <c r="AP87" s="172">
        <v>-1061148</v>
      </c>
      <c r="AQ87" s="172">
        <v>-1061148</v>
      </c>
      <c r="AR87" s="172">
        <v>-1061148</v>
      </c>
      <c r="AS87" s="172">
        <v>-1061147.719</v>
      </c>
      <c r="AT87" s="172">
        <v>-1306987</v>
      </c>
      <c r="AU87" s="172">
        <v>-1442733</v>
      </c>
      <c r="AV87" s="172">
        <v>-1442733</v>
      </c>
      <c r="AW87" s="172">
        <v>-1442732.7890000001</v>
      </c>
      <c r="AX87" s="172">
        <v>-1442733</v>
      </c>
      <c r="AY87" s="172">
        <v>-6132148</v>
      </c>
      <c r="AZ87" s="172">
        <v>-3421496</v>
      </c>
    </row>
    <row r="88" spans="1:52" ht="16.5" hidden="1" customHeight="1" x14ac:dyDescent="0.3">
      <c r="A88" s="172" t="s">
        <v>1113</v>
      </c>
      <c r="B88" s="172">
        <v>0</v>
      </c>
      <c r="C88" s="172">
        <v>0</v>
      </c>
      <c r="D88" s="172">
        <v>0</v>
      </c>
      <c r="E88" s="172">
        <v>0</v>
      </c>
      <c r="F88" s="172">
        <v>0</v>
      </c>
      <c r="G88" s="172">
        <v>0</v>
      </c>
      <c r="H88" s="172">
        <v>0</v>
      </c>
      <c r="I88" s="172">
        <v>0</v>
      </c>
      <c r="J88" s="172">
        <v>0</v>
      </c>
      <c r="K88" s="172">
        <v>-1768843</v>
      </c>
      <c r="L88" s="172">
        <v>0</v>
      </c>
      <c r="M88" s="172">
        <v>0</v>
      </c>
      <c r="N88" s="172">
        <v>0</v>
      </c>
      <c r="O88" s="172">
        <v>0</v>
      </c>
      <c r="P88" s="172">
        <v>0</v>
      </c>
      <c r="Q88" s="172">
        <v>0</v>
      </c>
      <c r="R88" s="172">
        <v>0</v>
      </c>
      <c r="S88" s="172">
        <v>0</v>
      </c>
      <c r="T88" s="172">
        <v>0</v>
      </c>
      <c r="U88" s="172">
        <v>0</v>
      </c>
      <c r="V88" s="172">
        <v>0</v>
      </c>
      <c r="W88" s="172">
        <v>0</v>
      </c>
      <c r="X88" s="172">
        <v>0</v>
      </c>
      <c r="Y88" s="172">
        <v>0</v>
      </c>
      <c r="Z88" s="172">
        <v>0</v>
      </c>
      <c r="AA88" s="172">
        <v>0</v>
      </c>
      <c r="AB88" s="172">
        <v>0</v>
      </c>
      <c r="AC88" s="172">
        <v>0</v>
      </c>
      <c r="AD88" s="172">
        <v>0</v>
      </c>
      <c r="AE88" s="172">
        <v>0</v>
      </c>
      <c r="AF88" s="172">
        <v>0</v>
      </c>
      <c r="AG88" s="172">
        <v>0</v>
      </c>
      <c r="AH88" s="172">
        <v>0</v>
      </c>
      <c r="AI88" s="172">
        <v>0</v>
      </c>
      <c r="AJ88" s="172">
        <v>0</v>
      </c>
      <c r="AK88" s="172">
        <v>0</v>
      </c>
      <c r="AL88" s="172">
        <v>0</v>
      </c>
      <c r="AM88" s="172">
        <v>0</v>
      </c>
      <c r="AN88" s="172">
        <v>0</v>
      </c>
      <c r="AO88" s="172">
        <v>0</v>
      </c>
      <c r="AP88" s="172">
        <v>0</v>
      </c>
      <c r="AQ88" s="172">
        <v>0</v>
      </c>
      <c r="AR88" s="172">
        <v>0</v>
      </c>
      <c r="AS88" s="172">
        <v>0</v>
      </c>
      <c r="AT88" s="172">
        <v>0</v>
      </c>
      <c r="AU88" s="172">
        <v>0</v>
      </c>
      <c r="AV88" s="172">
        <v>0</v>
      </c>
      <c r="AW88" s="172">
        <v>0</v>
      </c>
      <c r="AX88" s="172">
        <v>0</v>
      </c>
      <c r="AY88" s="172">
        <v>0</v>
      </c>
      <c r="AZ88" s="172">
        <v>0</v>
      </c>
    </row>
    <row r="89" spans="1:52" ht="16.5" hidden="1" customHeight="1" x14ac:dyDescent="0.3">
      <c r="A89" s="172" t="s">
        <v>1246</v>
      </c>
      <c r="B89" s="172">
        <v>0</v>
      </c>
      <c r="C89" s="172">
        <v>0</v>
      </c>
      <c r="D89" s="172">
        <v>0</v>
      </c>
      <c r="E89" s="172">
        <v>0</v>
      </c>
      <c r="F89" s="172">
        <v>0</v>
      </c>
      <c r="G89" s="172">
        <v>0</v>
      </c>
      <c r="H89" s="172">
        <v>0</v>
      </c>
      <c r="I89" s="172">
        <v>0</v>
      </c>
      <c r="J89" s="172">
        <v>0</v>
      </c>
      <c r="K89" s="172">
        <v>0</v>
      </c>
      <c r="L89" s="172">
        <v>0</v>
      </c>
      <c r="M89" s="172">
        <v>0</v>
      </c>
      <c r="N89" s="172">
        <v>0</v>
      </c>
      <c r="O89" s="172">
        <v>0</v>
      </c>
      <c r="P89" s="172">
        <v>0</v>
      </c>
      <c r="Q89" s="172">
        <v>0</v>
      </c>
      <c r="R89" s="172">
        <v>0</v>
      </c>
      <c r="S89" s="172">
        <v>0</v>
      </c>
      <c r="T89" s="172">
        <v>0</v>
      </c>
      <c r="U89" s="172">
        <v>0</v>
      </c>
      <c r="V89" s="172">
        <v>0</v>
      </c>
      <c r="W89" s="172">
        <v>0</v>
      </c>
      <c r="X89" s="172">
        <v>0</v>
      </c>
      <c r="Y89" s="172">
        <v>0</v>
      </c>
      <c r="Z89" s="172">
        <v>0</v>
      </c>
      <c r="AA89" s="172">
        <v>0</v>
      </c>
      <c r="AB89" s="172">
        <v>0</v>
      </c>
      <c r="AC89" s="172">
        <v>0</v>
      </c>
      <c r="AD89" s="172">
        <v>0</v>
      </c>
      <c r="AE89" s="172">
        <v>0</v>
      </c>
      <c r="AF89" s="172">
        <v>0</v>
      </c>
      <c r="AG89" s="172">
        <v>0</v>
      </c>
      <c r="AH89" s="172">
        <v>0</v>
      </c>
      <c r="AI89" s="172">
        <v>0</v>
      </c>
      <c r="AJ89" s="172">
        <v>0</v>
      </c>
      <c r="AK89" s="172">
        <v>0</v>
      </c>
      <c r="AL89" s="172">
        <v>0</v>
      </c>
      <c r="AM89" s="172">
        <v>0</v>
      </c>
      <c r="AN89" s="172">
        <v>0</v>
      </c>
      <c r="AO89" s="172">
        <v>0</v>
      </c>
      <c r="AP89" s="172">
        <v>-1061148</v>
      </c>
      <c r="AQ89" s="172">
        <v>0</v>
      </c>
      <c r="AR89" s="172">
        <v>0</v>
      </c>
      <c r="AS89" s="172">
        <v>0</v>
      </c>
      <c r="AT89" s="172">
        <v>0</v>
      </c>
      <c r="AU89" s="172">
        <v>0</v>
      </c>
      <c r="AV89" s="172">
        <v>0</v>
      </c>
      <c r="AW89" s="172">
        <v>0</v>
      </c>
      <c r="AX89" s="172">
        <v>-1442733</v>
      </c>
      <c r="AY89" s="172">
        <v>0</v>
      </c>
      <c r="AZ89" s="172">
        <v>0</v>
      </c>
    </row>
    <row r="90" spans="1:52" ht="16.5" hidden="1" customHeight="1" x14ac:dyDescent="0.3">
      <c r="A90" s="172" t="s">
        <v>1114</v>
      </c>
      <c r="B90" s="172">
        <v>0</v>
      </c>
      <c r="C90" s="172">
        <v>0</v>
      </c>
      <c r="D90" s="172">
        <v>0</v>
      </c>
      <c r="E90" s="172">
        <v>0</v>
      </c>
      <c r="F90" s="172">
        <v>0</v>
      </c>
      <c r="G90" s="172">
        <v>5630708</v>
      </c>
      <c r="H90" s="172">
        <v>5630708</v>
      </c>
      <c r="I90" s="172">
        <v>5630708</v>
      </c>
      <c r="J90" s="172">
        <v>5630708</v>
      </c>
      <c r="K90" s="172">
        <v>5630708</v>
      </c>
      <c r="L90" s="172">
        <v>0</v>
      </c>
      <c r="M90" s="172">
        <v>0</v>
      </c>
      <c r="N90" s="172">
        <v>0</v>
      </c>
      <c r="O90" s="172">
        <v>0</v>
      </c>
      <c r="P90" s="172">
        <v>0</v>
      </c>
      <c r="Q90" s="172">
        <v>0</v>
      </c>
      <c r="R90" s="172">
        <v>0</v>
      </c>
      <c r="S90" s="172">
        <v>0</v>
      </c>
      <c r="T90" s="172">
        <v>0</v>
      </c>
      <c r="U90" s="172">
        <v>0</v>
      </c>
      <c r="V90" s="172">
        <v>0</v>
      </c>
      <c r="W90" s="172">
        <v>0</v>
      </c>
      <c r="X90" s="172">
        <v>0</v>
      </c>
      <c r="Y90" s="172">
        <v>0</v>
      </c>
      <c r="Z90" s="172">
        <v>0</v>
      </c>
      <c r="AA90" s="172">
        <v>0</v>
      </c>
      <c r="AB90" s="172">
        <v>0</v>
      </c>
      <c r="AC90" s="172">
        <v>0</v>
      </c>
      <c r="AD90" s="172">
        <v>0</v>
      </c>
      <c r="AE90" s="172">
        <v>0</v>
      </c>
      <c r="AF90" s="172">
        <v>0</v>
      </c>
      <c r="AG90" s="172">
        <v>0</v>
      </c>
      <c r="AH90" s="172">
        <v>0</v>
      </c>
      <c r="AI90" s="172">
        <v>0</v>
      </c>
      <c r="AJ90" s="172">
        <v>0</v>
      </c>
      <c r="AK90" s="172">
        <v>0</v>
      </c>
      <c r="AL90" s="172">
        <v>0</v>
      </c>
      <c r="AM90" s="172">
        <v>0</v>
      </c>
      <c r="AN90" s="172">
        <v>0</v>
      </c>
      <c r="AO90" s="172">
        <v>0</v>
      </c>
      <c r="AP90" s="172">
        <v>0</v>
      </c>
      <c r="AQ90" s="172">
        <v>0</v>
      </c>
      <c r="AR90" s="172">
        <v>0</v>
      </c>
      <c r="AS90" s="172">
        <v>0</v>
      </c>
      <c r="AT90" s="172">
        <v>0</v>
      </c>
      <c r="AU90" s="172">
        <v>0</v>
      </c>
      <c r="AV90" s="172">
        <v>0</v>
      </c>
      <c r="AW90" s="172">
        <v>0</v>
      </c>
      <c r="AX90" s="172">
        <v>0</v>
      </c>
      <c r="AY90" s="172">
        <v>0</v>
      </c>
      <c r="AZ90" s="172">
        <v>0</v>
      </c>
    </row>
    <row r="91" spans="1:52" ht="16.5" hidden="1" customHeight="1" x14ac:dyDescent="0.3">
      <c r="A91" s="172" t="s">
        <v>1247</v>
      </c>
      <c r="B91" s="172">
        <v>0</v>
      </c>
      <c r="C91" s="172">
        <v>0</v>
      </c>
      <c r="D91" s="172">
        <v>0</v>
      </c>
      <c r="E91" s="172">
        <v>0</v>
      </c>
      <c r="F91" s="172">
        <v>0</v>
      </c>
      <c r="G91" s="172">
        <v>0</v>
      </c>
      <c r="H91" s="172">
        <v>0</v>
      </c>
      <c r="I91" s="172">
        <v>0</v>
      </c>
      <c r="J91" s="172">
        <v>0</v>
      </c>
      <c r="K91" s="172">
        <v>0</v>
      </c>
      <c r="L91" s="172">
        <v>0</v>
      </c>
      <c r="M91" s="172">
        <v>0</v>
      </c>
      <c r="N91" s="172">
        <v>0</v>
      </c>
      <c r="O91" s="172">
        <v>0</v>
      </c>
      <c r="P91" s="172">
        <v>0</v>
      </c>
      <c r="Q91" s="172">
        <v>0</v>
      </c>
      <c r="R91" s="172">
        <v>0</v>
      </c>
      <c r="S91" s="172">
        <v>0</v>
      </c>
      <c r="T91" s="172">
        <v>0</v>
      </c>
      <c r="U91" s="172">
        <v>0</v>
      </c>
      <c r="V91" s="172">
        <v>0</v>
      </c>
      <c r="W91" s="172">
        <v>0</v>
      </c>
      <c r="X91" s="172">
        <v>0</v>
      </c>
      <c r="Y91" s="172">
        <v>0</v>
      </c>
      <c r="Z91" s="172">
        <v>0</v>
      </c>
      <c r="AA91" s="172">
        <v>0</v>
      </c>
      <c r="AB91" s="172">
        <v>0</v>
      </c>
      <c r="AC91" s="172">
        <v>0</v>
      </c>
      <c r="AD91" s="172">
        <v>0</v>
      </c>
      <c r="AE91" s="172">
        <v>0</v>
      </c>
      <c r="AF91" s="172">
        <v>0</v>
      </c>
      <c r="AG91" s="172">
        <v>0</v>
      </c>
      <c r="AH91" s="172">
        <v>0</v>
      </c>
      <c r="AI91" s="172">
        <v>0</v>
      </c>
      <c r="AJ91" s="172">
        <v>0</v>
      </c>
      <c r="AK91" s="172">
        <v>0</v>
      </c>
      <c r="AL91" s="172">
        <v>0</v>
      </c>
      <c r="AM91" s="172">
        <v>0</v>
      </c>
      <c r="AN91" s="172">
        <v>0</v>
      </c>
      <c r="AO91" s="172">
        <v>0</v>
      </c>
      <c r="AP91" s="172">
        <v>0</v>
      </c>
      <c r="AQ91" s="172">
        <v>0</v>
      </c>
      <c r="AR91" s="172">
        <v>0</v>
      </c>
      <c r="AS91" s="172">
        <v>0</v>
      </c>
      <c r="AT91" s="172">
        <v>0</v>
      </c>
      <c r="AU91" s="172">
        <v>0</v>
      </c>
      <c r="AV91" s="172">
        <v>0</v>
      </c>
      <c r="AW91" s="172">
        <v>0</v>
      </c>
      <c r="AX91" s="172">
        <v>0</v>
      </c>
      <c r="AY91" s="172">
        <v>-4689415</v>
      </c>
      <c r="AZ91" s="172">
        <v>-1958783</v>
      </c>
    </row>
    <row r="92" spans="1:52" ht="16.5" hidden="1" customHeight="1" x14ac:dyDescent="0.3">
      <c r="A92" s="172" t="s">
        <v>1248</v>
      </c>
      <c r="B92" s="172">
        <v>0</v>
      </c>
      <c r="C92" s="172">
        <v>0</v>
      </c>
      <c r="D92" s="172">
        <v>0</v>
      </c>
      <c r="E92" s="172">
        <v>0</v>
      </c>
      <c r="F92" s="172">
        <v>0</v>
      </c>
      <c r="G92" s="172">
        <v>0</v>
      </c>
      <c r="H92" s="172">
        <v>0</v>
      </c>
      <c r="I92" s="172">
        <v>0</v>
      </c>
      <c r="J92" s="172">
        <v>0</v>
      </c>
      <c r="K92" s="172">
        <v>0</v>
      </c>
      <c r="L92" s="172">
        <v>0</v>
      </c>
      <c r="M92" s="172">
        <v>0</v>
      </c>
      <c r="N92" s="172">
        <v>0</v>
      </c>
      <c r="O92" s="172">
        <v>0</v>
      </c>
      <c r="P92" s="172">
        <v>0</v>
      </c>
      <c r="Q92" s="172">
        <v>0</v>
      </c>
      <c r="R92" s="172">
        <v>0</v>
      </c>
      <c r="S92" s="172">
        <v>0</v>
      </c>
      <c r="T92" s="172">
        <v>0</v>
      </c>
      <c r="U92" s="172">
        <v>0</v>
      </c>
      <c r="V92" s="172">
        <v>0</v>
      </c>
      <c r="W92" s="172">
        <v>0</v>
      </c>
      <c r="X92" s="172">
        <v>0</v>
      </c>
      <c r="Y92" s="172">
        <v>0</v>
      </c>
      <c r="Z92" s="172">
        <v>0</v>
      </c>
      <c r="AA92" s="172">
        <v>0</v>
      </c>
      <c r="AB92" s="172">
        <v>0</v>
      </c>
      <c r="AC92" s="172">
        <v>0</v>
      </c>
      <c r="AD92" s="172">
        <v>0</v>
      </c>
      <c r="AE92" s="172">
        <v>0</v>
      </c>
      <c r="AF92" s="172">
        <v>0</v>
      </c>
      <c r="AG92" s="172">
        <v>0</v>
      </c>
      <c r="AH92" s="172">
        <v>0</v>
      </c>
      <c r="AI92" s="172">
        <v>0</v>
      </c>
      <c r="AJ92" s="172">
        <v>0</v>
      </c>
      <c r="AK92" s="172">
        <v>0</v>
      </c>
      <c r="AL92" s="172">
        <v>0</v>
      </c>
      <c r="AM92" s="172">
        <v>0</v>
      </c>
      <c r="AN92" s="172">
        <v>0</v>
      </c>
      <c r="AO92" s="172">
        <v>0</v>
      </c>
      <c r="AP92" s="172">
        <v>0</v>
      </c>
      <c r="AQ92" s="172">
        <v>0</v>
      </c>
      <c r="AR92" s="172">
        <v>0</v>
      </c>
      <c r="AS92" s="172">
        <v>0</v>
      </c>
      <c r="AT92" s="172">
        <v>0</v>
      </c>
      <c r="AU92" s="172">
        <v>0</v>
      </c>
      <c r="AV92" s="172">
        <v>0</v>
      </c>
      <c r="AW92" s="172">
        <v>0</v>
      </c>
      <c r="AX92" s="172">
        <v>0</v>
      </c>
      <c r="AY92" s="172">
        <v>-4689415</v>
      </c>
      <c r="AZ92" s="172">
        <v>-1958783</v>
      </c>
    </row>
    <row r="93" spans="1:52" ht="16.5" hidden="1" customHeight="1" x14ac:dyDescent="0.3">
      <c r="A93" s="172" t="s">
        <v>1249</v>
      </c>
      <c r="B93" s="172">
        <v>627</v>
      </c>
      <c r="C93" s="172">
        <v>627</v>
      </c>
      <c r="D93" s="172">
        <v>627</v>
      </c>
      <c r="E93" s="172">
        <v>5631334</v>
      </c>
      <c r="F93" s="172">
        <v>5630708</v>
      </c>
      <c r="G93" s="172">
        <v>0</v>
      </c>
      <c r="H93" s="172">
        <v>0</v>
      </c>
      <c r="I93" s="172">
        <v>0</v>
      </c>
      <c r="J93" s="172">
        <v>0</v>
      </c>
      <c r="K93" s="172">
        <v>0</v>
      </c>
      <c r="L93" s="172">
        <v>0</v>
      </c>
      <c r="M93" s="172">
        <v>0</v>
      </c>
      <c r="N93" s="172">
        <v>0</v>
      </c>
      <c r="O93" s="172">
        <v>0</v>
      </c>
      <c r="P93" s="172">
        <v>0</v>
      </c>
      <c r="Q93" s="172">
        <v>0</v>
      </c>
      <c r="R93" s="172">
        <v>0</v>
      </c>
      <c r="S93" s="172">
        <v>0</v>
      </c>
      <c r="T93" s="172">
        <v>0</v>
      </c>
      <c r="U93" s="172">
        <v>0</v>
      </c>
      <c r="V93" s="172">
        <v>0</v>
      </c>
      <c r="W93" s="172">
        <v>0</v>
      </c>
      <c r="X93" s="172">
        <v>0</v>
      </c>
      <c r="Y93" s="172">
        <v>0</v>
      </c>
      <c r="Z93" s="172">
        <v>0</v>
      </c>
      <c r="AA93" s="172">
        <v>0</v>
      </c>
      <c r="AB93" s="172">
        <v>0</v>
      </c>
      <c r="AC93" s="172">
        <v>0</v>
      </c>
      <c r="AD93" s="172">
        <v>0</v>
      </c>
      <c r="AE93" s="172">
        <v>0</v>
      </c>
      <c r="AF93" s="172">
        <v>0</v>
      </c>
      <c r="AG93" s="172">
        <v>0</v>
      </c>
      <c r="AH93" s="172">
        <v>0</v>
      </c>
      <c r="AI93" s="172">
        <v>0</v>
      </c>
      <c r="AJ93" s="172">
        <v>0</v>
      </c>
      <c r="AK93" s="172">
        <v>0</v>
      </c>
      <c r="AL93" s="172">
        <v>0</v>
      </c>
      <c r="AM93" s="172">
        <v>0</v>
      </c>
      <c r="AN93" s="172">
        <v>0</v>
      </c>
      <c r="AO93" s="172">
        <v>0</v>
      </c>
      <c r="AP93" s="172">
        <v>0</v>
      </c>
      <c r="AQ93" s="172">
        <v>-1061148</v>
      </c>
      <c r="AR93" s="172">
        <v>-1061148</v>
      </c>
      <c r="AS93" s="172">
        <v>-1061147.719</v>
      </c>
      <c r="AT93" s="172">
        <v>-1306987</v>
      </c>
      <c r="AU93" s="172">
        <v>-1442733</v>
      </c>
      <c r="AV93" s="172">
        <v>-1442733</v>
      </c>
      <c r="AW93" s="172">
        <v>-1442732.7890000001</v>
      </c>
      <c r="AX93" s="172">
        <v>0</v>
      </c>
      <c r="AY93" s="172">
        <v>-1442733</v>
      </c>
      <c r="AZ93" s="172">
        <v>-1462713</v>
      </c>
    </row>
    <row r="94" spans="1:52" ht="16.5" hidden="1" customHeight="1" x14ac:dyDescent="0.3">
      <c r="A94" s="172" t="s">
        <v>1115</v>
      </c>
      <c r="B94" s="172">
        <v>281264</v>
      </c>
      <c r="C94" s="172">
        <v>-26054</v>
      </c>
      <c r="D94" s="172">
        <v>-113143</v>
      </c>
      <c r="E94" s="172">
        <v>70887</v>
      </c>
      <c r="F94" s="172">
        <v>166424</v>
      </c>
      <c r="G94" s="172">
        <v>-57120</v>
      </c>
      <c r="H94" s="172">
        <v>-149813</v>
      </c>
      <c r="I94" s="172">
        <v>-223643</v>
      </c>
      <c r="J94" s="172">
        <v>-413353</v>
      </c>
      <c r="K94" s="172">
        <v>-399631</v>
      </c>
      <c r="L94" s="172">
        <v>-552264</v>
      </c>
      <c r="M94" s="172">
        <v>-581921</v>
      </c>
      <c r="N94" s="172">
        <v>-562372</v>
      </c>
      <c r="O94" s="172">
        <v>-498851</v>
      </c>
      <c r="P94" s="172">
        <v>-437909</v>
      </c>
      <c r="Q94" s="172">
        <v>-361408.75</v>
      </c>
      <c r="R94" s="172">
        <v>-484139</v>
      </c>
      <c r="S94" s="172">
        <v>-347431</v>
      </c>
      <c r="T94" s="172">
        <v>-487387</v>
      </c>
      <c r="U94" s="172">
        <v>-511848.74200000003</v>
      </c>
      <c r="V94" s="172">
        <v>-701197</v>
      </c>
      <c r="W94" s="172">
        <v>0</v>
      </c>
      <c r="X94" s="172">
        <v>0</v>
      </c>
      <c r="Y94" s="172">
        <v>0</v>
      </c>
      <c r="Z94" s="172">
        <v>0</v>
      </c>
      <c r="AA94" s="172">
        <v>0</v>
      </c>
      <c r="AB94" s="172">
        <v>0</v>
      </c>
      <c r="AC94" s="172">
        <v>0</v>
      </c>
      <c r="AD94" s="172">
        <v>0</v>
      </c>
      <c r="AE94" s="172">
        <v>0</v>
      </c>
      <c r="AF94" s="172">
        <v>0</v>
      </c>
      <c r="AG94" s="172">
        <v>0</v>
      </c>
      <c r="AH94" s="172">
        <v>0</v>
      </c>
      <c r="AI94" s="172">
        <v>0</v>
      </c>
      <c r="AJ94" s="172">
        <v>0</v>
      </c>
      <c r="AK94" s="172">
        <v>0</v>
      </c>
      <c r="AL94" s="172">
        <v>0</v>
      </c>
      <c r="AM94" s="172">
        <v>0</v>
      </c>
      <c r="AN94" s="172">
        <v>0</v>
      </c>
      <c r="AO94" s="172">
        <v>0</v>
      </c>
      <c r="AP94" s="172">
        <v>0</v>
      </c>
      <c r="AQ94" s="172">
        <v>-754931</v>
      </c>
      <c r="AR94" s="172">
        <v>-1343330</v>
      </c>
      <c r="AS94" s="172">
        <v>-1315759.3370000001</v>
      </c>
      <c r="AT94" s="172">
        <v>-1257024</v>
      </c>
      <c r="AU94" s="172">
        <v>-1788308</v>
      </c>
      <c r="AV94" s="172">
        <v>-2110226</v>
      </c>
      <c r="AW94" s="172">
        <v>-2148249.52</v>
      </c>
      <c r="AX94" s="172">
        <v>0</v>
      </c>
      <c r="AY94" s="172">
        <v>0</v>
      </c>
      <c r="AZ94" s="172">
        <v>0</v>
      </c>
    </row>
    <row r="95" spans="1:52" ht="16.5" hidden="1" customHeight="1" x14ac:dyDescent="0.3">
      <c r="A95" s="172" t="s">
        <v>828</v>
      </c>
      <c r="B95" s="172">
        <v>0</v>
      </c>
      <c r="C95" s="172">
        <v>0</v>
      </c>
      <c r="D95" s="172">
        <v>0</v>
      </c>
      <c r="E95" s="172">
        <v>0</v>
      </c>
      <c r="F95" s="172">
        <v>0</v>
      </c>
      <c r="G95" s="172">
        <v>0</v>
      </c>
      <c r="H95" s="172">
        <v>0</v>
      </c>
      <c r="I95" s="172">
        <v>0</v>
      </c>
      <c r="J95" s="172">
        <v>0</v>
      </c>
      <c r="K95" s="172">
        <v>0</v>
      </c>
      <c r="L95" s="172">
        <v>0</v>
      </c>
      <c r="M95" s="172">
        <v>0</v>
      </c>
      <c r="N95" s="172">
        <v>0</v>
      </c>
      <c r="O95" s="172">
        <v>0</v>
      </c>
      <c r="P95" s="172">
        <v>0</v>
      </c>
      <c r="Q95" s="172">
        <v>0</v>
      </c>
      <c r="R95" s="172">
        <v>0</v>
      </c>
      <c r="S95" s="172">
        <v>0</v>
      </c>
      <c r="T95" s="172">
        <v>0</v>
      </c>
      <c r="U95" s="172">
        <v>0</v>
      </c>
      <c r="V95" s="172">
        <v>0</v>
      </c>
      <c r="W95" s="172">
        <v>-2178565</v>
      </c>
      <c r="X95" s="172">
        <v>-1498155</v>
      </c>
      <c r="Y95" s="172">
        <v>0</v>
      </c>
      <c r="Z95" s="172">
        <v>-1381634</v>
      </c>
      <c r="AA95" s="172">
        <v>-1380090</v>
      </c>
      <c r="AB95" s="172">
        <v>-1372122</v>
      </c>
      <c r="AC95" s="172">
        <v>-1317311.94</v>
      </c>
      <c r="AD95" s="172">
        <v>-1365797</v>
      </c>
      <c r="AE95" s="172">
        <v>-1195763</v>
      </c>
      <c r="AF95" s="172">
        <v>-953403</v>
      </c>
      <c r="AG95" s="172">
        <v>-1112145.6910000001</v>
      </c>
      <c r="AH95" s="172">
        <v>0</v>
      </c>
      <c r="AI95" s="172">
        <v>0</v>
      </c>
      <c r="AJ95" s="172">
        <v>-1605034</v>
      </c>
      <c r="AK95" s="172">
        <v>8284895.5310000004</v>
      </c>
      <c r="AL95" s="172">
        <v>8088713</v>
      </c>
      <c r="AM95" s="172">
        <v>8132936</v>
      </c>
      <c r="AN95" s="172">
        <v>18050875</v>
      </c>
      <c r="AO95" s="172">
        <v>18037244.254000001</v>
      </c>
      <c r="AP95" s="172">
        <v>19039113</v>
      </c>
      <c r="AQ95" s="172">
        <v>19909154</v>
      </c>
      <c r="AR95" s="172">
        <v>19909154</v>
      </c>
      <c r="AS95" s="172">
        <v>19909154.199999999</v>
      </c>
      <c r="AT95" s="172">
        <v>19909154</v>
      </c>
      <c r="AU95" s="172">
        <v>19909154</v>
      </c>
      <c r="AV95" s="172">
        <v>19909154</v>
      </c>
      <c r="AW95" s="172">
        <v>19909154.199999999</v>
      </c>
      <c r="AX95" s="172">
        <v>18443911</v>
      </c>
      <c r="AY95" s="172">
        <v>19909154</v>
      </c>
      <c r="AZ95" s="172">
        <v>19909154</v>
      </c>
    </row>
    <row r="96" spans="1:52" ht="16.5" hidden="1" customHeight="1" x14ac:dyDescent="0.3">
      <c r="A96" s="172" t="s">
        <v>829</v>
      </c>
      <c r="B96" s="172">
        <v>10621937</v>
      </c>
      <c r="C96" s="172">
        <v>9610515</v>
      </c>
      <c r="D96" s="172">
        <v>10414772</v>
      </c>
      <c r="E96" s="172">
        <v>16738676</v>
      </c>
      <c r="F96" s="172">
        <v>18080821</v>
      </c>
      <c r="G96" s="172">
        <v>16395780</v>
      </c>
      <c r="H96" s="172">
        <v>17719054</v>
      </c>
      <c r="I96" s="172">
        <v>18740325</v>
      </c>
      <c r="J96" s="172">
        <v>20226509</v>
      </c>
      <c r="K96" s="172">
        <v>16646216</v>
      </c>
      <c r="L96" s="172">
        <v>18034631</v>
      </c>
      <c r="M96" s="172">
        <v>17755671</v>
      </c>
      <c r="N96" s="172">
        <v>19859154</v>
      </c>
      <c r="O96" s="172">
        <v>17599304</v>
      </c>
      <c r="P96" s="172">
        <v>19833280</v>
      </c>
      <c r="Q96" s="172">
        <v>21490604.780000001</v>
      </c>
      <c r="R96" s="172">
        <v>24126201</v>
      </c>
      <c r="S96" s="172">
        <v>21243668</v>
      </c>
      <c r="T96" s="172">
        <v>24006200</v>
      </c>
      <c r="U96" s="172">
        <v>26743766.147</v>
      </c>
      <c r="V96" s="172">
        <v>30096960</v>
      </c>
      <c r="W96" s="172">
        <v>23184013</v>
      </c>
      <c r="X96" s="172">
        <v>26524004</v>
      </c>
      <c r="Y96" s="172">
        <v>28780947.065000001</v>
      </c>
      <c r="Z96" s="172">
        <v>31388181</v>
      </c>
      <c r="AA96" s="172">
        <v>25516223</v>
      </c>
      <c r="AB96" s="172">
        <v>28211841</v>
      </c>
      <c r="AC96" s="172">
        <v>30782206.477000002</v>
      </c>
      <c r="AD96" s="172">
        <v>34142065</v>
      </c>
      <c r="AE96" s="172">
        <v>30265213</v>
      </c>
      <c r="AF96" s="172">
        <v>33655678</v>
      </c>
      <c r="AG96" s="172">
        <v>37349441.457999997</v>
      </c>
      <c r="AH96" s="172">
        <v>41253541</v>
      </c>
      <c r="AI96" s="172">
        <v>37168076</v>
      </c>
      <c r="AJ96" s="172">
        <v>41017466</v>
      </c>
      <c r="AK96" s="172">
        <v>55196167.479000002</v>
      </c>
      <c r="AL96" s="172">
        <v>59764975</v>
      </c>
      <c r="AM96" s="172">
        <v>55225336</v>
      </c>
      <c r="AN96" s="172">
        <v>70113613</v>
      </c>
      <c r="AO96" s="172">
        <v>75332915.603</v>
      </c>
      <c r="AP96" s="172">
        <v>80438417</v>
      </c>
      <c r="AQ96" s="172">
        <v>75203346</v>
      </c>
      <c r="AR96" s="172">
        <v>79548788</v>
      </c>
      <c r="AS96" s="172">
        <v>84830803.476999998</v>
      </c>
      <c r="AT96" s="172">
        <v>90160829</v>
      </c>
      <c r="AU96" s="172">
        <v>83260746</v>
      </c>
      <c r="AV96" s="172">
        <v>88302718</v>
      </c>
      <c r="AW96" s="172">
        <v>93738858.640000001</v>
      </c>
      <c r="AX96" s="172">
        <v>98403438</v>
      </c>
      <c r="AY96" s="172">
        <v>86588102</v>
      </c>
      <c r="AZ96" s="172">
        <v>93047142</v>
      </c>
    </row>
    <row r="97" spans="1:52" ht="16.5" hidden="1" customHeight="1" x14ac:dyDescent="0.3">
      <c r="A97" s="172" t="s">
        <v>1116</v>
      </c>
      <c r="B97" s="172">
        <v>-3614252</v>
      </c>
      <c r="C97" s="172">
        <v>-4233450</v>
      </c>
      <c r="D97" s="172">
        <v>-4651998</v>
      </c>
      <c r="E97" s="172">
        <v>160856</v>
      </c>
      <c r="F97" s="172">
        <v>140776</v>
      </c>
      <c r="G97" s="172">
        <v>133683</v>
      </c>
      <c r="H97" s="172">
        <v>129356</v>
      </c>
      <c r="I97" s="172">
        <v>196216</v>
      </c>
      <c r="J97" s="172">
        <v>197593</v>
      </c>
      <c r="K97" s="172">
        <v>195552</v>
      </c>
      <c r="L97" s="172">
        <v>194240</v>
      </c>
      <c r="M97" s="172">
        <v>202514</v>
      </c>
      <c r="N97" s="172">
        <v>205138</v>
      </c>
      <c r="O97" s="172">
        <v>207239</v>
      </c>
      <c r="P97" s="172">
        <v>208927</v>
      </c>
      <c r="Q97" s="172">
        <v>208249.04</v>
      </c>
      <c r="R97" s="172">
        <v>209341</v>
      </c>
      <c r="S97" s="172">
        <v>214555</v>
      </c>
      <c r="T97" s="172">
        <v>232703</v>
      </c>
      <c r="U97" s="172">
        <v>242326.11799999999</v>
      </c>
      <c r="V97" s="172">
        <v>262322</v>
      </c>
      <c r="W97" s="172">
        <v>5028348</v>
      </c>
      <c r="X97" s="172">
        <v>4237747</v>
      </c>
      <c r="Y97" s="172">
        <v>4226479.1619999995</v>
      </c>
      <c r="Z97" s="172">
        <v>4257715</v>
      </c>
      <c r="AA97" s="172">
        <v>4248740</v>
      </c>
      <c r="AB97" s="172">
        <v>4241364</v>
      </c>
      <c r="AC97" s="172">
        <v>4275634.0449999999</v>
      </c>
      <c r="AD97" s="172">
        <v>4312821</v>
      </c>
      <c r="AE97" s="172">
        <v>4299073</v>
      </c>
      <c r="AF97" s="172">
        <v>4296626</v>
      </c>
      <c r="AG97" s="172">
        <v>4326296.0379999997</v>
      </c>
      <c r="AH97" s="172">
        <v>4360741</v>
      </c>
      <c r="AI97" s="172">
        <v>4347498</v>
      </c>
      <c r="AJ97" s="172">
        <v>4348607</v>
      </c>
      <c r="AK97" s="172">
        <v>4407036.6380000003</v>
      </c>
      <c r="AL97" s="172">
        <v>4639836</v>
      </c>
      <c r="AM97" s="172">
        <v>4734119</v>
      </c>
      <c r="AN97" s="172">
        <v>4801087</v>
      </c>
      <c r="AO97" s="172">
        <v>4895864.6679999996</v>
      </c>
      <c r="AP97" s="172">
        <v>14829975</v>
      </c>
      <c r="AQ97" s="172">
        <v>14845215</v>
      </c>
      <c r="AR97" s="172">
        <v>14763238</v>
      </c>
      <c r="AS97" s="172">
        <v>14987881.381999999</v>
      </c>
      <c r="AT97" s="172">
        <v>14764685</v>
      </c>
      <c r="AU97" s="172">
        <v>14562969</v>
      </c>
      <c r="AV97" s="172">
        <v>14507249</v>
      </c>
      <c r="AW97" s="172">
        <v>14628937.847999999</v>
      </c>
      <c r="AX97" s="172">
        <v>14806313</v>
      </c>
      <c r="AY97" s="172">
        <v>14630310</v>
      </c>
      <c r="AZ97" s="172">
        <v>14717885</v>
      </c>
    </row>
    <row r="98" spans="1:52" ht="16.5" hidden="1" customHeight="1" x14ac:dyDescent="0.3">
      <c r="A98" s="172" t="s">
        <v>830</v>
      </c>
      <c r="B98" s="172">
        <v>7007685</v>
      </c>
      <c r="C98" s="172">
        <v>5377065</v>
      </c>
      <c r="D98" s="172">
        <v>5762774</v>
      </c>
      <c r="E98" s="172">
        <v>16899532</v>
      </c>
      <c r="F98" s="172">
        <v>18221597</v>
      </c>
      <c r="G98" s="172">
        <v>16529463</v>
      </c>
      <c r="H98" s="172">
        <v>17848410</v>
      </c>
      <c r="I98" s="172">
        <v>18936541</v>
      </c>
      <c r="J98" s="172">
        <v>20424102</v>
      </c>
      <c r="K98" s="172">
        <v>16841768</v>
      </c>
      <c r="L98" s="172">
        <v>18228871</v>
      </c>
      <c r="M98" s="172">
        <v>17958186</v>
      </c>
      <c r="N98" s="172">
        <v>20064292</v>
      </c>
      <c r="O98" s="172">
        <v>17806543</v>
      </c>
      <c r="P98" s="172">
        <v>20042207</v>
      </c>
      <c r="Q98" s="172">
        <v>21698853.82</v>
      </c>
      <c r="R98" s="172">
        <v>24335542</v>
      </c>
      <c r="S98" s="172">
        <v>21458223</v>
      </c>
      <c r="T98" s="172">
        <v>24238903</v>
      </c>
      <c r="U98" s="172">
        <v>26986092.265000001</v>
      </c>
      <c r="V98" s="172">
        <v>30359282</v>
      </c>
      <c r="W98" s="172">
        <v>28212361</v>
      </c>
      <c r="X98" s="172">
        <v>30761751</v>
      </c>
      <c r="Y98" s="172">
        <v>33007426.227000002</v>
      </c>
      <c r="Z98" s="172">
        <v>35645896</v>
      </c>
      <c r="AA98" s="172">
        <v>29764963</v>
      </c>
      <c r="AB98" s="172">
        <v>32453205</v>
      </c>
      <c r="AC98" s="172">
        <v>35057840.522</v>
      </c>
      <c r="AD98" s="172">
        <v>38454886</v>
      </c>
      <c r="AE98" s="172">
        <v>34564286</v>
      </c>
      <c r="AF98" s="172">
        <v>37952304</v>
      </c>
      <c r="AG98" s="172">
        <v>41675737.495999999</v>
      </c>
      <c r="AH98" s="172">
        <v>45614282</v>
      </c>
      <c r="AI98" s="172">
        <v>41515574</v>
      </c>
      <c r="AJ98" s="172">
        <v>45366073</v>
      </c>
      <c r="AK98" s="172">
        <v>59603204.116999999</v>
      </c>
      <c r="AL98" s="172">
        <v>64404811</v>
      </c>
      <c r="AM98" s="172">
        <v>59959455</v>
      </c>
      <c r="AN98" s="172">
        <v>74914700</v>
      </c>
      <c r="AO98" s="172">
        <v>80228780.270999998</v>
      </c>
      <c r="AP98" s="172">
        <v>95268392</v>
      </c>
      <c r="AQ98" s="172">
        <v>90048561</v>
      </c>
      <c r="AR98" s="172">
        <v>94312026</v>
      </c>
      <c r="AS98" s="172">
        <v>99818684.858999997</v>
      </c>
      <c r="AT98" s="172">
        <v>104925514</v>
      </c>
      <c r="AU98" s="172">
        <v>97823715</v>
      </c>
      <c r="AV98" s="172">
        <v>102809967</v>
      </c>
      <c r="AW98" s="172">
        <v>108367796.48800001</v>
      </c>
      <c r="AX98" s="172">
        <v>113209751</v>
      </c>
      <c r="AY98" s="172">
        <v>101218412</v>
      </c>
      <c r="AZ98" s="172">
        <v>107765027</v>
      </c>
    </row>
    <row r="99" spans="1:52" ht="16.5" hidden="1" customHeight="1" x14ac:dyDescent="0.3">
      <c r="AZ99" s="175"/>
    </row>
    <row r="100" spans="1:52" ht="16.5" hidden="1" customHeight="1" x14ac:dyDescent="0.3">
      <c r="AZ100" s="175"/>
    </row>
    <row r="101" spans="1:52" ht="16.5" hidden="1" customHeight="1" x14ac:dyDescent="0.3">
      <c r="AZ101" s="175"/>
    </row>
    <row r="102" spans="1:52" ht="16.5" hidden="1" customHeight="1" x14ac:dyDescent="0.3">
      <c r="AZ102" s="175"/>
    </row>
    <row r="103" spans="1:52" ht="16.5" hidden="1" customHeight="1" x14ac:dyDescent="0.3">
      <c r="AZ103" s="175"/>
    </row>
    <row r="104" spans="1:52" ht="16.5" hidden="1" customHeight="1" x14ac:dyDescent="0.3">
      <c r="AZ104" s="175"/>
    </row>
    <row r="105" spans="1:52" ht="16.5" hidden="1" customHeight="1" x14ac:dyDescent="0.3">
      <c r="AZ105" s="175"/>
    </row>
    <row r="106" spans="1:52" ht="16.5" hidden="1" customHeight="1" x14ac:dyDescent="0.3">
      <c r="AZ106" s="175"/>
    </row>
    <row r="107" spans="1:52" ht="16.5" hidden="1" customHeight="1" x14ac:dyDescent="0.3">
      <c r="AZ107" s="175"/>
    </row>
    <row r="108" spans="1:52" ht="16.5" hidden="1" customHeight="1" x14ac:dyDescent="0.3">
      <c r="AZ108" s="175"/>
    </row>
    <row r="109" spans="1:52" ht="16.5" hidden="1" customHeight="1" x14ac:dyDescent="0.3">
      <c r="AZ109" s="175"/>
    </row>
    <row r="110" spans="1:52" ht="16.5" hidden="1" customHeight="1" x14ac:dyDescent="0.3">
      <c r="AZ110" s="175"/>
    </row>
    <row r="111" spans="1:52" ht="16.5" hidden="1" customHeight="1" x14ac:dyDescent="0.3">
      <c r="AZ111" s="175"/>
    </row>
    <row r="112" spans="1:52" ht="16.5" hidden="1" customHeight="1" x14ac:dyDescent="0.3">
      <c r="AZ112" s="175"/>
    </row>
    <row r="113" spans="1:71" ht="16.5" hidden="1" customHeight="1" x14ac:dyDescent="0.3">
      <c r="AZ113" s="175"/>
    </row>
    <row r="114" spans="1:71" ht="16.5" hidden="1" customHeight="1" x14ac:dyDescent="0.3">
      <c r="B114" s="175"/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  <c r="X114" s="175"/>
      <c r="Y114" s="175"/>
      <c r="Z114" s="175"/>
      <c r="AA114" s="175"/>
      <c r="AB114" s="175"/>
      <c r="AC114" s="175"/>
      <c r="AD114" s="175"/>
      <c r="AE114" s="175"/>
      <c r="AF114" s="175"/>
      <c r="AG114" s="175"/>
      <c r="AH114" s="175"/>
      <c r="AI114" s="175"/>
      <c r="AJ114" s="175"/>
      <c r="AK114" s="175"/>
      <c r="AL114" s="175"/>
      <c r="AM114" s="175"/>
      <c r="AN114" s="175"/>
      <c r="AO114" s="175"/>
      <c r="AP114" s="175"/>
      <c r="AQ114" s="175"/>
      <c r="AR114" s="175"/>
      <c r="AS114" s="175"/>
      <c r="AT114" s="175"/>
      <c r="AU114" s="175"/>
      <c r="AV114" s="175"/>
      <c r="AW114" s="175"/>
      <c r="AX114" s="175"/>
      <c r="AY114" s="175"/>
      <c r="AZ114" s="175"/>
    </row>
    <row r="115" spans="1:71" ht="16.5" hidden="1" customHeight="1" x14ac:dyDescent="0.3">
      <c r="B115" s="175"/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  <c r="X115" s="175"/>
      <c r="Y115" s="175"/>
      <c r="Z115" s="175"/>
      <c r="AA115" s="175"/>
      <c r="AB115" s="175"/>
      <c r="AC115" s="175"/>
      <c r="AD115" s="175"/>
      <c r="AE115" s="175"/>
      <c r="AF115" s="175"/>
      <c r="AG115" s="175"/>
      <c r="AH115" s="175"/>
      <c r="AI115" s="175"/>
      <c r="AJ115" s="175"/>
      <c r="AK115" s="175"/>
      <c r="AL115" s="175"/>
      <c r="AM115" s="175"/>
      <c r="AN115" s="175"/>
      <c r="AO115" s="175"/>
      <c r="AP115" s="175"/>
      <c r="AQ115" s="175"/>
      <c r="AR115" s="175"/>
      <c r="AS115" s="175"/>
      <c r="AT115" s="175"/>
      <c r="AU115" s="175"/>
      <c r="AV115" s="175"/>
      <c r="AW115" s="175"/>
      <c r="AX115" s="175"/>
      <c r="AY115" s="175"/>
      <c r="AZ115" s="175"/>
    </row>
    <row r="116" spans="1:71" ht="16.5" hidden="1" customHeight="1" x14ac:dyDescent="0.3">
      <c r="B116" s="175"/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  <c r="N116" s="175"/>
      <c r="O116" s="175"/>
      <c r="P116" s="175"/>
      <c r="Q116" s="175"/>
      <c r="R116" s="175"/>
      <c r="S116" s="175"/>
      <c r="T116" s="175"/>
      <c r="U116" s="175"/>
      <c r="V116" s="175"/>
      <c r="W116" s="175"/>
      <c r="X116" s="175"/>
      <c r="Y116" s="175"/>
      <c r="Z116" s="175"/>
      <c r="AA116" s="175"/>
      <c r="AB116" s="175"/>
      <c r="AC116" s="175"/>
      <c r="AD116" s="175"/>
      <c r="AE116" s="175"/>
      <c r="AF116" s="175"/>
      <c r="AG116" s="175"/>
      <c r="AH116" s="175"/>
      <c r="AI116" s="175"/>
      <c r="AJ116" s="175"/>
      <c r="AK116" s="175"/>
      <c r="AL116" s="175"/>
      <c r="AM116" s="175"/>
      <c r="AN116" s="175"/>
      <c r="AO116" s="175"/>
      <c r="AP116" s="175"/>
      <c r="AQ116" s="175"/>
      <c r="AR116" s="175"/>
      <c r="AS116" s="175"/>
      <c r="AT116" s="175"/>
      <c r="AU116" s="175"/>
      <c r="AV116" s="175"/>
      <c r="AW116" s="175"/>
      <c r="AX116" s="175"/>
      <c r="AY116" s="175"/>
      <c r="AZ116" s="175"/>
    </row>
    <row r="117" spans="1:71" ht="16.5" hidden="1" customHeight="1" x14ac:dyDescent="0.3">
      <c r="B117" s="175"/>
      <c r="C117" s="175"/>
      <c r="D117" s="175"/>
      <c r="E117" s="175"/>
      <c r="F117" s="175"/>
      <c r="G117" s="175"/>
      <c r="H117" s="175"/>
      <c r="I117" s="175"/>
      <c r="J117" s="175"/>
      <c r="K117" s="175"/>
      <c r="L117" s="175"/>
      <c r="M117" s="175"/>
      <c r="N117" s="175"/>
      <c r="O117" s="175"/>
      <c r="P117" s="175"/>
      <c r="Q117" s="175"/>
      <c r="R117" s="175"/>
      <c r="S117" s="175"/>
      <c r="T117" s="175"/>
      <c r="U117" s="175"/>
      <c r="V117" s="175"/>
      <c r="W117" s="175"/>
      <c r="X117" s="175"/>
      <c r="Y117" s="175"/>
      <c r="Z117" s="175"/>
      <c r="AA117" s="175"/>
      <c r="AB117" s="175"/>
      <c r="AC117" s="175"/>
      <c r="AD117" s="175"/>
      <c r="AE117" s="175"/>
      <c r="AF117" s="175"/>
      <c r="AG117" s="175"/>
      <c r="AH117" s="175"/>
      <c r="AI117" s="175"/>
      <c r="AJ117" s="175"/>
      <c r="AK117" s="175"/>
      <c r="AL117" s="175"/>
      <c r="AM117" s="175"/>
      <c r="AN117" s="175"/>
      <c r="AO117" s="175"/>
      <c r="AP117" s="175"/>
      <c r="AQ117" s="175"/>
      <c r="AR117" s="175"/>
      <c r="AS117" s="175"/>
      <c r="AT117" s="175"/>
      <c r="AU117" s="175"/>
      <c r="AV117" s="175"/>
      <c r="AW117" s="175"/>
      <c r="AX117" s="175"/>
      <c r="AY117" s="175"/>
      <c r="AZ117" s="175"/>
    </row>
    <row r="118" spans="1:71" ht="16.5" hidden="1" customHeight="1" x14ac:dyDescent="0.3">
      <c r="B118" s="175"/>
      <c r="C118" s="175"/>
      <c r="D118" s="175"/>
      <c r="E118" s="175"/>
      <c r="F118" s="175"/>
      <c r="G118" s="175"/>
      <c r="H118" s="175"/>
      <c r="I118" s="175"/>
      <c r="J118" s="175"/>
      <c r="K118" s="175"/>
      <c r="L118" s="175"/>
      <c r="M118" s="175"/>
      <c r="N118" s="175"/>
      <c r="O118" s="175"/>
      <c r="P118" s="175"/>
      <c r="Q118" s="175"/>
      <c r="R118" s="175"/>
      <c r="S118" s="175"/>
      <c r="T118" s="175"/>
      <c r="U118" s="175"/>
      <c r="V118" s="175"/>
      <c r="W118" s="175"/>
      <c r="X118" s="175"/>
      <c r="Y118" s="175"/>
      <c r="Z118" s="175"/>
      <c r="AA118" s="175"/>
      <c r="AB118" s="175"/>
      <c r="AC118" s="175"/>
      <c r="AD118" s="175"/>
      <c r="AE118" s="175"/>
      <c r="AF118" s="175"/>
      <c r="AG118" s="175"/>
      <c r="AH118" s="175"/>
      <c r="AI118" s="175"/>
      <c r="AJ118" s="175"/>
      <c r="AK118" s="175"/>
      <c r="AL118" s="175"/>
      <c r="AM118" s="175"/>
      <c r="AN118" s="175"/>
      <c r="AO118" s="175"/>
      <c r="AP118" s="175"/>
      <c r="AQ118" s="175"/>
      <c r="AR118" s="175"/>
      <c r="AS118" s="175"/>
      <c r="AT118" s="175"/>
      <c r="AU118" s="175"/>
      <c r="AV118" s="175"/>
      <c r="AW118" s="175"/>
      <c r="AX118" s="175"/>
      <c r="AY118" s="175"/>
      <c r="AZ118" s="175"/>
    </row>
    <row r="119" spans="1:71" ht="16.5" hidden="1" customHeight="1" x14ac:dyDescent="0.3">
      <c r="B119" s="175"/>
      <c r="C119" s="175"/>
      <c r="D119" s="175"/>
      <c r="E119" s="175"/>
      <c r="F119" s="175"/>
      <c r="G119" s="175"/>
      <c r="H119" s="175"/>
      <c r="I119" s="175"/>
      <c r="J119" s="175"/>
      <c r="K119" s="175"/>
      <c r="L119" s="175"/>
      <c r="M119" s="175"/>
      <c r="N119" s="175"/>
      <c r="O119" s="175"/>
      <c r="P119" s="175"/>
      <c r="Q119" s="175"/>
      <c r="R119" s="175"/>
      <c r="S119" s="175"/>
      <c r="T119" s="175"/>
      <c r="U119" s="175"/>
      <c r="V119" s="175"/>
      <c r="W119" s="175"/>
      <c r="X119" s="175"/>
      <c r="Y119" s="175"/>
      <c r="Z119" s="175"/>
      <c r="AA119" s="175"/>
      <c r="AB119" s="175"/>
      <c r="AC119" s="175"/>
      <c r="AD119" s="175"/>
      <c r="AE119" s="175"/>
      <c r="AF119" s="175"/>
      <c r="AG119" s="175"/>
      <c r="AH119" s="175"/>
      <c r="AI119" s="175"/>
      <c r="AJ119" s="175"/>
      <c r="AK119" s="175"/>
      <c r="AL119" s="175"/>
      <c r="AM119" s="175"/>
      <c r="AN119" s="175"/>
      <c r="AO119" s="175"/>
      <c r="AP119" s="175"/>
      <c r="AQ119" s="175"/>
      <c r="AR119" s="175"/>
      <c r="AS119" s="175"/>
      <c r="AT119" s="175"/>
      <c r="AU119" s="175"/>
      <c r="AV119" s="175"/>
      <c r="AW119" s="175"/>
      <c r="AX119" s="175"/>
      <c r="AY119" s="175"/>
      <c r="AZ119" s="175"/>
    </row>
    <row r="120" spans="1:71" ht="16.5" hidden="1" customHeight="1" x14ac:dyDescent="0.3">
      <c r="B120" s="175"/>
      <c r="C120" s="175"/>
      <c r="D120" s="175"/>
      <c r="E120" s="175"/>
      <c r="F120" s="175"/>
      <c r="G120" s="175"/>
      <c r="H120" s="175"/>
      <c r="I120" s="175"/>
      <c r="J120" s="175"/>
      <c r="K120" s="175"/>
      <c r="L120" s="175"/>
      <c r="M120" s="175"/>
      <c r="N120" s="175"/>
      <c r="O120" s="175"/>
      <c r="P120" s="175"/>
      <c r="Q120" s="175"/>
      <c r="R120" s="175"/>
      <c r="S120" s="175"/>
      <c r="T120" s="175"/>
      <c r="U120" s="175"/>
      <c r="V120" s="175"/>
      <c r="W120" s="175"/>
      <c r="X120" s="175"/>
      <c r="Y120" s="175"/>
      <c r="Z120" s="175"/>
      <c r="AA120" s="175"/>
      <c r="AB120" s="175"/>
      <c r="AC120" s="175"/>
      <c r="AD120" s="175"/>
      <c r="AE120" s="175"/>
      <c r="AF120" s="175"/>
      <c r="AG120" s="175"/>
      <c r="AH120" s="175"/>
      <c r="AI120" s="175"/>
      <c r="AJ120" s="175"/>
      <c r="AK120" s="175"/>
      <c r="AL120" s="175"/>
      <c r="AM120" s="175"/>
      <c r="AN120" s="175"/>
      <c r="AO120" s="175"/>
      <c r="AP120" s="175"/>
      <c r="AQ120" s="175"/>
      <c r="AR120" s="175"/>
      <c r="AS120" s="175"/>
      <c r="AT120" s="175"/>
      <c r="AU120" s="175"/>
      <c r="AV120" s="175"/>
      <c r="AW120" s="175"/>
      <c r="AX120" s="175"/>
      <c r="AY120" s="175"/>
      <c r="AZ120" s="175"/>
    </row>
    <row r="121" spans="1:71" ht="16.5" hidden="1" customHeight="1" x14ac:dyDescent="0.3">
      <c r="B121" s="175"/>
      <c r="C121" s="175"/>
      <c r="D121" s="175"/>
      <c r="E121" s="175"/>
      <c r="F121" s="175"/>
      <c r="G121" s="175"/>
      <c r="H121" s="175"/>
      <c r="I121" s="175"/>
      <c r="J121" s="175"/>
      <c r="K121" s="175"/>
      <c r="L121" s="175"/>
      <c r="M121" s="175"/>
      <c r="N121" s="175"/>
      <c r="O121" s="175"/>
      <c r="P121" s="175"/>
      <c r="Q121" s="175"/>
      <c r="R121" s="175"/>
      <c r="S121" s="175"/>
      <c r="T121" s="175"/>
      <c r="U121" s="175"/>
      <c r="V121" s="175"/>
      <c r="W121" s="175"/>
      <c r="X121" s="175"/>
      <c r="Y121" s="175"/>
      <c r="Z121" s="175"/>
      <c r="AA121" s="175"/>
      <c r="AB121" s="175"/>
      <c r="AC121" s="175"/>
      <c r="AD121" s="175"/>
      <c r="AE121" s="175"/>
      <c r="AF121" s="175"/>
      <c r="AG121" s="175"/>
      <c r="AH121" s="175"/>
      <c r="AI121" s="175"/>
      <c r="AJ121" s="175"/>
      <c r="AK121" s="175"/>
      <c r="AL121" s="175"/>
      <c r="AM121" s="175"/>
      <c r="AN121" s="175"/>
      <c r="AO121" s="175"/>
      <c r="AP121" s="175"/>
      <c r="AQ121" s="175"/>
      <c r="AR121" s="175"/>
      <c r="AS121" s="175"/>
      <c r="AT121" s="175"/>
      <c r="AU121" s="175"/>
      <c r="AV121" s="175"/>
      <c r="AW121" s="175"/>
      <c r="AX121" s="175"/>
      <c r="AY121" s="175"/>
      <c r="AZ121" s="175"/>
    </row>
    <row r="122" spans="1:71" ht="16.5" hidden="1" customHeight="1" x14ac:dyDescent="0.3">
      <c r="B122" s="175"/>
      <c r="C122" s="175"/>
      <c r="D122" s="175"/>
      <c r="E122" s="175"/>
      <c r="F122" s="175"/>
      <c r="G122" s="175"/>
      <c r="H122" s="175"/>
      <c r="I122" s="175"/>
      <c r="J122" s="175"/>
      <c r="K122" s="175"/>
      <c r="L122" s="175"/>
      <c r="M122" s="175"/>
      <c r="N122" s="175"/>
      <c r="O122" s="175"/>
      <c r="P122" s="175"/>
      <c r="Q122" s="175"/>
      <c r="R122" s="175"/>
      <c r="S122" s="175"/>
      <c r="T122" s="175"/>
      <c r="U122" s="175"/>
      <c r="V122" s="175"/>
    </row>
    <row r="123" spans="1:71" ht="16.5" hidden="1" customHeight="1" x14ac:dyDescent="0.3">
      <c r="A123" s="176" t="s">
        <v>1117</v>
      </c>
      <c r="B123" s="177">
        <f>+B42+B47+B50</f>
        <v>7336569</v>
      </c>
      <c r="C123" s="177">
        <f t="shared" ref="C123:AY123" si="0">+C42+C47+C50</f>
        <v>10311072</v>
      </c>
      <c r="D123" s="177">
        <f t="shared" si="0"/>
        <v>5693294</v>
      </c>
      <c r="E123" s="177">
        <f t="shared" si="0"/>
        <v>167995</v>
      </c>
      <c r="F123" s="177">
        <f t="shared" si="0"/>
        <v>157329</v>
      </c>
      <c r="G123" s="177">
        <f t="shared" si="0"/>
        <v>103493</v>
      </c>
      <c r="H123" s="177">
        <f t="shared" si="0"/>
        <v>11681</v>
      </c>
      <c r="I123" s="177">
        <f t="shared" si="0"/>
        <v>10212</v>
      </c>
      <c r="J123" s="177">
        <f t="shared" si="0"/>
        <v>17987</v>
      </c>
      <c r="K123" s="177">
        <f t="shared" si="0"/>
        <v>0</v>
      </c>
      <c r="L123" s="177">
        <f t="shared" si="0"/>
        <v>0</v>
      </c>
      <c r="M123" s="177">
        <f t="shared" si="0"/>
        <v>0</v>
      </c>
      <c r="N123" s="177">
        <f t="shared" si="0"/>
        <v>3197</v>
      </c>
      <c r="O123" s="177">
        <f t="shared" si="0"/>
        <v>39</v>
      </c>
      <c r="P123" s="177">
        <f t="shared" si="0"/>
        <v>48</v>
      </c>
      <c r="Q123" s="177">
        <f t="shared" si="0"/>
        <v>2173.4699999999998</v>
      </c>
      <c r="R123" s="177">
        <f t="shared" si="0"/>
        <v>7407</v>
      </c>
      <c r="S123" s="177">
        <f t="shared" si="0"/>
        <v>442</v>
      </c>
      <c r="T123" s="177">
        <f t="shared" si="0"/>
        <v>21136</v>
      </c>
      <c r="U123" s="177">
        <f t="shared" si="0"/>
        <v>0</v>
      </c>
      <c r="V123" s="177">
        <f t="shared" si="0"/>
        <v>22</v>
      </c>
      <c r="W123" s="177">
        <f t="shared" si="0"/>
        <v>143332789</v>
      </c>
      <c r="X123" s="177">
        <f t="shared" si="0"/>
        <v>186157179</v>
      </c>
      <c r="Y123" s="177">
        <f t="shared" si="0"/>
        <v>135171211.00400001</v>
      </c>
      <c r="Z123" s="177">
        <f t="shared" si="0"/>
        <v>3261155</v>
      </c>
      <c r="AA123" s="177">
        <f t="shared" si="0"/>
        <v>7220467</v>
      </c>
      <c r="AB123" s="177">
        <f t="shared" si="0"/>
        <v>5717910</v>
      </c>
      <c r="AC123" s="177">
        <f t="shared" si="0"/>
        <v>19701190.623</v>
      </c>
      <c r="AD123" s="177">
        <f t="shared" si="0"/>
        <v>10645640</v>
      </c>
      <c r="AE123" s="177">
        <f t="shared" si="0"/>
        <v>16799555</v>
      </c>
      <c r="AF123" s="177">
        <f t="shared" si="0"/>
        <v>13511060</v>
      </c>
      <c r="AG123" s="177">
        <f t="shared" si="0"/>
        <v>23802760.359999999</v>
      </c>
      <c r="AH123" s="177">
        <f t="shared" si="0"/>
        <v>32179823</v>
      </c>
      <c r="AI123" s="177">
        <f t="shared" si="0"/>
        <v>33707732</v>
      </c>
      <c r="AJ123" s="177">
        <f t="shared" si="0"/>
        <v>36750511</v>
      </c>
      <c r="AK123" s="177">
        <f t="shared" si="0"/>
        <v>31554045.638</v>
      </c>
      <c r="AL123" s="177">
        <f t="shared" si="0"/>
        <v>19999414</v>
      </c>
      <c r="AM123" s="177">
        <f t="shared" si="0"/>
        <v>24483759</v>
      </c>
      <c r="AN123" s="177">
        <f t="shared" si="0"/>
        <v>17361971</v>
      </c>
      <c r="AO123" s="177">
        <f t="shared" si="0"/>
        <v>21222438.566</v>
      </c>
      <c r="AP123" s="177">
        <f t="shared" si="0"/>
        <v>28586367</v>
      </c>
      <c r="AQ123" s="177">
        <f t="shared" si="0"/>
        <v>28990013</v>
      </c>
      <c r="AR123" s="177">
        <f t="shared" si="0"/>
        <v>40833229</v>
      </c>
      <c r="AS123" s="177">
        <f t="shared" si="0"/>
        <v>26777566.486000001</v>
      </c>
      <c r="AT123" s="177">
        <f t="shared" si="0"/>
        <v>12800889</v>
      </c>
      <c r="AU123" s="177">
        <f t="shared" si="0"/>
        <v>17349746</v>
      </c>
      <c r="AV123" s="177">
        <f t="shared" si="0"/>
        <v>10377552</v>
      </c>
      <c r="AW123" s="177">
        <f t="shared" si="0"/>
        <v>15962093.013</v>
      </c>
      <c r="AX123" s="177">
        <f t="shared" si="0"/>
        <v>37748717</v>
      </c>
      <c r="AY123" s="177">
        <f t="shared" si="0"/>
        <v>49487022</v>
      </c>
      <c r="AZ123" s="175"/>
      <c r="BA123" s="175"/>
      <c r="BB123" s="175"/>
      <c r="BC123" s="175"/>
      <c r="BD123" s="175"/>
      <c r="BE123" s="175"/>
      <c r="BF123" s="175"/>
      <c r="BG123" s="175"/>
      <c r="BH123" s="175"/>
      <c r="BI123" s="175"/>
      <c r="BJ123" s="175"/>
      <c r="BK123" s="175"/>
      <c r="BL123" s="175"/>
      <c r="BM123" s="175"/>
      <c r="BN123" s="175"/>
      <c r="BO123" s="175"/>
      <c r="BP123" s="175"/>
      <c r="BQ123" s="175"/>
      <c r="BR123" s="175"/>
      <c r="BS123" s="175"/>
    </row>
    <row r="124" spans="1:71" s="174" customFormat="1" ht="16.5" hidden="1" customHeight="1" x14ac:dyDescent="0.3">
      <c r="A124" s="178" t="s">
        <v>1118</v>
      </c>
      <c r="B124" s="179">
        <f>+B61</f>
        <v>734061</v>
      </c>
      <c r="C124" s="179">
        <f t="shared" ref="C124:AY124" si="1">+C61</f>
        <v>0</v>
      </c>
      <c r="D124" s="179">
        <f t="shared" si="1"/>
        <v>2036947</v>
      </c>
      <c r="E124" s="179">
        <f t="shared" si="1"/>
        <v>0</v>
      </c>
      <c r="F124" s="179">
        <f t="shared" si="1"/>
        <v>0</v>
      </c>
      <c r="G124" s="179">
        <f t="shared" si="1"/>
        <v>0</v>
      </c>
      <c r="H124" s="179">
        <f t="shared" si="1"/>
        <v>0</v>
      </c>
      <c r="I124" s="179">
        <f t="shared" si="1"/>
        <v>0</v>
      </c>
      <c r="J124" s="179">
        <f t="shared" si="1"/>
        <v>0</v>
      </c>
      <c r="K124" s="179">
        <f t="shared" si="1"/>
        <v>0</v>
      </c>
      <c r="L124" s="179">
        <f t="shared" si="1"/>
        <v>0</v>
      </c>
      <c r="M124" s="179">
        <f t="shared" si="1"/>
        <v>0</v>
      </c>
      <c r="N124" s="179">
        <f t="shared" si="1"/>
        <v>0</v>
      </c>
      <c r="O124" s="179">
        <f t="shared" si="1"/>
        <v>0</v>
      </c>
      <c r="P124" s="179">
        <f t="shared" si="1"/>
        <v>0</v>
      </c>
      <c r="Q124" s="179">
        <f t="shared" si="1"/>
        <v>0</v>
      </c>
      <c r="R124" s="179">
        <f t="shared" si="1"/>
        <v>0</v>
      </c>
      <c r="S124" s="179">
        <f t="shared" si="1"/>
        <v>0</v>
      </c>
      <c r="T124" s="179">
        <f t="shared" si="1"/>
        <v>0</v>
      </c>
      <c r="U124" s="179">
        <f t="shared" si="1"/>
        <v>0</v>
      </c>
      <c r="V124" s="179">
        <f t="shared" si="1"/>
        <v>0</v>
      </c>
      <c r="W124" s="179">
        <f t="shared" si="1"/>
        <v>92180</v>
      </c>
      <c r="X124" s="179">
        <f t="shared" si="1"/>
        <v>169131</v>
      </c>
      <c r="Y124" s="179">
        <f t="shared" si="1"/>
        <v>50165512.439999998</v>
      </c>
      <c r="Z124" s="179">
        <f t="shared" si="1"/>
        <v>198935648</v>
      </c>
      <c r="AA124" s="179">
        <f t="shared" si="1"/>
        <v>198351083</v>
      </c>
      <c r="AB124" s="179">
        <f t="shared" si="1"/>
        <v>197622791</v>
      </c>
      <c r="AC124" s="179">
        <f t="shared" si="1"/>
        <v>194083290.59</v>
      </c>
      <c r="AD124" s="179">
        <f t="shared" si="1"/>
        <v>177329318</v>
      </c>
      <c r="AE124" s="179">
        <f t="shared" si="1"/>
        <v>175446422</v>
      </c>
      <c r="AF124" s="179">
        <f t="shared" si="1"/>
        <v>175517122</v>
      </c>
      <c r="AG124" s="179">
        <f t="shared" si="1"/>
        <v>165683622.45100001</v>
      </c>
      <c r="AH124" s="179">
        <f t="shared" si="1"/>
        <v>159078129</v>
      </c>
      <c r="AI124" s="179">
        <f t="shared" si="1"/>
        <v>159057792</v>
      </c>
      <c r="AJ124" s="179">
        <f t="shared" si="1"/>
        <v>165195073</v>
      </c>
      <c r="AK124" s="179">
        <f t="shared" si="1"/>
        <v>157551926.47799999</v>
      </c>
      <c r="AL124" s="179">
        <f t="shared" si="1"/>
        <v>162942283</v>
      </c>
      <c r="AM124" s="179">
        <f t="shared" si="1"/>
        <v>161246636</v>
      </c>
      <c r="AN124" s="179">
        <f t="shared" si="1"/>
        <v>157999317</v>
      </c>
      <c r="AO124" s="179">
        <f t="shared" si="1"/>
        <v>145815549.27900001</v>
      </c>
      <c r="AP124" s="179">
        <f t="shared" si="1"/>
        <v>137708374</v>
      </c>
      <c r="AQ124" s="179">
        <f t="shared" si="1"/>
        <v>137649750</v>
      </c>
      <c r="AR124" s="179">
        <f t="shared" si="1"/>
        <v>127569783</v>
      </c>
      <c r="AS124" s="179">
        <f t="shared" si="1"/>
        <v>127485633.395</v>
      </c>
      <c r="AT124" s="179">
        <f t="shared" si="1"/>
        <v>142461639</v>
      </c>
      <c r="AU124" s="179">
        <f t="shared" si="1"/>
        <v>140773706</v>
      </c>
      <c r="AV124" s="179">
        <f t="shared" si="1"/>
        <v>140679646</v>
      </c>
      <c r="AW124" s="179">
        <f t="shared" si="1"/>
        <v>129742491.26199999</v>
      </c>
      <c r="AX124" s="179">
        <f t="shared" si="1"/>
        <v>156481733</v>
      </c>
      <c r="AY124" s="179">
        <f t="shared" si="1"/>
        <v>122232436</v>
      </c>
      <c r="AZ124" s="180"/>
      <c r="BA124" s="180"/>
      <c r="BB124" s="180"/>
      <c r="BC124" s="180"/>
      <c r="BD124" s="180"/>
      <c r="BE124" s="180"/>
      <c r="BF124" s="180"/>
      <c r="BG124" s="180"/>
      <c r="BH124" s="180"/>
      <c r="BI124" s="180"/>
      <c r="BJ124" s="180"/>
      <c r="BK124" s="180"/>
      <c r="BL124" s="180"/>
      <c r="BM124" s="180"/>
      <c r="BN124" s="180"/>
      <c r="BO124" s="180"/>
      <c r="BP124" s="180"/>
      <c r="BQ124" s="180"/>
      <c r="BR124" s="180"/>
      <c r="BS124" s="180"/>
    </row>
    <row r="125" spans="1:71" ht="16.5" hidden="1" customHeight="1" x14ac:dyDescent="0.3">
      <c r="A125" s="176" t="s">
        <v>1119</v>
      </c>
      <c r="B125" s="177">
        <f t="shared" ref="B125" si="2">SUM(B123:B124)</f>
        <v>8070630</v>
      </c>
      <c r="C125" s="177">
        <f t="shared" ref="C125:AY125" si="3">SUM(C123:C124)</f>
        <v>10311072</v>
      </c>
      <c r="D125" s="177">
        <f t="shared" si="3"/>
        <v>7730241</v>
      </c>
      <c r="E125" s="177">
        <f t="shared" si="3"/>
        <v>167995</v>
      </c>
      <c r="F125" s="177">
        <f t="shared" si="3"/>
        <v>157329</v>
      </c>
      <c r="G125" s="177">
        <f t="shared" si="3"/>
        <v>103493</v>
      </c>
      <c r="H125" s="177">
        <f t="shared" si="3"/>
        <v>11681</v>
      </c>
      <c r="I125" s="177">
        <f t="shared" si="3"/>
        <v>10212</v>
      </c>
      <c r="J125" s="177">
        <f t="shared" si="3"/>
        <v>17987</v>
      </c>
      <c r="K125" s="177">
        <f t="shared" si="3"/>
        <v>0</v>
      </c>
      <c r="L125" s="177">
        <f t="shared" si="3"/>
        <v>0</v>
      </c>
      <c r="M125" s="177">
        <f t="shared" si="3"/>
        <v>0</v>
      </c>
      <c r="N125" s="177">
        <f t="shared" si="3"/>
        <v>3197</v>
      </c>
      <c r="O125" s="177">
        <f t="shared" si="3"/>
        <v>39</v>
      </c>
      <c r="P125" s="177">
        <f t="shared" si="3"/>
        <v>48</v>
      </c>
      <c r="Q125" s="177">
        <f t="shared" si="3"/>
        <v>2173.4699999999998</v>
      </c>
      <c r="R125" s="177">
        <f t="shared" si="3"/>
        <v>7407</v>
      </c>
      <c r="S125" s="177">
        <f t="shared" si="3"/>
        <v>442</v>
      </c>
      <c r="T125" s="177">
        <f t="shared" si="3"/>
        <v>21136</v>
      </c>
      <c r="U125" s="177">
        <f t="shared" si="3"/>
        <v>0</v>
      </c>
      <c r="V125" s="177">
        <f t="shared" si="3"/>
        <v>22</v>
      </c>
      <c r="W125" s="177">
        <f t="shared" si="3"/>
        <v>143424969</v>
      </c>
      <c r="X125" s="177">
        <f t="shared" si="3"/>
        <v>186326310</v>
      </c>
      <c r="Y125" s="177">
        <f t="shared" si="3"/>
        <v>185336723.44400001</v>
      </c>
      <c r="Z125" s="177">
        <f t="shared" si="3"/>
        <v>202196803</v>
      </c>
      <c r="AA125" s="177">
        <f t="shared" si="3"/>
        <v>205571550</v>
      </c>
      <c r="AB125" s="177">
        <f t="shared" si="3"/>
        <v>203340701</v>
      </c>
      <c r="AC125" s="177">
        <f t="shared" si="3"/>
        <v>213784481.213</v>
      </c>
      <c r="AD125" s="177">
        <f t="shared" si="3"/>
        <v>187974958</v>
      </c>
      <c r="AE125" s="177">
        <f t="shared" si="3"/>
        <v>192245977</v>
      </c>
      <c r="AF125" s="177">
        <f t="shared" si="3"/>
        <v>189028182</v>
      </c>
      <c r="AG125" s="177">
        <f t="shared" si="3"/>
        <v>189486382.81099999</v>
      </c>
      <c r="AH125" s="177">
        <f t="shared" si="3"/>
        <v>191257952</v>
      </c>
      <c r="AI125" s="177">
        <f t="shared" si="3"/>
        <v>192765524</v>
      </c>
      <c r="AJ125" s="177">
        <f t="shared" si="3"/>
        <v>201945584</v>
      </c>
      <c r="AK125" s="177">
        <f t="shared" si="3"/>
        <v>189105972.116</v>
      </c>
      <c r="AL125" s="177">
        <f t="shared" si="3"/>
        <v>182941697</v>
      </c>
      <c r="AM125" s="177">
        <f t="shared" si="3"/>
        <v>185730395</v>
      </c>
      <c r="AN125" s="177">
        <f t="shared" si="3"/>
        <v>175361288</v>
      </c>
      <c r="AO125" s="177">
        <f t="shared" si="3"/>
        <v>167037987.84500003</v>
      </c>
      <c r="AP125" s="177">
        <f t="shared" si="3"/>
        <v>166294741</v>
      </c>
      <c r="AQ125" s="177">
        <f t="shared" si="3"/>
        <v>166639763</v>
      </c>
      <c r="AR125" s="177">
        <f t="shared" si="3"/>
        <v>168403012</v>
      </c>
      <c r="AS125" s="177">
        <f t="shared" si="3"/>
        <v>154263199.88099998</v>
      </c>
      <c r="AT125" s="177">
        <f t="shared" si="3"/>
        <v>155262528</v>
      </c>
      <c r="AU125" s="177">
        <f t="shared" si="3"/>
        <v>158123452</v>
      </c>
      <c r="AV125" s="177">
        <f t="shared" si="3"/>
        <v>151057198</v>
      </c>
      <c r="AW125" s="177">
        <f t="shared" si="3"/>
        <v>145704584.27500001</v>
      </c>
      <c r="AX125" s="177">
        <f t="shared" si="3"/>
        <v>194230450</v>
      </c>
      <c r="AY125" s="177">
        <f t="shared" si="3"/>
        <v>171719458</v>
      </c>
      <c r="AZ125" s="175"/>
      <c r="BA125" s="175"/>
      <c r="BB125" s="175"/>
      <c r="BC125" s="175"/>
      <c r="BD125" s="175"/>
      <c r="BE125" s="175"/>
      <c r="BF125" s="175"/>
      <c r="BG125" s="175"/>
      <c r="BH125" s="175"/>
      <c r="BI125" s="175"/>
      <c r="BJ125" s="175"/>
      <c r="BK125" s="175"/>
      <c r="BL125" s="175"/>
      <c r="BM125" s="175"/>
      <c r="BN125" s="175"/>
      <c r="BO125" s="175"/>
      <c r="BP125" s="175"/>
      <c r="BQ125" s="175"/>
      <c r="BR125" s="175"/>
      <c r="BS125" s="175"/>
    </row>
    <row r="126" spans="1:71" ht="16.5" hidden="1" customHeight="1" x14ac:dyDescent="0.3">
      <c r="B126" s="175"/>
      <c r="C126" s="175"/>
      <c r="D126" s="175"/>
      <c r="E126" s="175"/>
      <c r="F126" s="175"/>
      <c r="G126" s="175"/>
      <c r="H126" s="175"/>
      <c r="I126" s="175"/>
      <c r="J126" s="175"/>
      <c r="K126" s="175"/>
      <c r="L126" s="175"/>
      <c r="M126" s="175"/>
      <c r="N126" s="175"/>
      <c r="O126" s="175"/>
      <c r="P126" s="175"/>
      <c r="Q126" s="175"/>
      <c r="R126" s="175"/>
      <c r="S126" s="175"/>
      <c r="T126" s="175"/>
      <c r="U126" s="175"/>
      <c r="V126" s="175"/>
      <c r="W126" s="175"/>
      <c r="X126" s="175"/>
      <c r="Y126" s="175"/>
      <c r="Z126" s="175"/>
      <c r="AA126" s="175"/>
      <c r="AB126" s="175"/>
      <c r="AC126" s="175"/>
      <c r="AD126" s="175"/>
      <c r="AE126" s="175"/>
      <c r="AF126" s="175"/>
      <c r="AG126" s="175"/>
      <c r="AH126" s="175"/>
      <c r="AI126" s="175"/>
      <c r="AJ126" s="175"/>
      <c r="AK126" s="175"/>
      <c r="AL126" s="175"/>
      <c r="AM126" s="175"/>
      <c r="AN126" s="175"/>
      <c r="AO126" s="175"/>
      <c r="AP126" s="175"/>
      <c r="AQ126" s="175"/>
      <c r="AR126" s="175"/>
      <c r="AS126" s="175"/>
      <c r="AT126" s="175"/>
      <c r="AU126" s="175"/>
      <c r="AV126" s="175"/>
      <c r="AW126" s="175"/>
      <c r="AX126" s="175"/>
      <c r="AY126" s="175"/>
      <c r="AZ126" s="175"/>
    </row>
    <row r="127" spans="1:71" ht="16.5" hidden="1" customHeight="1" x14ac:dyDescent="0.3">
      <c r="A127" s="181" t="s">
        <v>831</v>
      </c>
    </row>
    <row r="128" spans="1:71" ht="16.5" hidden="1" customHeight="1" x14ac:dyDescent="0.3">
      <c r="A128" s="172" t="s">
        <v>724</v>
      </c>
      <c r="B128" s="172" t="s">
        <v>725</v>
      </c>
      <c r="C128" s="172" t="s">
        <v>726</v>
      </c>
      <c r="D128" s="172" t="s">
        <v>727</v>
      </c>
      <c r="E128" s="172" t="s">
        <v>832</v>
      </c>
      <c r="F128" s="172" t="s">
        <v>729</v>
      </c>
      <c r="G128" s="172" t="s">
        <v>730</v>
      </c>
      <c r="H128" s="172" t="s">
        <v>731</v>
      </c>
      <c r="I128" s="172" t="s">
        <v>833</v>
      </c>
      <c r="J128" s="172" t="s">
        <v>733</v>
      </c>
      <c r="K128" s="172" t="s">
        <v>734</v>
      </c>
      <c r="L128" s="172" t="s">
        <v>735</v>
      </c>
      <c r="M128" s="172" t="s">
        <v>834</v>
      </c>
      <c r="N128" s="172" t="s">
        <v>737</v>
      </c>
      <c r="O128" s="172" t="s">
        <v>738</v>
      </c>
      <c r="P128" s="172" t="s">
        <v>739</v>
      </c>
      <c r="Q128" s="172" t="s">
        <v>835</v>
      </c>
      <c r="R128" s="172" t="s">
        <v>741</v>
      </c>
      <c r="S128" s="172" t="s">
        <v>742</v>
      </c>
      <c r="T128" s="172" t="s">
        <v>743</v>
      </c>
      <c r="U128" s="172" t="s">
        <v>836</v>
      </c>
      <c r="V128" s="172" t="s">
        <v>745</v>
      </c>
      <c r="W128" s="172" t="s">
        <v>746</v>
      </c>
      <c r="X128" s="172" t="s">
        <v>747</v>
      </c>
      <c r="Y128" s="172" t="s">
        <v>837</v>
      </c>
      <c r="Z128" s="172" t="s">
        <v>749</v>
      </c>
      <c r="AA128" s="172" t="s">
        <v>750</v>
      </c>
      <c r="AB128" s="172" t="s">
        <v>751</v>
      </c>
      <c r="AC128" s="172" t="s">
        <v>838</v>
      </c>
      <c r="AD128" s="172" t="s">
        <v>753</v>
      </c>
      <c r="AE128" s="172" t="s">
        <v>754</v>
      </c>
      <c r="AF128" s="172" t="s">
        <v>755</v>
      </c>
      <c r="AG128" s="172" t="s">
        <v>839</v>
      </c>
      <c r="AH128" s="172" t="s">
        <v>757</v>
      </c>
      <c r="AI128" s="172" t="s">
        <v>758</v>
      </c>
      <c r="AJ128" s="172" t="s">
        <v>759</v>
      </c>
      <c r="AK128" s="172" t="s">
        <v>840</v>
      </c>
      <c r="AL128" s="172" t="s">
        <v>761</v>
      </c>
      <c r="AM128" s="172" t="s">
        <v>762</v>
      </c>
      <c r="AN128" s="172" t="s">
        <v>763</v>
      </c>
      <c r="AO128" s="172" t="s">
        <v>841</v>
      </c>
      <c r="AP128" s="172" t="s">
        <v>765</v>
      </c>
      <c r="AQ128" s="172" t="s">
        <v>766</v>
      </c>
      <c r="AR128" s="172" t="s">
        <v>767</v>
      </c>
      <c r="AS128" s="172" t="s">
        <v>842</v>
      </c>
      <c r="AT128" s="172" t="s">
        <v>769</v>
      </c>
      <c r="AU128" s="172" t="s">
        <v>770</v>
      </c>
      <c r="AV128" s="172" t="s">
        <v>771</v>
      </c>
      <c r="AW128" s="172" t="s">
        <v>843</v>
      </c>
      <c r="AX128" s="172" t="s">
        <v>773</v>
      </c>
      <c r="AY128" s="172" t="s">
        <v>774</v>
      </c>
      <c r="AZ128" s="172" t="s">
        <v>1227</v>
      </c>
      <c r="BQ128" s="4"/>
      <c r="BR128" s="4"/>
      <c r="BS128" s="4"/>
    </row>
    <row r="129" spans="1:68" ht="16.5" hidden="1" customHeight="1" x14ac:dyDescent="0.3"/>
    <row r="130" spans="1:68" ht="16.5" hidden="1" customHeight="1" x14ac:dyDescent="0.3">
      <c r="A130" s="172" t="s">
        <v>1120</v>
      </c>
    </row>
    <row r="131" spans="1:68" ht="16.5" hidden="1" customHeight="1" x14ac:dyDescent="0.3">
      <c r="A131" s="172" t="s">
        <v>1121</v>
      </c>
      <c r="B131" s="172">
        <v>31450686</v>
      </c>
      <c r="C131" s="172">
        <v>30817922</v>
      </c>
      <c r="D131" s="172">
        <v>33043923</v>
      </c>
      <c r="E131" s="172">
        <v>28770180</v>
      </c>
      <c r="F131" s="172">
        <v>25917834</v>
      </c>
      <c r="G131" s="172">
        <v>27394918</v>
      </c>
      <c r="H131" s="172">
        <v>28395618</v>
      </c>
      <c r="I131" s="172">
        <v>30668554</v>
      </c>
      <c r="J131" s="172">
        <v>31981948</v>
      </c>
      <c r="K131" s="172">
        <v>33188480</v>
      </c>
      <c r="L131" s="172">
        <v>33285270</v>
      </c>
      <c r="M131" s="172">
        <v>36498116</v>
      </c>
      <c r="N131" s="172">
        <v>37170465</v>
      </c>
      <c r="O131" s="172">
        <v>38982979</v>
      </c>
      <c r="P131" s="172">
        <v>40046338</v>
      </c>
      <c r="Q131" s="172">
        <v>39160084.920000002</v>
      </c>
      <c r="R131" s="172">
        <v>43014463</v>
      </c>
      <c r="S131" s="172">
        <v>45615209</v>
      </c>
      <c r="T131" s="172">
        <v>48503536</v>
      </c>
      <c r="U131" s="172">
        <v>51568839.484999999</v>
      </c>
      <c r="V131" s="172">
        <v>50439114</v>
      </c>
      <c r="W131" s="172">
        <v>51081934</v>
      </c>
      <c r="X131" s="172">
        <v>82350552</v>
      </c>
      <c r="Y131" s="172">
        <v>88413932.784999996</v>
      </c>
      <c r="Z131" s="172">
        <v>86158017</v>
      </c>
      <c r="AA131" s="172">
        <v>88945118</v>
      </c>
      <c r="AB131" s="172">
        <v>87672418</v>
      </c>
      <c r="AC131" s="172">
        <v>94990804.732999995</v>
      </c>
      <c r="AD131" s="172">
        <v>95553652</v>
      </c>
      <c r="AE131" s="172">
        <v>97292252</v>
      </c>
      <c r="AF131" s="172">
        <v>96363864</v>
      </c>
      <c r="AG131" s="172">
        <v>102607555.26000001</v>
      </c>
      <c r="AH131" s="172">
        <v>104968767</v>
      </c>
      <c r="AI131" s="172">
        <v>109997677</v>
      </c>
      <c r="AJ131" s="172">
        <v>108642041</v>
      </c>
      <c r="AK131" s="172">
        <v>111103385.911</v>
      </c>
      <c r="AL131" s="172">
        <v>113328832</v>
      </c>
      <c r="AM131" s="172">
        <v>116133912</v>
      </c>
      <c r="AN131" s="172">
        <v>118241828</v>
      </c>
      <c r="AO131" s="172">
        <v>123364653.169</v>
      </c>
      <c r="AP131" s="172">
        <v>123651803</v>
      </c>
      <c r="AQ131" s="172">
        <v>124914898</v>
      </c>
      <c r="AR131" s="172">
        <v>125482337</v>
      </c>
      <c r="AS131" s="172">
        <v>134503438.958</v>
      </c>
      <c r="AT131" s="172">
        <v>134317668</v>
      </c>
      <c r="AU131" s="172">
        <v>138395714</v>
      </c>
      <c r="AV131" s="172">
        <v>135762706</v>
      </c>
      <c r="AW131" s="172">
        <v>142510625.53600001</v>
      </c>
      <c r="AX131" s="172">
        <v>140970512</v>
      </c>
      <c r="AY131" s="172">
        <v>123101061</v>
      </c>
      <c r="AZ131" s="172">
        <v>129990020</v>
      </c>
      <c r="BA131" s="175"/>
      <c r="BB131" s="175"/>
      <c r="BC131" s="175"/>
      <c r="BD131" s="175"/>
      <c r="BE131" s="175"/>
      <c r="BF131" s="175"/>
      <c r="BG131" s="175"/>
      <c r="BH131" s="175"/>
      <c r="BI131" s="175"/>
      <c r="BJ131" s="175"/>
      <c r="BK131" s="175"/>
      <c r="BL131" s="175"/>
      <c r="BM131" s="175"/>
      <c r="BN131" s="175"/>
      <c r="BO131" s="175"/>
      <c r="BP131" s="175"/>
    </row>
    <row r="132" spans="1:68" ht="16.5" hidden="1" customHeight="1" x14ac:dyDescent="0.3">
      <c r="A132" s="172" t="s">
        <v>1125</v>
      </c>
      <c r="B132" s="172">
        <v>1409679</v>
      </c>
      <c r="C132" s="172">
        <v>1320342</v>
      </c>
      <c r="D132" s="172">
        <v>1199355</v>
      </c>
      <c r="E132" s="172">
        <v>1442373</v>
      </c>
      <c r="F132" s="172">
        <v>1358643</v>
      </c>
      <c r="G132" s="172">
        <v>1177544</v>
      </c>
      <c r="H132" s="172">
        <v>1284304</v>
      </c>
      <c r="I132" s="172">
        <v>1565795</v>
      </c>
      <c r="J132" s="172">
        <v>1442840</v>
      </c>
      <c r="K132" s="172">
        <v>1439717</v>
      </c>
      <c r="L132" s="172">
        <v>1457169</v>
      </c>
      <c r="M132" s="172">
        <v>1798360</v>
      </c>
      <c r="N132" s="172">
        <v>1730392</v>
      </c>
      <c r="O132" s="172">
        <v>1757463</v>
      </c>
      <c r="P132" s="172">
        <v>1769601</v>
      </c>
      <c r="Q132" s="172">
        <v>1272459.1100000001</v>
      </c>
      <c r="R132" s="172">
        <v>1659985</v>
      </c>
      <c r="S132" s="172">
        <v>2116118</v>
      </c>
      <c r="T132" s="172">
        <v>2763505</v>
      </c>
      <c r="U132" s="172">
        <v>2602505.7250000001</v>
      </c>
      <c r="V132" s="172">
        <v>2465880</v>
      </c>
      <c r="W132" s="172">
        <v>2550861</v>
      </c>
      <c r="X132" s="172">
        <v>3805153</v>
      </c>
      <c r="Y132" s="172">
        <v>3565917.804</v>
      </c>
      <c r="Z132" s="172">
        <v>3167882</v>
      </c>
      <c r="AA132" s="172">
        <v>3188784</v>
      </c>
      <c r="AB132" s="172">
        <v>3629388</v>
      </c>
      <c r="AC132" s="172">
        <v>3548664.0989999999</v>
      </c>
      <c r="AD132" s="172">
        <v>3227054</v>
      </c>
      <c r="AE132" s="172">
        <v>3383909</v>
      </c>
      <c r="AF132" s="172">
        <v>3698690</v>
      </c>
      <c r="AG132" s="172">
        <v>3791797.3089999999</v>
      </c>
      <c r="AH132" s="172">
        <v>3816767</v>
      </c>
      <c r="AI132" s="172">
        <v>4630966</v>
      </c>
      <c r="AJ132" s="172">
        <v>4385585</v>
      </c>
      <c r="AK132" s="172">
        <v>4393658.8669999996</v>
      </c>
      <c r="AL132" s="172">
        <v>4183699</v>
      </c>
      <c r="AM132" s="172">
        <v>4518026</v>
      </c>
      <c r="AN132" s="172">
        <v>4973242</v>
      </c>
      <c r="AO132" s="172">
        <v>4668643.6009999998</v>
      </c>
      <c r="AP132" s="172">
        <v>4394069</v>
      </c>
      <c r="AQ132" s="172">
        <v>4791382</v>
      </c>
      <c r="AR132" s="172">
        <v>5069939</v>
      </c>
      <c r="AS132" s="172">
        <v>5062616.4160000002</v>
      </c>
      <c r="AT132" s="172">
        <v>4578046</v>
      </c>
      <c r="AU132" s="172">
        <v>4930028</v>
      </c>
      <c r="AV132" s="172">
        <v>5309542</v>
      </c>
      <c r="AW132" s="172">
        <v>5415882.227</v>
      </c>
      <c r="AX132" s="172">
        <v>4885454</v>
      </c>
      <c r="AY132" s="172">
        <v>4926259</v>
      </c>
      <c r="AZ132" s="172">
        <v>5510058</v>
      </c>
      <c r="BA132" s="175"/>
      <c r="BB132" s="175"/>
      <c r="BC132" s="175"/>
      <c r="BD132" s="175"/>
      <c r="BE132" s="175"/>
      <c r="BF132" s="175"/>
      <c r="BG132" s="175"/>
      <c r="BH132" s="175"/>
      <c r="BI132" s="175"/>
      <c r="BJ132" s="175"/>
      <c r="BK132" s="175"/>
      <c r="BL132" s="175"/>
      <c r="BM132" s="175"/>
      <c r="BN132" s="175"/>
      <c r="BO132" s="175"/>
      <c r="BP132" s="175"/>
    </row>
    <row r="133" spans="1:68" ht="16.5" hidden="1" customHeight="1" x14ac:dyDescent="0.3">
      <c r="A133" s="172" t="s">
        <v>1126</v>
      </c>
      <c r="B133" s="172">
        <v>64822</v>
      </c>
      <c r="C133" s="172">
        <v>66239</v>
      </c>
      <c r="D133" s="172">
        <v>68521</v>
      </c>
      <c r="E133" s="172">
        <v>75066</v>
      </c>
      <c r="F133" s="172">
        <v>48963</v>
      </c>
      <c r="G133" s="172">
        <v>32023</v>
      </c>
      <c r="H133" s="172">
        <v>98048</v>
      </c>
      <c r="I133" s="172">
        <v>117870</v>
      </c>
      <c r="J133" s="172">
        <v>120948</v>
      </c>
      <c r="K133" s="172">
        <v>132593</v>
      </c>
      <c r="L133" s="172">
        <v>31450</v>
      </c>
      <c r="M133" s="172">
        <v>54212</v>
      </c>
      <c r="N133" s="172">
        <v>74558</v>
      </c>
      <c r="O133" s="172">
        <v>109214</v>
      </c>
      <c r="P133" s="172">
        <v>120362</v>
      </c>
      <c r="Q133" s="172">
        <v>146456.6</v>
      </c>
      <c r="R133" s="172">
        <v>159958</v>
      </c>
      <c r="S133" s="172">
        <v>181417</v>
      </c>
      <c r="T133" s="172">
        <v>181370</v>
      </c>
      <c r="U133" s="172">
        <v>206121.15900000001</v>
      </c>
      <c r="V133" s="172">
        <v>204403</v>
      </c>
      <c r="W133" s="172">
        <v>151900</v>
      </c>
      <c r="X133" s="172">
        <v>56719</v>
      </c>
      <c r="Y133" s="172">
        <v>65019.786</v>
      </c>
      <c r="Z133" s="172">
        <v>67618</v>
      </c>
      <c r="AA133" s="172">
        <v>61318</v>
      </c>
      <c r="AB133" s="172">
        <v>54333</v>
      </c>
      <c r="AC133" s="172">
        <v>54554.86</v>
      </c>
      <c r="AD133" s="172">
        <v>64866</v>
      </c>
      <c r="AE133" s="172">
        <v>50558</v>
      </c>
      <c r="AF133" s="172">
        <v>42623</v>
      </c>
      <c r="AG133" s="172">
        <v>46480.241999999998</v>
      </c>
      <c r="AH133" s="172">
        <v>45523</v>
      </c>
      <c r="AI133" s="172">
        <v>49250</v>
      </c>
      <c r="AJ133" s="172">
        <v>59408</v>
      </c>
      <c r="AK133" s="172">
        <v>75509.303</v>
      </c>
      <c r="AL133" s="172">
        <v>84129</v>
      </c>
      <c r="AM133" s="172">
        <v>53673</v>
      </c>
      <c r="AN133" s="172">
        <v>45095</v>
      </c>
      <c r="AO133" s="172">
        <v>55604.42</v>
      </c>
      <c r="AP133" s="172">
        <v>54363</v>
      </c>
      <c r="AQ133" s="172">
        <v>89972</v>
      </c>
      <c r="AR133" s="172">
        <v>70499</v>
      </c>
      <c r="AS133" s="172">
        <v>64883.093999999997</v>
      </c>
      <c r="AT133" s="172">
        <v>112373</v>
      </c>
      <c r="AU133" s="172">
        <v>74241</v>
      </c>
      <c r="AV133" s="172">
        <v>57891</v>
      </c>
      <c r="AW133" s="172">
        <v>49962.357000000004</v>
      </c>
      <c r="AX133" s="172">
        <v>42379</v>
      </c>
      <c r="AY133" s="172">
        <v>38128</v>
      </c>
      <c r="AZ133" s="172">
        <v>32129</v>
      </c>
      <c r="BA133" s="175"/>
      <c r="BB133" s="175"/>
      <c r="BC133" s="175"/>
      <c r="BD133" s="175"/>
      <c r="BE133" s="175"/>
      <c r="BF133" s="175"/>
      <c r="BG133" s="175"/>
      <c r="BH133" s="175"/>
      <c r="BI133" s="175"/>
      <c r="BJ133" s="175"/>
      <c r="BK133" s="175"/>
      <c r="BL133" s="175"/>
      <c r="BM133" s="175"/>
      <c r="BN133" s="175"/>
      <c r="BO133" s="175"/>
      <c r="BP133" s="175"/>
    </row>
    <row r="134" spans="1:68" ht="16.5" hidden="1" customHeight="1" x14ac:dyDescent="0.3">
      <c r="A134" s="172" t="s">
        <v>1127</v>
      </c>
      <c r="B134" s="172">
        <v>0</v>
      </c>
      <c r="C134" s="172">
        <v>0</v>
      </c>
      <c r="D134" s="172">
        <v>0</v>
      </c>
      <c r="E134" s="172">
        <v>0</v>
      </c>
      <c r="F134" s="172">
        <v>0</v>
      </c>
      <c r="G134" s="172">
        <v>7</v>
      </c>
      <c r="H134" s="172">
        <v>8</v>
      </c>
      <c r="I134" s="172">
        <v>10</v>
      </c>
      <c r="J134" s="172">
        <v>9</v>
      </c>
      <c r="K134" s="172">
        <v>9</v>
      </c>
      <c r="L134" s="172">
        <v>9</v>
      </c>
      <c r="M134" s="172">
        <v>10</v>
      </c>
      <c r="N134" s="172">
        <v>10</v>
      </c>
      <c r="O134" s="172">
        <v>11</v>
      </c>
      <c r="P134" s="172">
        <v>10</v>
      </c>
      <c r="Q134" s="172">
        <v>15.31</v>
      </c>
      <c r="R134" s="172">
        <v>13</v>
      </c>
      <c r="S134" s="172">
        <v>13</v>
      </c>
      <c r="T134" s="172">
        <v>13</v>
      </c>
      <c r="U134" s="172">
        <v>3542.3180000000002</v>
      </c>
      <c r="V134" s="172">
        <v>19</v>
      </c>
      <c r="W134" s="172">
        <v>411</v>
      </c>
      <c r="X134" s="172">
        <v>21</v>
      </c>
      <c r="Y134" s="172">
        <v>25.696000000000002</v>
      </c>
      <c r="Z134" s="172">
        <v>26</v>
      </c>
      <c r="AA134" s="172">
        <v>26</v>
      </c>
      <c r="AB134" s="172">
        <v>24</v>
      </c>
      <c r="AC134" s="172">
        <v>31.456</v>
      </c>
      <c r="AD134" s="172">
        <v>31</v>
      </c>
      <c r="AE134" s="172">
        <v>31</v>
      </c>
      <c r="AF134" s="172">
        <v>34</v>
      </c>
      <c r="AG134" s="172">
        <v>40.043999999999997</v>
      </c>
      <c r="AH134" s="172">
        <v>39</v>
      </c>
      <c r="AI134" s="172">
        <v>39</v>
      </c>
      <c r="AJ134" s="172">
        <v>39</v>
      </c>
      <c r="AK134" s="172">
        <v>46.238999999999997</v>
      </c>
      <c r="AL134" s="172">
        <v>46</v>
      </c>
      <c r="AM134" s="172">
        <v>44</v>
      </c>
      <c r="AN134" s="172">
        <v>44</v>
      </c>
      <c r="AO134" s="172">
        <v>48.701000000000001</v>
      </c>
      <c r="AP134" s="172">
        <v>51</v>
      </c>
      <c r="AQ134" s="172">
        <v>53</v>
      </c>
      <c r="AR134" s="172">
        <v>54</v>
      </c>
      <c r="AS134" s="172">
        <v>64.724000000000004</v>
      </c>
      <c r="AT134" s="172">
        <v>63</v>
      </c>
      <c r="AU134" s="172">
        <v>62</v>
      </c>
      <c r="AV134" s="172">
        <v>60</v>
      </c>
      <c r="AW134" s="172">
        <v>71.406000000000006</v>
      </c>
      <c r="AX134" s="172">
        <v>74</v>
      </c>
      <c r="AY134" s="172">
        <v>76</v>
      </c>
      <c r="AZ134" s="172">
        <v>73</v>
      </c>
      <c r="BA134" s="175"/>
      <c r="BB134" s="175"/>
      <c r="BC134" s="175"/>
      <c r="BD134" s="175"/>
      <c r="BE134" s="175"/>
      <c r="BF134" s="175"/>
      <c r="BG134" s="175"/>
      <c r="BH134" s="175"/>
      <c r="BI134" s="175"/>
      <c r="BJ134" s="175"/>
      <c r="BK134" s="175"/>
      <c r="BL134" s="175"/>
      <c r="BM134" s="175"/>
      <c r="BN134" s="175"/>
      <c r="BO134" s="175"/>
      <c r="BP134" s="175"/>
    </row>
    <row r="135" spans="1:68" ht="16.5" hidden="1" customHeight="1" x14ac:dyDescent="0.3">
      <c r="A135" s="172" t="s">
        <v>1250</v>
      </c>
      <c r="B135" s="172">
        <v>137694</v>
      </c>
      <c r="C135" s="172">
        <v>76014</v>
      </c>
      <c r="D135" s="172">
        <v>23427</v>
      </c>
      <c r="E135" s="172">
        <v>4301</v>
      </c>
      <c r="F135" s="172">
        <v>2294</v>
      </c>
      <c r="G135" s="172">
        <v>0</v>
      </c>
      <c r="H135" s="172">
        <v>138</v>
      </c>
      <c r="I135" s="172">
        <v>0</v>
      </c>
      <c r="J135" s="172">
        <v>0</v>
      </c>
      <c r="K135" s="172">
        <v>0</v>
      </c>
      <c r="L135" s="172">
        <v>8351</v>
      </c>
      <c r="M135" s="172">
        <v>0</v>
      </c>
      <c r="N135" s="172">
        <v>45073</v>
      </c>
      <c r="O135" s="172">
        <v>57863</v>
      </c>
      <c r="P135" s="172">
        <v>53625</v>
      </c>
      <c r="Q135" s="172">
        <v>59743.49</v>
      </c>
      <c r="R135" s="172">
        <v>7524</v>
      </c>
      <c r="S135" s="172">
        <v>0</v>
      </c>
      <c r="T135" s="172">
        <v>41999</v>
      </c>
      <c r="U135" s="172">
        <v>17623.253000000001</v>
      </c>
      <c r="V135" s="172">
        <v>3055</v>
      </c>
      <c r="W135" s="172">
        <v>0</v>
      </c>
      <c r="X135" s="172">
        <v>0</v>
      </c>
      <c r="Y135" s="172">
        <v>0</v>
      </c>
      <c r="Z135" s="172">
        <v>176962</v>
      </c>
      <c r="AA135" s="172">
        <v>1262</v>
      </c>
      <c r="AB135" s="172">
        <v>236946</v>
      </c>
      <c r="AC135" s="172">
        <v>-38190.019</v>
      </c>
      <c r="AD135" s="172">
        <v>0</v>
      </c>
      <c r="AE135" s="172">
        <v>0</v>
      </c>
      <c r="AF135" s="172">
        <v>25535</v>
      </c>
      <c r="AG135" s="172">
        <v>0</v>
      </c>
      <c r="AH135" s="172">
        <v>58587</v>
      </c>
      <c r="AI135" s="172">
        <v>7685</v>
      </c>
      <c r="AJ135" s="172">
        <v>28142</v>
      </c>
      <c r="AK135" s="172">
        <v>-17328.463</v>
      </c>
      <c r="AL135" s="172">
        <v>5036</v>
      </c>
      <c r="AM135" s="172">
        <v>0</v>
      </c>
      <c r="AN135" s="172">
        <v>4550</v>
      </c>
      <c r="AO135" s="172">
        <v>0</v>
      </c>
      <c r="AP135" s="172">
        <v>0</v>
      </c>
      <c r="AQ135" s="172">
        <v>0</v>
      </c>
      <c r="AR135" s="172">
        <v>57790</v>
      </c>
      <c r="AS135" s="172">
        <v>-7339.9560000000001</v>
      </c>
      <c r="AT135" s="172">
        <v>0</v>
      </c>
      <c r="AU135" s="172">
        <v>58902</v>
      </c>
      <c r="AV135" s="172">
        <v>-22214</v>
      </c>
      <c r="AW135" s="172">
        <v>68901.237999999998</v>
      </c>
      <c r="AX135" s="172">
        <v>55990</v>
      </c>
      <c r="AY135" s="172">
        <v>-2482</v>
      </c>
      <c r="AZ135" s="172">
        <v>11306</v>
      </c>
      <c r="BA135" s="175"/>
      <c r="BB135" s="175"/>
      <c r="BC135" s="175"/>
      <c r="BD135" s="175"/>
      <c r="BE135" s="175"/>
      <c r="BF135" s="175"/>
      <c r="BG135" s="175"/>
      <c r="BH135" s="175"/>
      <c r="BI135" s="175"/>
      <c r="BJ135" s="175"/>
      <c r="BK135" s="175"/>
      <c r="BL135" s="175"/>
      <c r="BM135" s="175"/>
      <c r="BN135" s="175"/>
      <c r="BO135" s="175"/>
      <c r="BP135" s="175"/>
    </row>
    <row r="136" spans="1:68" ht="16.5" hidden="1" customHeight="1" x14ac:dyDescent="0.3">
      <c r="A136" s="172" t="s">
        <v>1251</v>
      </c>
      <c r="B136" s="172">
        <v>0</v>
      </c>
      <c r="C136" s="172">
        <v>0</v>
      </c>
      <c r="D136" s="172">
        <v>0</v>
      </c>
      <c r="E136" s="172">
        <v>0</v>
      </c>
      <c r="F136" s="172">
        <v>0</v>
      </c>
      <c r="G136" s="172">
        <v>0</v>
      </c>
      <c r="H136" s="172">
        <v>0</v>
      </c>
      <c r="I136" s="172">
        <v>0</v>
      </c>
      <c r="J136" s="172">
        <v>0</v>
      </c>
      <c r="K136" s="172">
        <v>0</v>
      </c>
      <c r="L136" s="172">
        <v>0</v>
      </c>
      <c r="M136" s="172">
        <v>0</v>
      </c>
      <c r="N136" s="172">
        <v>0</v>
      </c>
      <c r="O136" s="172">
        <v>0</v>
      </c>
      <c r="P136" s="172">
        <v>0</v>
      </c>
      <c r="Q136" s="172">
        <v>0</v>
      </c>
      <c r="R136" s="172">
        <v>0</v>
      </c>
      <c r="S136" s="172">
        <v>0</v>
      </c>
      <c r="T136" s="172">
        <v>0</v>
      </c>
      <c r="U136" s="172">
        <v>0</v>
      </c>
      <c r="V136" s="172">
        <v>0</v>
      </c>
      <c r="W136" s="172">
        <v>71702</v>
      </c>
      <c r="X136" s="172">
        <v>0</v>
      </c>
      <c r="Y136" s="172">
        <v>3.1E-2</v>
      </c>
      <c r="Z136" s="172">
        <v>0</v>
      </c>
      <c r="AA136" s="172">
        <v>0</v>
      </c>
      <c r="AB136" s="172">
        <v>0</v>
      </c>
      <c r="AC136" s="172">
        <v>0</v>
      </c>
      <c r="AD136" s="172">
        <v>0</v>
      </c>
      <c r="AE136" s="172">
        <v>0</v>
      </c>
      <c r="AF136" s="172">
        <v>0</v>
      </c>
      <c r="AG136" s="172">
        <v>0</v>
      </c>
      <c r="AH136" s="172">
        <v>0</v>
      </c>
      <c r="AI136" s="172">
        <v>0</v>
      </c>
      <c r="AJ136" s="172">
        <v>0</v>
      </c>
      <c r="AK136" s="172">
        <v>0</v>
      </c>
      <c r="AL136" s="172">
        <v>0</v>
      </c>
      <c r="AM136" s="172">
        <v>0</v>
      </c>
      <c r="AN136" s="172">
        <v>0</v>
      </c>
      <c r="AO136" s="172">
        <v>0</v>
      </c>
      <c r="AP136" s="172">
        <v>0</v>
      </c>
      <c r="AQ136" s="172">
        <v>0</v>
      </c>
      <c r="AR136" s="172">
        <v>0</v>
      </c>
      <c r="AS136" s="172">
        <v>0</v>
      </c>
      <c r="AT136" s="172">
        <v>0</v>
      </c>
      <c r="AU136" s="172">
        <v>0</v>
      </c>
      <c r="AV136" s="172">
        <v>0</v>
      </c>
      <c r="AW136" s="172">
        <v>0</v>
      </c>
      <c r="AX136" s="172">
        <v>0</v>
      </c>
      <c r="AY136" s="172">
        <v>0</v>
      </c>
      <c r="AZ136" s="172">
        <v>0</v>
      </c>
      <c r="BA136" s="175"/>
      <c r="BB136" s="175"/>
      <c r="BC136" s="175"/>
      <c r="BD136" s="175"/>
      <c r="BE136" s="175"/>
      <c r="BF136" s="175"/>
      <c r="BG136" s="175"/>
      <c r="BH136" s="175"/>
      <c r="BI136" s="175"/>
      <c r="BJ136" s="175"/>
      <c r="BK136" s="175"/>
      <c r="BL136" s="175"/>
      <c r="BM136" s="175"/>
      <c r="BN136" s="175"/>
      <c r="BO136" s="175"/>
      <c r="BP136" s="175"/>
    </row>
    <row r="137" spans="1:68" ht="16.5" hidden="1" customHeight="1" x14ac:dyDescent="0.3">
      <c r="A137" s="172" t="s">
        <v>1252</v>
      </c>
      <c r="B137" s="172">
        <v>1207163</v>
      </c>
      <c r="C137" s="172">
        <v>1178089</v>
      </c>
      <c r="D137" s="172">
        <v>1107407</v>
      </c>
      <c r="E137" s="172">
        <v>1363006</v>
      </c>
      <c r="F137" s="172">
        <v>1307386</v>
      </c>
      <c r="G137" s="172">
        <v>1145514</v>
      </c>
      <c r="H137" s="172">
        <v>1186110</v>
      </c>
      <c r="I137" s="172">
        <v>1447915</v>
      </c>
      <c r="J137" s="172">
        <v>1321883</v>
      </c>
      <c r="K137" s="172">
        <v>1307115</v>
      </c>
      <c r="L137" s="172">
        <v>1417359</v>
      </c>
      <c r="M137" s="172">
        <v>1744139</v>
      </c>
      <c r="N137" s="172">
        <v>1610751</v>
      </c>
      <c r="O137" s="172">
        <v>1590375</v>
      </c>
      <c r="P137" s="172">
        <v>1595604</v>
      </c>
      <c r="Q137" s="172">
        <v>1066243.72</v>
      </c>
      <c r="R137" s="172">
        <v>1492490</v>
      </c>
      <c r="S137" s="172">
        <v>1934688</v>
      </c>
      <c r="T137" s="172">
        <v>2540123</v>
      </c>
      <c r="U137" s="172">
        <v>2375218.9950000001</v>
      </c>
      <c r="V137" s="172">
        <v>2258403</v>
      </c>
      <c r="W137" s="172">
        <v>2326848</v>
      </c>
      <c r="X137" s="172">
        <v>3748413</v>
      </c>
      <c r="Y137" s="172">
        <v>3500872.2910000002</v>
      </c>
      <c r="Z137" s="172">
        <v>2923276</v>
      </c>
      <c r="AA137" s="172">
        <v>3126178</v>
      </c>
      <c r="AB137" s="172">
        <v>3338085</v>
      </c>
      <c r="AC137" s="172">
        <v>3532267.8020000001</v>
      </c>
      <c r="AD137" s="172">
        <v>3162157</v>
      </c>
      <c r="AE137" s="172">
        <v>3333320</v>
      </c>
      <c r="AF137" s="172">
        <v>3630498</v>
      </c>
      <c r="AG137" s="172">
        <v>3745277.023</v>
      </c>
      <c r="AH137" s="172">
        <v>3712618</v>
      </c>
      <c r="AI137" s="172">
        <v>4573992</v>
      </c>
      <c r="AJ137" s="172">
        <v>4297996</v>
      </c>
      <c r="AK137" s="172">
        <v>4335431.7879999997</v>
      </c>
      <c r="AL137" s="172">
        <v>4094488</v>
      </c>
      <c r="AM137" s="172">
        <v>4464309</v>
      </c>
      <c r="AN137" s="172">
        <v>4923553</v>
      </c>
      <c r="AO137" s="172">
        <v>4612990.4800000004</v>
      </c>
      <c r="AP137" s="172">
        <v>4339655</v>
      </c>
      <c r="AQ137" s="172">
        <v>4701357</v>
      </c>
      <c r="AR137" s="172">
        <v>4941596</v>
      </c>
      <c r="AS137" s="172">
        <v>5005008.5539999995</v>
      </c>
      <c r="AT137" s="172">
        <v>4465610</v>
      </c>
      <c r="AU137" s="172">
        <v>4796823</v>
      </c>
      <c r="AV137" s="172">
        <v>5251591</v>
      </c>
      <c r="AW137" s="172">
        <v>5296947.2259999998</v>
      </c>
      <c r="AX137" s="172">
        <v>4787011</v>
      </c>
      <c r="AY137" s="172">
        <v>4888055</v>
      </c>
      <c r="AZ137" s="172">
        <v>5466550</v>
      </c>
      <c r="BA137" s="175"/>
      <c r="BB137" s="175"/>
      <c r="BC137" s="175"/>
      <c r="BD137" s="175"/>
      <c r="BE137" s="175"/>
      <c r="BF137" s="175"/>
      <c r="BG137" s="175"/>
      <c r="BH137" s="175"/>
      <c r="BI137" s="175"/>
      <c r="BJ137" s="175"/>
      <c r="BK137" s="175"/>
      <c r="BL137" s="175"/>
      <c r="BM137" s="175"/>
      <c r="BN137" s="175"/>
      <c r="BO137" s="175"/>
      <c r="BP137" s="175"/>
    </row>
    <row r="138" spans="1:68" ht="16.5" hidden="1" customHeight="1" x14ac:dyDescent="0.3">
      <c r="A138" s="172" t="s">
        <v>1131</v>
      </c>
      <c r="B138" s="172">
        <v>32860365</v>
      </c>
      <c r="C138" s="172">
        <v>32138264</v>
      </c>
      <c r="D138" s="172">
        <v>34243278</v>
      </c>
      <c r="E138" s="172">
        <v>30212553</v>
      </c>
      <c r="F138" s="172">
        <v>27276477</v>
      </c>
      <c r="G138" s="172">
        <v>28572462</v>
      </c>
      <c r="H138" s="172">
        <v>29679922</v>
      </c>
      <c r="I138" s="172">
        <v>32234349</v>
      </c>
      <c r="J138" s="172">
        <v>33424788</v>
      </c>
      <c r="K138" s="172">
        <v>34628197</v>
      </c>
      <c r="L138" s="172">
        <v>34742439</v>
      </c>
      <c r="M138" s="172">
        <v>38296477</v>
      </c>
      <c r="N138" s="172">
        <v>38900857</v>
      </c>
      <c r="O138" s="172">
        <v>40740442</v>
      </c>
      <c r="P138" s="172">
        <v>41815939</v>
      </c>
      <c r="Q138" s="172">
        <v>40432544.030000001</v>
      </c>
      <c r="R138" s="172">
        <v>44674448</v>
      </c>
      <c r="S138" s="172">
        <v>47731327</v>
      </c>
      <c r="T138" s="172">
        <v>51267041</v>
      </c>
      <c r="U138" s="172">
        <v>54171345.210000001</v>
      </c>
      <c r="V138" s="172">
        <v>52904994</v>
      </c>
      <c r="W138" s="172">
        <v>53632795</v>
      </c>
      <c r="X138" s="172">
        <v>86155705</v>
      </c>
      <c r="Y138" s="172">
        <v>91979850.589000002</v>
      </c>
      <c r="Z138" s="172">
        <v>89325899</v>
      </c>
      <c r="AA138" s="172">
        <v>92133902</v>
      </c>
      <c r="AB138" s="172">
        <v>91301806</v>
      </c>
      <c r="AC138" s="172">
        <v>98539468.832000002</v>
      </c>
      <c r="AD138" s="172">
        <v>98780706</v>
      </c>
      <c r="AE138" s="172">
        <v>100676161</v>
      </c>
      <c r="AF138" s="172">
        <v>100062554</v>
      </c>
      <c r="AG138" s="172">
        <v>106399352.56900001</v>
      </c>
      <c r="AH138" s="172">
        <v>108785534</v>
      </c>
      <c r="AI138" s="172">
        <v>114628643</v>
      </c>
      <c r="AJ138" s="172">
        <v>113027626</v>
      </c>
      <c r="AK138" s="172">
        <v>115497044.778</v>
      </c>
      <c r="AL138" s="172">
        <v>117512531</v>
      </c>
      <c r="AM138" s="172">
        <v>120651938</v>
      </c>
      <c r="AN138" s="172">
        <v>123215070</v>
      </c>
      <c r="AO138" s="172">
        <v>128033296.77</v>
      </c>
      <c r="AP138" s="172">
        <v>128045872</v>
      </c>
      <c r="AQ138" s="172">
        <v>129706280</v>
      </c>
      <c r="AR138" s="172">
        <v>130552276</v>
      </c>
      <c r="AS138" s="172">
        <v>139566055.37400001</v>
      </c>
      <c r="AT138" s="172">
        <v>138895714</v>
      </c>
      <c r="AU138" s="172">
        <v>143325742</v>
      </c>
      <c r="AV138" s="172">
        <v>141072248</v>
      </c>
      <c r="AW138" s="172">
        <v>147926507.76300001</v>
      </c>
      <c r="AX138" s="172">
        <v>145855966</v>
      </c>
      <c r="AY138" s="172">
        <v>128027320</v>
      </c>
      <c r="AZ138" s="172">
        <v>135500078</v>
      </c>
      <c r="BA138" s="175"/>
      <c r="BB138" s="175"/>
      <c r="BC138" s="175"/>
      <c r="BD138" s="175"/>
      <c r="BE138" s="175"/>
      <c r="BF138" s="175"/>
      <c r="BG138" s="175"/>
      <c r="BH138" s="175"/>
      <c r="BI138" s="175"/>
      <c r="BJ138" s="175"/>
      <c r="BK138" s="175"/>
      <c r="BL138" s="175"/>
      <c r="BM138" s="175"/>
      <c r="BN138" s="175"/>
      <c r="BO138" s="175"/>
      <c r="BP138" s="175"/>
    </row>
    <row r="139" spans="1:68" ht="16.5" hidden="1" customHeight="1" x14ac:dyDescent="0.3">
      <c r="BA139" s="175"/>
      <c r="BB139" s="175"/>
      <c r="BC139" s="175"/>
      <c r="BD139" s="175"/>
      <c r="BE139" s="175"/>
      <c r="BF139" s="175"/>
      <c r="BG139" s="175"/>
      <c r="BH139" s="175"/>
      <c r="BI139" s="175"/>
      <c r="BJ139" s="175"/>
      <c r="BK139" s="175"/>
      <c r="BL139" s="175"/>
      <c r="BM139" s="175"/>
      <c r="BN139" s="175"/>
      <c r="BO139" s="175"/>
      <c r="BP139" s="175"/>
    </row>
    <row r="140" spans="1:68" ht="16.5" hidden="1" customHeight="1" x14ac:dyDescent="0.3">
      <c r="A140" s="172" t="s">
        <v>1132</v>
      </c>
      <c r="BA140" s="175"/>
      <c r="BB140" s="175"/>
      <c r="BC140" s="175"/>
      <c r="BD140" s="175"/>
      <c r="BE140" s="175"/>
      <c r="BF140" s="175"/>
      <c r="BG140" s="175"/>
      <c r="BH140" s="175"/>
      <c r="BI140" s="175"/>
      <c r="BJ140" s="175"/>
      <c r="BK140" s="175"/>
      <c r="BL140" s="175"/>
      <c r="BM140" s="175"/>
      <c r="BN140" s="175"/>
      <c r="BO140" s="175"/>
      <c r="BP140" s="175"/>
    </row>
    <row r="141" spans="1:68" ht="16.5" hidden="1" customHeight="1" x14ac:dyDescent="0.3">
      <c r="A141" s="172" t="s">
        <v>1133</v>
      </c>
      <c r="B141" s="172">
        <v>24190319</v>
      </c>
      <c r="C141" s="172">
        <v>23352368</v>
      </c>
      <c r="D141" s="172">
        <v>25160698</v>
      </c>
      <c r="E141" s="172">
        <v>21650557</v>
      </c>
      <c r="F141" s="172">
        <v>19129633</v>
      </c>
      <c r="G141" s="172">
        <v>20099355</v>
      </c>
      <c r="H141" s="172">
        <v>20835831</v>
      </c>
      <c r="I141" s="172">
        <v>22653316</v>
      </c>
      <c r="J141" s="172">
        <v>23508220</v>
      </c>
      <c r="K141" s="172">
        <v>24179394</v>
      </c>
      <c r="L141" s="172">
        <v>24302607</v>
      </c>
      <c r="M141" s="172">
        <v>26846817</v>
      </c>
      <c r="N141" s="172">
        <v>27958524</v>
      </c>
      <c r="O141" s="172">
        <v>29317441</v>
      </c>
      <c r="P141" s="172">
        <v>29934076</v>
      </c>
      <c r="Q141" s="172">
        <v>29652526.469999999</v>
      </c>
      <c r="R141" s="172">
        <v>31966248</v>
      </c>
      <c r="S141" s="172">
        <v>33724856</v>
      </c>
      <c r="T141" s="172">
        <v>35981672</v>
      </c>
      <c r="U141" s="172">
        <v>38418391.664999999</v>
      </c>
      <c r="V141" s="172">
        <v>37388877</v>
      </c>
      <c r="W141" s="172">
        <v>37655206</v>
      </c>
      <c r="X141" s="172">
        <v>65137805</v>
      </c>
      <c r="Y141" s="172">
        <v>70474869.732999995</v>
      </c>
      <c r="Z141" s="172">
        <v>68151816</v>
      </c>
      <c r="AA141" s="172">
        <v>70030538</v>
      </c>
      <c r="AB141" s="172">
        <v>68841769</v>
      </c>
      <c r="AC141" s="172">
        <v>74419302.134000003</v>
      </c>
      <c r="AD141" s="172">
        <v>75124884</v>
      </c>
      <c r="AE141" s="172">
        <v>76134726</v>
      </c>
      <c r="AF141" s="172">
        <v>75068073</v>
      </c>
      <c r="AG141" s="172">
        <v>80190984.368000001</v>
      </c>
      <c r="AH141" s="172">
        <v>82252728</v>
      </c>
      <c r="AI141" s="172">
        <v>86035371</v>
      </c>
      <c r="AJ141" s="172">
        <v>84599591</v>
      </c>
      <c r="AK141" s="172">
        <v>86800357.959000006</v>
      </c>
      <c r="AL141" s="172">
        <v>88434390</v>
      </c>
      <c r="AM141" s="172">
        <v>90333235</v>
      </c>
      <c r="AN141" s="172">
        <v>91742078</v>
      </c>
      <c r="AO141" s="172">
        <v>95492591.766000003</v>
      </c>
      <c r="AP141" s="172">
        <v>96214167</v>
      </c>
      <c r="AQ141" s="172">
        <v>97508629</v>
      </c>
      <c r="AR141" s="172">
        <v>97474391</v>
      </c>
      <c r="AS141" s="172">
        <v>104120052.86300001</v>
      </c>
      <c r="AT141" s="172">
        <v>104244085</v>
      </c>
      <c r="AU141" s="172">
        <v>107180802</v>
      </c>
      <c r="AV141" s="172">
        <v>104585596</v>
      </c>
      <c r="AW141" s="172">
        <v>110138600.88699999</v>
      </c>
      <c r="AX141" s="172">
        <v>109788727</v>
      </c>
      <c r="AY141" s="172">
        <v>96659238</v>
      </c>
      <c r="AZ141" s="172">
        <v>101422483</v>
      </c>
      <c r="BA141" s="175"/>
      <c r="BB141" s="175"/>
      <c r="BC141" s="175"/>
      <c r="BD141" s="175"/>
      <c r="BE141" s="175"/>
      <c r="BF141" s="175"/>
      <c r="BG141" s="175"/>
      <c r="BH141" s="175"/>
      <c r="BI141" s="175"/>
      <c r="BJ141" s="175"/>
      <c r="BK141" s="175"/>
      <c r="BL141" s="175"/>
      <c r="BM141" s="175"/>
      <c r="BN141" s="175"/>
      <c r="BO141" s="175"/>
      <c r="BP141" s="175"/>
    </row>
    <row r="142" spans="1:68" ht="16.5" hidden="1" customHeight="1" x14ac:dyDescent="0.3">
      <c r="A142" s="172" t="s">
        <v>1137</v>
      </c>
      <c r="B142" s="172">
        <v>7152108</v>
      </c>
      <c r="C142" s="172">
        <v>7957131</v>
      </c>
      <c r="D142" s="172">
        <v>8184598</v>
      </c>
      <c r="E142" s="172">
        <v>7773556</v>
      </c>
      <c r="F142" s="172">
        <v>6305166</v>
      </c>
      <c r="G142" s="172">
        <v>6669942</v>
      </c>
      <c r="H142" s="172">
        <v>6851477</v>
      </c>
      <c r="I142" s="172">
        <v>8178803</v>
      </c>
      <c r="J142" s="172">
        <v>7545002</v>
      </c>
      <c r="K142" s="172">
        <v>7978324</v>
      </c>
      <c r="L142" s="172">
        <v>8104545</v>
      </c>
      <c r="M142" s="172">
        <v>9094415</v>
      </c>
      <c r="N142" s="172">
        <v>7932297</v>
      </c>
      <c r="O142" s="172">
        <v>8292511</v>
      </c>
      <c r="P142" s="172">
        <v>8861044</v>
      </c>
      <c r="Q142" s="172">
        <v>8640926.4299999997</v>
      </c>
      <c r="R142" s="172">
        <v>9070208</v>
      </c>
      <c r="S142" s="172">
        <v>10525305</v>
      </c>
      <c r="T142" s="172">
        <v>11538260</v>
      </c>
      <c r="U142" s="172">
        <v>12239973.279999999</v>
      </c>
      <c r="V142" s="172">
        <v>11581524</v>
      </c>
      <c r="W142" s="172">
        <v>12623922</v>
      </c>
      <c r="X142" s="172">
        <v>16435557</v>
      </c>
      <c r="Y142" s="172">
        <v>17668209.392999999</v>
      </c>
      <c r="Z142" s="172">
        <v>16448807</v>
      </c>
      <c r="AA142" s="172">
        <v>16885322</v>
      </c>
      <c r="AB142" s="172">
        <v>16732864</v>
      </c>
      <c r="AC142" s="172">
        <v>18761026.392000001</v>
      </c>
      <c r="AD142" s="172">
        <v>17085459</v>
      </c>
      <c r="AE142" s="172">
        <v>18454078</v>
      </c>
      <c r="AF142" s="172">
        <v>18906220</v>
      </c>
      <c r="AG142" s="172">
        <v>19455409.169</v>
      </c>
      <c r="AH142" s="172">
        <v>19419678</v>
      </c>
      <c r="AI142" s="172">
        <v>21450813</v>
      </c>
      <c r="AJ142" s="172">
        <v>21283051</v>
      </c>
      <c r="AK142" s="172">
        <v>21512510.088</v>
      </c>
      <c r="AL142" s="172">
        <v>21278575</v>
      </c>
      <c r="AM142" s="172">
        <v>22744305</v>
      </c>
      <c r="AN142" s="172">
        <v>23624495</v>
      </c>
      <c r="AO142" s="172">
        <v>24254353.612</v>
      </c>
      <c r="AP142" s="172">
        <v>23404237</v>
      </c>
      <c r="AQ142" s="172">
        <v>24604230</v>
      </c>
      <c r="AR142" s="172">
        <v>24997645</v>
      </c>
      <c r="AS142" s="172">
        <v>27189019.206999999</v>
      </c>
      <c r="AT142" s="172">
        <v>25820044</v>
      </c>
      <c r="AU142" s="172">
        <v>28848813</v>
      </c>
      <c r="AV142" s="172">
        <v>28029324</v>
      </c>
      <c r="AW142" s="172">
        <v>28863883.68</v>
      </c>
      <c r="AX142" s="172">
        <v>27306845</v>
      </c>
      <c r="AY142" s="172">
        <v>26012794</v>
      </c>
      <c r="AZ142" s="172">
        <v>27306687</v>
      </c>
      <c r="BA142" s="175"/>
      <c r="BB142" s="175"/>
      <c r="BC142" s="175"/>
      <c r="BD142" s="175"/>
      <c r="BE142" s="175"/>
      <c r="BF142" s="175"/>
      <c r="BG142" s="175"/>
      <c r="BH142" s="175"/>
      <c r="BI142" s="175"/>
      <c r="BJ142" s="175"/>
      <c r="BK142" s="175"/>
      <c r="BL142" s="175"/>
      <c r="BM142" s="175"/>
      <c r="BN142" s="175"/>
      <c r="BO142" s="175"/>
      <c r="BP142" s="175"/>
    </row>
    <row r="143" spans="1:68" ht="16.5" hidden="1" customHeight="1" x14ac:dyDescent="0.3">
      <c r="A143" s="172" t="s">
        <v>1191</v>
      </c>
      <c r="B143" s="172">
        <v>0</v>
      </c>
      <c r="C143" s="172">
        <v>0</v>
      </c>
      <c r="D143" s="172">
        <v>0</v>
      </c>
      <c r="E143" s="172">
        <v>0</v>
      </c>
      <c r="F143" s="172">
        <v>0</v>
      </c>
      <c r="G143" s="172">
        <v>4978867</v>
      </c>
      <c r="H143" s="172">
        <v>5119062</v>
      </c>
      <c r="I143" s="172">
        <v>5825006</v>
      </c>
      <c r="J143" s="172">
        <v>5470380</v>
      </c>
      <c r="K143" s="172">
        <v>5829805</v>
      </c>
      <c r="L143" s="172">
        <v>5997966</v>
      </c>
      <c r="M143" s="172">
        <v>6902482</v>
      </c>
      <c r="N143" s="172">
        <v>6297196</v>
      </c>
      <c r="O143" s="172">
        <v>6906899</v>
      </c>
      <c r="P143" s="172">
        <v>7120128</v>
      </c>
      <c r="Q143" s="172">
        <v>6809280.0899999999</v>
      </c>
      <c r="R143" s="172">
        <v>7492022</v>
      </c>
      <c r="S143" s="172">
        <v>8924611</v>
      </c>
      <c r="T143" s="172">
        <v>9747647</v>
      </c>
      <c r="U143" s="172">
        <v>10096698.832</v>
      </c>
      <c r="V143" s="172">
        <v>9736244</v>
      </c>
      <c r="W143" s="172">
        <v>10551328</v>
      </c>
      <c r="X143" s="172">
        <v>12773097</v>
      </c>
      <c r="Y143" s="172">
        <v>13343917.698999999</v>
      </c>
      <c r="Z143" s="172">
        <v>12262903</v>
      </c>
      <c r="AA143" s="172">
        <v>14133158</v>
      </c>
      <c r="AB143" s="172">
        <v>13913869</v>
      </c>
      <c r="AC143" s="172">
        <v>15758619.889</v>
      </c>
      <c r="AD143" s="172">
        <v>14153287</v>
      </c>
      <c r="AE143" s="172">
        <v>15481647</v>
      </c>
      <c r="AF143" s="172">
        <v>15994853</v>
      </c>
      <c r="AG143" s="172">
        <v>16379404.729</v>
      </c>
      <c r="AH143" s="172">
        <v>16509115</v>
      </c>
      <c r="AI143" s="172">
        <v>18435327</v>
      </c>
      <c r="AJ143" s="172">
        <v>18063436</v>
      </c>
      <c r="AK143" s="172">
        <v>18182706.103</v>
      </c>
      <c r="AL143" s="172">
        <v>17840384</v>
      </c>
      <c r="AM143" s="172">
        <v>19150619</v>
      </c>
      <c r="AN143" s="172">
        <v>20003348</v>
      </c>
      <c r="AO143" s="172">
        <v>20305500.357999999</v>
      </c>
      <c r="AP143" s="172">
        <v>19838773</v>
      </c>
      <c r="AQ143" s="172">
        <v>20770693</v>
      </c>
      <c r="AR143" s="172">
        <v>21170349</v>
      </c>
      <c r="AS143" s="172">
        <v>22706258.988000002</v>
      </c>
      <c r="AT143" s="172">
        <v>21834905</v>
      </c>
      <c r="AU143" s="172">
        <v>23869872</v>
      </c>
      <c r="AV143" s="172">
        <v>23638917</v>
      </c>
      <c r="AW143" s="172">
        <v>24046681.344999999</v>
      </c>
      <c r="AX143" s="172">
        <v>22878915</v>
      </c>
      <c r="AY143" s="172">
        <v>22042799</v>
      </c>
      <c r="AZ143" s="172">
        <v>23032080</v>
      </c>
      <c r="BA143" s="175"/>
      <c r="BB143" s="175"/>
      <c r="BC143" s="175"/>
      <c r="BD143" s="175"/>
      <c r="BE143" s="175"/>
      <c r="BF143" s="175"/>
      <c r="BG143" s="175"/>
      <c r="BH143" s="175"/>
      <c r="BI143" s="175"/>
      <c r="BJ143" s="175"/>
      <c r="BK143" s="175"/>
      <c r="BL143" s="175"/>
      <c r="BM143" s="175"/>
      <c r="BN143" s="175"/>
      <c r="BO143" s="175"/>
      <c r="BP143" s="175"/>
    </row>
    <row r="144" spans="1:68" ht="16.5" hidden="1" customHeight="1" x14ac:dyDescent="0.3">
      <c r="A144" s="172" t="s">
        <v>1138</v>
      </c>
      <c r="B144" s="172">
        <v>0</v>
      </c>
      <c r="C144" s="172">
        <v>0</v>
      </c>
      <c r="D144" s="172">
        <v>0</v>
      </c>
      <c r="E144" s="172">
        <v>0</v>
      </c>
      <c r="F144" s="172">
        <v>0</v>
      </c>
      <c r="G144" s="172">
        <v>1691075</v>
      </c>
      <c r="H144" s="172">
        <v>1732415</v>
      </c>
      <c r="I144" s="172">
        <v>2353797</v>
      </c>
      <c r="J144" s="172">
        <v>2074622</v>
      </c>
      <c r="K144" s="172">
        <v>2148519</v>
      </c>
      <c r="L144" s="172">
        <v>2106579</v>
      </c>
      <c r="M144" s="172">
        <v>2191933</v>
      </c>
      <c r="N144" s="172">
        <v>1635101</v>
      </c>
      <c r="O144" s="172">
        <v>1385612</v>
      </c>
      <c r="P144" s="172">
        <v>1740916</v>
      </c>
      <c r="Q144" s="172">
        <v>1831646.34</v>
      </c>
      <c r="R144" s="172">
        <v>1578186</v>
      </c>
      <c r="S144" s="172">
        <v>1600694</v>
      </c>
      <c r="T144" s="172">
        <v>1790613</v>
      </c>
      <c r="U144" s="172">
        <v>2143274.4479999999</v>
      </c>
      <c r="V144" s="172">
        <v>1845280</v>
      </c>
      <c r="W144" s="172">
        <v>2072594</v>
      </c>
      <c r="X144" s="172">
        <v>3662460</v>
      </c>
      <c r="Y144" s="172">
        <v>4324291.6940000001</v>
      </c>
      <c r="Z144" s="172">
        <v>4185904</v>
      </c>
      <c r="AA144" s="172">
        <v>2752164</v>
      </c>
      <c r="AB144" s="172">
        <v>2818995</v>
      </c>
      <c r="AC144" s="172">
        <v>3002406.503</v>
      </c>
      <c r="AD144" s="172">
        <v>2932172</v>
      </c>
      <c r="AE144" s="172">
        <v>2972431</v>
      </c>
      <c r="AF144" s="172">
        <v>2911367</v>
      </c>
      <c r="AG144" s="172">
        <v>3076004.44</v>
      </c>
      <c r="AH144" s="172">
        <v>2910563</v>
      </c>
      <c r="AI144" s="172">
        <v>3015486</v>
      </c>
      <c r="AJ144" s="172">
        <v>3219615</v>
      </c>
      <c r="AK144" s="172">
        <v>3329803.9849999999</v>
      </c>
      <c r="AL144" s="172">
        <v>3438191</v>
      </c>
      <c r="AM144" s="172">
        <v>3593686</v>
      </c>
      <c r="AN144" s="172">
        <v>3621147</v>
      </c>
      <c r="AO144" s="172">
        <v>3948853.2540000002</v>
      </c>
      <c r="AP144" s="172">
        <v>3565464</v>
      </c>
      <c r="AQ144" s="172">
        <v>3833537</v>
      </c>
      <c r="AR144" s="172">
        <v>3827296</v>
      </c>
      <c r="AS144" s="172">
        <v>4482760.2189999996</v>
      </c>
      <c r="AT144" s="172">
        <v>3985139</v>
      </c>
      <c r="AU144" s="172">
        <v>4978941</v>
      </c>
      <c r="AV144" s="172">
        <v>4390407</v>
      </c>
      <c r="AW144" s="172">
        <v>4817202.335</v>
      </c>
      <c r="AX144" s="172">
        <v>4427930</v>
      </c>
      <c r="AY144" s="172">
        <v>3969995</v>
      </c>
      <c r="AZ144" s="172">
        <v>4274607</v>
      </c>
      <c r="BA144" s="175"/>
      <c r="BB144" s="175"/>
      <c r="BC144" s="175"/>
      <c r="BD144" s="175"/>
      <c r="BE144" s="175"/>
      <c r="BF144" s="175"/>
      <c r="BG144" s="175"/>
      <c r="BH144" s="175"/>
      <c r="BI144" s="175"/>
      <c r="BJ144" s="175"/>
      <c r="BK144" s="175"/>
      <c r="BL144" s="175"/>
      <c r="BM144" s="175"/>
      <c r="BN144" s="175"/>
      <c r="BO144" s="175"/>
      <c r="BP144" s="175"/>
    </row>
    <row r="145" spans="1:68" ht="16.5" hidden="1" customHeight="1" x14ac:dyDescent="0.3">
      <c r="A145" s="173" t="s">
        <v>1139</v>
      </c>
      <c r="B145" s="172">
        <v>0</v>
      </c>
      <c r="C145" s="172">
        <v>0</v>
      </c>
      <c r="D145" s="172">
        <v>0</v>
      </c>
      <c r="E145" s="172">
        <v>0</v>
      </c>
      <c r="F145" s="172">
        <v>0</v>
      </c>
      <c r="G145" s="172">
        <v>4873</v>
      </c>
      <c r="H145" s="172">
        <v>-138</v>
      </c>
      <c r="I145" s="172">
        <v>3582</v>
      </c>
      <c r="J145" s="172">
        <v>9258</v>
      </c>
      <c r="K145" s="172">
        <v>14876</v>
      </c>
      <c r="L145" s="172">
        <v>-8351</v>
      </c>
      <c r="M145" s="172">
        <v>90825</v>
      </c>
      <c r="N145" s="172">
        <v>0</v>
      </c>
      <c r="O145" s="172">
        <v>0</v>
      </c>
      <c r="P145" s="172">
        <v>0</v>
      </c>
      <c r="Q145" s="172">
        <v>0</v>
      </c>
      <c r="R145" s="172">
        <v>0</v>
      </c>
      <c r="S145" s="172">
        <v>28559</v>
      </c>
      <c r="T145" s="172">
        <v>0</v>
      </c>
      <c r="U145" s="172">
        <v>0</v>
      </c>
      <c r="V145" s="172">
        <v>0</v>
      </c>
      <c r="W145" s="172">
        <v>34449</v>
      </c>
      <c r="X145" s="172">
        <v>391277</v>
      </c>
      <c r="Y145" s="172">
        <v>146982.79199999999</v>
      </c>
      <c r="Z145" s="172">
        <v>0</v>
      </c>
      <c r="AA145" s="172">
        <v>0</v>
      </c>
      <c r="AB145" s="172">
        <v>0</v>
      </c>
      <c r="AC145" s="172">
        <v>0</v>
      </c>
      <c r="AD145" s="172">
        <v>19335</v>
      </c>
      <c r="AE145" s="172">
        <v>36122</v>
      </c>
      <c r="AF145" s="172">
        <v>-25535</v>
      </c>
      <c r="AG145" s="172">
        <v>-25740.898000000001</v>
      </c>
      <c r="AH145" s="172">
        <v>0</v>
      </c>
      <c r="AI145" s="172">
        <v>0</v>
      </c>
      <c r="AJ145" s="172">
        <v>0</v>
      </c>
      <c r="AK145" s="172">
        <v>0</v>
      </c>
      <c r="AL145" s="172">
        <v>0</v>
      </c>
      <c r="AM145" s="172">
        <v>18376</v>
      </c>
      <c r="AN145" s="172">
        <v>-4550</v>
      </c>
      <c r="AO145" s="172">
        <v>-8250.5630000000001</v>
      </c>
      <c r="AP145" s="172">
        <v>6799</v>
      </c>
      <c r="AQ145" s="172">
        <v>3933</v>
      </c>
      <c r="AR145" s="172">
        <v>0</v>
      </c>
      <c r="AS145" s="172">
        <v>0</v>
      </c>
      <c r="AT145" s="172">
        <v>2012</v>
      </c>
      <c r="AU145" s="172">
        <v>0</v>
      </c>
      <c r="AV145" s="172">
        <v>22214</v>
      </c>
      <c r="AW145" s="172">
        <v>0</v>
      </c>
      <c r="AX145" s="172">
        <v>0</v>
      </c>
      <c r="AY145" s="172">
        <v>2482</v>
      </c>
      <c r="AZ145" s="172">
        <v>0</v>
      </c>
      <c r="BA145" s="175"/>
      <c r="BB145" s="175"/>
      <c r="BC145" s="175"/>
      <c r="BD145" s="175"/>
      <c r="BE145" s="175"/>
      <c r="BF145" s="175"/>
      <c r="BG145" s="175"/>
      <c r="BH145" s="175"/>
      <c r="BI145" s="175"/>
      <c r="BJ145" s="175"/>
      <c r="BK145" s="175"/>
      <c r="BL145" s="175"/>
      <c r="BM145" s="175"/>
      <c r="BN145" s="175"/>
      <c r="BO145" s="175"/>
      <c r="BP145" s="175"/>
    </row>
    <row r="146" spans="1:68" s="173" customFormat="1" ht="16.5" hidden="1" customHeight="1" x14ac:dyDescent="0.3">
      <c r="A146" s="173" t="s">
        <v>1253</v>
      </c>
      <c r="B146" s="173">
        <v>0</v>
      </c>
      <c r="C146" s="173">
        <v>0</v>
      </c>
      <c r="D146" s="173">
        <v>0</v>
      </c>
      <c r="E146" s="173">
        <v>0</v>
      </c>
      <c r="F146" s="173">
        <v>0</v>
      </c>
      <c r="G146" s="173">
        <v>4873</v>
      </c>
      <c r="H146" s="173">
        <v>-138</v>
      </c>
      <c r="I146" s="173">
        <v>3582</v>
      </c>
      <c r="J146" s="173">
        <v>9258</v>
      </c>
      <c r="K146" s="173">
        <v>14876</v>
      </c>
      <c r="L146" s="173">
        <v>-8351</v>
      </c>
      <c r="M146" s="173">
        <v>90825</v>
      </c>
      <c r="N146" s="173">
        <v>0</v>
      </c>
      <c r="O146" s="173">
        <v>0</v>
      </c>
      <c r="P146" s="173">
        <v>0</v>
      </c>
      <c r="Q146" s="173">
        <v>0</v>
      </c>
      <c r="R146" s="173">
        <v>0</v>
      </c>
      <c r="S146" s="173">
        <v>28559</v>
      </c>
      <c r="T146" s="173">
        <v>0</v>
      </c>
      <c r="U146" s="173">
        <v>0</v>
      </c>
      <c r="V146" s="173">
        <v>0</v>
      </c>
      <c r="W146" s="173">
        <v>34449</v>
      </c>
      <c r="X146" s="173">
        <v>391277</v>
      </c>
      <c r="Y146" s="173">
        <v>146982.79199999999</v>
      </c>
      <c r="Z146" s="173">
        <v>0</v>
      </c>
      <c r="AA146" s="173">
        <v>0</v>
      </c>
      <c r="AB146" s="173">
        <v>0</v>
      </c>
      <c r="AC146" s="173">
        <v>0</v>
      </c>
      <c r="AD146" s="173">
        <v>19335</v>
      </c>
      <c r="AE146" s="173">
        <v>36122</v>
      </c>
      <c r="AF146" s="173">
        <v>-25535</v>
      </c>
      <c r="AG146" s="173">
        <v>-25740.898000000001</v>
      </c>
      <c r="AH146" s="173">
        <v>0</v>
      </c>
      <c r="AI146" s="173">
        <v>0</v>
      </c>
      <c r="AJ146" s="173">
        <v>0</v>
      </c>
      <c r="AK146" s="173">
        <v>0</v>
      </c>
      <c r="AL146" s="173">
        <v>0</v>
      </c>
      <c r="AM146" s="173">
        <v>18376</v>
      </c>
      <c r="AN146" s="173">
        <v>-4550</v>
      </c>
      <c r="AO146" s="173">
        <v>-8250.5630000000001</v>
      </c>
      <c r="AP146" s="173">
        <v>6799</v>
      </c>
      <c r="AQ146" s="173">
        <v>3933</v>
      </c>
      <c r="AR146" s="173">
        <v>0</v>
      </c>
      <c r="AS146" s="173">
        <v>0</v>
      </c>
      <c r="AT146" s="173">
        <v>2012</v>
      </c>
      <c r="AU146" s="173">
        <v>0</v>
      </c>
      <c r="AV146" s="173">
        <v>22214</v>
      </c>
      <c r="AW146" s="173">
        <v>0</v>
      </c>
      <c r="AX146" s="173">
        <v>0</v>
      </c>
      <c r="AY146" s="173">
        <v>2482</v>
      </c>
      <c r="AZ146" s="173">
        <v>0</v>
      </c>
      <c r="BA146" s="177"/>
      <c r="BB146" s="177"/>
      <c r="BC146" s="177"/>
      <c r="BD146" s="177"/>
      <c r="BE146" s="177"/>
      <c r="BF146" s="177"/>
      <c r="BG146" s="177"/>
      <c r="BH146" s="177"/>
      <c r="BI146" s="177"/>
      <c r="BJ146" s="177"/>
      <c r="BK146" s="177"/>
      <c r="BL146" s="177"/>
      <c r="BM146" s="177"/>
      <c r="BN146" s="177"/>
      <c r="BO146" s="177"/>
      <c r="BP146" s="177"/>
    </row>
    <row r="147" spans="1:68" s="173" customFormat="1" ht="16.5" hidden="1" customHeight="1" x14ac:dyDescent="0.3">
      <c r="A147" s="173" t="s">
        <v>1141</v>
      </c>
      <c r="B147" s="173">
        <v>2160</v>
      </c>
      <c r="C147" s="173">
        <v>2160</v>
      </c>
      <c r="D147" s="173">
        <v>2162</v>
      </c>
      <c r="E147" s="173">
        <v>2159</v>
      </c>
      <c r="F147" s="173">
        <v>118819</v>
      </c>
      <c r="G147" s="173">
        <v>118032</v>
      </c>
      <c r="H147" s="173">
        <v>118991</v>
      </c>
      <c r="I147" s="173">
        <v>-114189</v>
      </c>
      <c r="J147" s="173">
        <v>60761</v>
      </c>
      <c r="K147" s="173">
        <v>63978</v>
      </c>
      <c r="L147" s="173">
        <v>66508</v>
      </c>
      <c r="M147" s="173">
        <v>69133</v>
      </c>
      <c r="N147" s="173">
        <v>67241</v>
      </c>
      <c r="O147" s="173">
        <v>130668</v>
      </c>
      <c r="P147" s="173">
        <v>54529</v>
      </c>
      <c r="Q147" s="173">
        <v>53214.68</v>
      </c>
      <c r="R147" s="173">
        <v>96861</v>
      </c>
      <c r="S147" s="173">
        <v>126754</v>
      </c>
      <c r="T147" s="173">
        <v>76860</v>
      </c>
      <c r="U147" s="173">
        <v>62064.152999999998</v>
      </c>
      <c r="V147" s="173">
        <v>0</v>
      </c>
      <c r="W147" s="173">
        <v>0</v>
      </c>
      <c r="X147" s="173">
        <v>0</v>
      </c>
      <c r="Y147" s="173">
        <v>0</v>
      </c>
      <c r="Z147" s="173">
        <v>0</v>
      </c>
      <c r="AA147" s="173">
        <v>0</v>
      </c>
      <c r="AB147" s="173">
        <v>0</v>
      </c>
      <c r="AC147" s="173">
        <v>0</v>
      </c>
      <c r="AD147" s="173">
        <v>0</v>
      </c>
      <c r="AE147" s="173">
        <v>0</v>
      </c>
      <c r="AF147" s="173">
        <v>0</v>
      </c>
      <c r="AG147" s="173">
        <v>0</v>
      </c>
      <c r="AH147" s="173">
        <v>0</v>
      </c>
      <c r="AI147" s="173">
        <v>0</v>
      </c>
      <c r="AJ147" s="173">
        <v>0</v>
      </c>
      <c r="AK147" s="173">
        <v>0</v>
      </c>
      <c r="AL147" s="173">
        <v>0</v>
      </c>
      <c r="AM147" s="173">
        <v>0</v>
      </c>
      <c r="AN147" s="173">
        <v>0</v>
      </c>
      <c r="AO147" s="173">
        <v>0</v>
      </c>
      <c r="AP147" s="173">
        <v>0</v>
      </c>
      <c r="AQ147" s="173">
        <v>0</v>
      </c>
      <c r="AR147" s="173">
        <v>0</v>
      </c>
      <c r="AS147" s="173">
        <v>0</v>
      </c>
      <c r="AT147" s="173">
        <v>0</v>
      </c>
      <c r="AU147" s="173">
        <v>0</v>
      </c>
      <c r="AV147" s="173">
        <v>0</v>
      </c>
      <c r="AW147" s="173">
        <v>0</v>
      </c>
      <c r="AX147" s="173">
        <v>0</v>
      </c>
      <c r="AY147" s="173">
        <v>0</v>
      </c>
      <c r="AZ147" s="173">
        <v>0</v>
      </c>
      <c r="BA147" s="177"/>
      <c r="BB147" s="177"/>
      <c r="BC147" s="177"/>
      <c r="BD147" s="177"/>
      <c r="BE147" s="177"/>
      <c r="BF147" s="177"/>
      <c r="BG147" s="177"/>
      <c r="BH147" s="177"/>
      <c r="BI147" s="177"/>
      <c r="BJ147" s="177"/>
      <c r="BK147" s="177"/>
      <c r="BL147" s="177"/>
      <c r="BM147" s="177"/>
      <c r="BN147" s="177"/>
      <c r="BO147" s="177"/>
      <c r="BP147" s="177"/>
    </row>
    <row r="148" spans="1:68" ht="16.5" hidden="1" customHeight="1" x14ac:dyDescent="0.3">
      <c r="A148" s="172" t="s">
        <v>1142</v>
      </c>
      <c r="B148" s="172">
        <v>0</v>
      </c>
      <c r="C148" s="172">
        <v>0</v>
      </c>
      <c r="D148" s="172">
        <v>0</v>
      </c>
      <c r="E148" s="172">
        <v>0</v>
      </c>
      <c r="F148" s="172">
        <v>0</v>
      </c>
      <c r="G148" s="172">
        <v>0</v>
      </c>
      <c r="H148" s="172">
        <v>0</v>
      </c>
      <c r="I148" s="172">
        <v>0</v>
      </c>
      <c r="J148" s="172">
        <v>0</v>
      </c>
      <c r="K148" s="172">
        <v>0</v>
      </c>
      <c r="L148" s="172">
        <v>0</v>
      </c>
      <c r="M148" s="172">
        <v>0</v>
      </c>
      <c r="N148" s="172">
        <v>0</v>
      </c>
      <c r="O148" s="172">
        <v>0</v>
      </c>
      <c r="P148" s="172">
        <v>0</v>
      </c>
      <c r="Q148" s="172">
        <v>0</v>
      </c>
      <c r="R148" s="172">
        <v>0</v>
      </c>
      <c r="S148" s="172">
        <v>0</v>
      </c>
      <c r="T148" s="172">
        <v>0</v>
      </c>
      <c r="U148" s="172">
        <v>0</v>
      </c>
      <c r="V148" s="172">
        <v>0</v>
      </c>
      <c r="W148" s="172">
        <v>0</v>
      </c>
      <c r="X148" s="172">
        <v>0</v>
      </c>
      <c r="Y148" s="172">
        <v>0</v>
      </c>
      <c r="Z148" s="172">
        <v>0</v>
      </c>
      <c r="AA148" s="172">
        <v>0</v>
      </c>
      <c r="AB148" s="172">
        <v>0</v>
      </c>
      <c r="AC148" s="172">
        <v>0</v>
      </c>
      <c r="AD148" s="172">
        <v>0</v>
      </c>
      <c r="AE148" s="172">
        <v>0</v>
      </c>
      <c r="AF148" s="172">
        <v>0</v>
      </c>
      <c r="AG148" s="172">
        <v>0</v>
      </c>
      <c r="AH148" s="172">
        <v>0</v>
      </c>
      <c r="AI148" s="172">
        <v>0</v>
      </c>
      <c r="AJ148" s="172">
        <v>0</v>
      </c>
      <c r="AK148" s="172">
        <v>0</v>
      </c>
      <c r="AL148" s="172">
        <v>0</v>
      </c>
      <c r="AM148" s="172">
        <v>0</v>
      </c>
      <c r="AN148" s="172">
        <v>0</v>
      </c>
      <c r="AO148" s="172">
        <v>0</v>
      </c>
      <c r="AP148" s="172">
        <v>0</v>
      </c>
      <c r="AQ148" s="172">
        <v>0</v>
      </c>
      <c r="AR148" s="172">
        <v>0</v>
      </c>
      <c r="AS148" s="172">
        <v>0</v>
      </c>
      <c r="AT148" s="172">
        <v>0</v>
      </c>
      <c r="AU148" s="172">
        <v>0</v>
      </c>
      <c r="AV148" s="172">
        <v>0</v>
      </c>
      <c r="AW148" s="172">
        <v>0</v>
      </c>
      <c r="AX148" s="172">
        <v>0</v>
      </c>
      <c r="AY148" s="172">
        <v>235</v>
      </c>
      <c r="AZ148" s="172">
        <v>523</v>
      </c>
      <c r="BA148" s="175"/>
      <c r="BB148" s="175"/>
      <c r="BC148" s="175"/>
      <c r="BD148" s="175"/>
      <c r="BE148" s="175"/>
      <c r="BF148" s="175"/>
      <c r="BG148" s="175"/>
      <c r="BH148" s="175"/>
      <c r="BI148" s="175"/>
      <c r="BJ148" s="175"/>
      <c r="BK148" s="175"/>
      <c r="BL148" s="175"/>
      <c r="BM148" s="175"/>
      <c r="BN148" s="175"/>
      <c r="BO148" s="175"/>
      <c r="BP148" s="175"/>
    </row>
    <row r="149" spans="1:68" ht="16.5" hidden="1" customHeight="1" x14ac:dyDescent="0.3">
      <c r="A149" s="172" t="s">
        <v>1143</v>
      </c>
      <c r="B149" s="172">
        <v>31344587</v>
      </c>
      <c r="C149" s="172">
        <v>31311659</v>
      </c>
      <c r="D149" s="172">
        <v>33347458</v>
      </c>
      <c r="E149" s="172">
        <v>29426272</v>
      </c>
      <c r="F149" s="172">
        <v>25553618</v>
      </c>
      <c r="G149" s="172">
        <v>26892202</v>
      </c>
      <c r="H149" s="172">
        <v>27806299</v>
      </c>
      <c r="I149" s="172">
        <v>30721513</v>
      </c>
      <c r="J149" s="172">
        <v>31123241</v>
      </c>
      <c r="K149" s="172">
        <v>32236572</v>
      </c>
      <c r="L149" s="172">
        <v>32473660</v>
      </c>
      <c r="M149" s="172">
        <v>36101191</v>
      </c>
      <c r="N149" s="172">
        <v>35958062</v>
      </c>
      <c r="O149" s="172">
        <v>37740620</v>
      </c>
      <c r="P149" s="172">
        <v>38849649</v>
      </c>
      <c r="Q149" s="172">
        <v>38346667.579999998</v>
      </c>
      <c r="R149" s="172">
        <v>41133317</v>
      </c>
      <c r="S149" s="172">
        <v>44405474</v>
      </c>
      <c r="T149" s="172">
        <v>47596792</v>
      </c>
      <c r="U149" s="172">
        <v>50720429.097999997</v>
      </c>
      <c r="V149" s="172">
        <v>48970401</v>
      </c>
      <c r="W149" s="172">
        <v>50313577</v>
      </c>
      <c r="X149" s="172">
        <v>81964639</v>
      </c>
      <c r="Y149" s="172">
        <v>88290061.917999998</v>
      </c>
      <c r="Z149" s="172">
        <v>84600623</v>
      </c>
      <c r="AA149" s="172">
        <v>86915860</v>
      </c>
      <c r="AB149" s="172">
        <v>85574633</v>
      </c>
      <c r="AC149" s="172">
        <v>93180328.525999993</v>
      </c>
      <c r="AD149" s="172">
        <v>92229678</v>
      </c>
      <c r="AE149" s="172">
        <v>94624926</v>
      </c>
      <c r="AF149" s="172">
        <v>93974293</v>
      </c>
      <c r="AG149" s="172">
        <v>99620652.638999999</v>
      </c>
      <c r="AH149" s="172">
        <v>101672406</v>
      </c>
      <c r="AI149" s="172">
        <v>107486184</v>
      </c>
      <c r="AJ149" s="172">
        <v>105882642</v>
      </c>
      <c r="AK149" s="172">
        <v>108312868.04700001</v>
      </c>
      <c r="AL149" s="172">
        <v>109712965</v>
      </c>
      <c r="AM149" s="172">
        <v>113095916</v>
      </c>
      <c r="AN149" s="172">
        <v>115366573</v>
      </c>
      <c r="AO149" s="172">
        <v>119738694.815</v>
      </c>
      <c r="AP149" s="172">
        <v>119625203</v>
      </c>
      <c r="AQ149" s="172">
        <v>122116792</v>
      </c>
      <c r="AR149" s="172">
        <v>122472036</v>
      </c>
      <c r="AS149" s="172">
        <v>131309072.06999999</v>
      </c>
      <c r="AT149" s="172">
        <v>130066141</v>
      </c>
      <c r="AU149" s="172">
        <v>136029615</v>
      </c>
      <c r="AV149" s="172">
        <v>132637134</v>
      </c>
      <c r="AW149" s="172">
        <v>139002484.567</v>
      </c>
      <c r="AX149" s="172">
        <v>137095572</v>
      </c>
      <c r="AY149" s="172">
        <v>122674749</v>
      </c>
      <c r="AZ149" s="172">
        <v>128729693</v>
      </c>
      <c r="BA149" s="175"/>
      <c r="BB149" s="175"/>
      <c r="BC149" s="175"/>
      <c r="BD149" s="175"/>
      <c r="BE149" s="175"/>
      <c r="BF149" s="175"/>
      <c r="BG149" s="175"/>
      <c r="BH149" s="175"/>
      <c r="BI149" s="175"/>
      <c r="BJ149" s="175"/>
      <c r="BK149" s="175"/>
      <c r="BL149" s="175"/>
      <c r="BM149" s="175"/>
      <c r="BN149" s="175"/>
      <c r="BO149" s="175"/>
      <c r="BP149" s="175"/>
    </row>
    <row r="150" spans="1:68" ht="16.5" hidden="1" customHeight="1" x14ac:dyDescent="0.3">
      <c r="BA150" s="175"/>
      <c r="BB150" s="175"/>
      <c r="BC150" s="175"/>
      <c r="BD150" s="175"/>
      <c r="BE150" s="175"/>
      <c r="BF150" s="175"/>
      <c r="BG150" s="175"/>
      <c r="BH150" s="175"/>
      <c r="BI150" s="175"/>
      <c r="BJ150" s="175"/>
      <c r="BK150" s="175"/>
      <c r="BL150" s="175"/>
      <c r="BM150" s="175"/>
      <c r="BN150" s="175"/>
      <c r="BO150" s="175"/>
      <c r="BP150" s="175"/>
    </row>
    <row r="151" spans="1:68" ht="16.5" hidden="1" customHeight="1" x14ac:dyDescent="0.3">
      <c r="A151" s="172" t="s">
        <v>865</v>
      </c>
      <c r="BA151" s="175"/>
      <c r="BB151" s="175"/>
      <c r="BC151" s="175"/>
      <c r="BD151" s="175"/>
      <c r="BE151" s="175"/>
      <c r="BF151" s="175"/>
      <c r="BG151" s="175"/>
      <c r="BH151" s="175"/>
      <c r="BI151" s="175"/>
      <c r="BJ151" s="175"/>
      <c r="BK151" s="175"/>
      <c r="BL151" s="175"/>
      <c r="BM151" s="175"/>
      <c r="BN151" s="175"/>
      <c r="BO151" s="175"/>
      <c r="BP151" s="175"/>
    </row>
    <row r="152" spans="1:68" ht="16.5" hidden="1" customHeight="1" x14ac:dyDescent="0.3">
      <c r="A152" s="172" t="s">
        <v>1144</v>
      </c>
      <c r="B152" s="172">
        <v>1515778</v>
      </c>
      <c r="C152" s="172">
        <v>826605</v>
      </c>
      <c r="D152" s="172">
        <v>895820</v>
      </c>
      <c r="E152" s="172">
        <v>786281</v>
      </c>
      <c r="F152" s="172">
        <v>1722859</v>
      </c>
      <c r="G152" s="172">
        <v>1680260</v>
      </c>
      <c r="H152" s="172">
        <v>1873623</v>
      </c>
      <c r="I152" s="172">
        <v>1512836</v>
      </c>
      <c r="J152" s="172">
        <v>2301547</v>
      </c>
      <c r="K152" s="172">
        <v>2391625</v>
      </c>
      <c r="L152" s="172">
        <v>2268779</v>
      </c>
      <c r="M152" s="172">
        <v>2195286</v>
      </c>
      <c r="N152" s="172">
        <v>2942795</v>
      </c>
      <c r="O152" s="172">
        <v>2999822</v>
      </c>
      <c r="P152" s="172">
        <v>2966290</v>
      </c>
      <c r="Q152" s="172">
        <v>2085876.45</v>
      </c>
      <c r="R152" s="172">
        <v>3541131</v>
      </c>
      <c r="S152" s="172">
        <v>3325853</v>
      </c>
      <c r="T152" s="172">
        <v>3670249</v>
      </c>
      <c r="U152" s="172">
        <v>3450916.1120000002</v>
      </c>
      <c r="V152" s="172">
        <v>3934593</v>
      </c>
      <c r="W152" s="172">
        <v>3319218</v>
      </c>
      <c r="X152" s="172">
        <v>4191066</v>
      </c>
      <c r="Y152" s="172">
        <v>3689788.6710000001</v>
      </c>
      <c r="Z152" s="172">
        <v>4725276</v>
      </c>
      <c r="AA152" s="172">
        <v>5218042</v>
      </c>
      <c r="AB152" s="172">
        <v>5727173</v>
      </c>
      <c r="AC152" s="172">
        <v>5359140.3059999999</v>
      </c>
      <c r="AD152" s="172">
        <v>6551028</v>
      </c>
      <c r="AE152" s="172">
        <v>6051235</v>
      </c>
      <c r="AF152" s="172">
        <v>6088261</v>
      </c>
      <c r="AG152" s="172">
        <v>6778699.9299999997</v>
      </c>
      <c r="AH152" s="172">
        <v>7113128</v>
      </c>
      <c r="AI152" s="172">
        <v>7142459</v>
      </c>
      <c r="AJ152" s="172">
        <v>7144984</v>
      </c>
      <c r="AK152" s="172">
        <v>7184176.7309999997</v>
      </c>
      <c r="AL152" s="172">
        <v>7799566</v>
      </c>
      <c r="AM152" s="172">
        <v>7556022</v>
      </c>
      <c r="AN152" s="172">
        <v>7848497</v>
      </c>
      <c r="AO152" s="172">
        <v>8294601.9550000001</v>
      </c>
      <c r="AP152" s="172">
        <v>8420669</v>
      </c>
      <c r="AQ152" s="172">
        <v>7589488</v>
      </c>
      <c r="AR152" s="172">
        <v>8080240</v>
      </c>
      <c r="AS152" s="172">
        <v>8256983.3039999995</v>
      </c>
      <c r="AT152" s="172">
        <v>8829573</v>
      </c>
      <c r="AU152" s="172">
        <v>7296127</v>
      </c>
      <c r="AV152" s="172">
        <v>8435114</v>
      </c>
      <c r="AW152" s="172">
        <v>8924023.1960000005</v>
      </c>
      <c r="AX152" s="172">
        <v>8760394</v>
      </c>
      <c r="AY152" s="172">
        <v>5352571</v>
      </c>
      <c r="AZ152" s="172">
        <v>6770385</v>
      </c>
      <c r="BA152" s="175"/>
      <c r="BB152" s="175"/>
      <c r="BC152" s="175"/>
      <c r="BD152" s="175"/>
      <c r="BE152" s="175"/>
      <c r="BF152" s="175"/>
      <c r="BG152" s="175"/>
      <c r="BH152" s="175"/>
      <c r="BI152" s="175"/>
      <c r="BJ152" s="175"/>
      <c r="BK152" s="175"/>
      <c r="BL152" s="175"/>
      <c r="BM152" s="175"/>
      <c r="BN152" s="175"/>
      <c r="BO152" s="175"/>
      <c r="BP152" s="175"/>
    </row>
    <row r="153" spans="1:68" ht="16.5" hidden="1" customHeight="1" x14ac:dyDescent="0.3">
      <c r="A153" s="172" t="s">
        <v>891</v>
      </c>
      <c r="B153" s="172">
        <v>148861</v>
      </c>
      <c r="C153" s="172">
        <v>154714</v>
      </c>
      <c r="D153" s="172">
        <v>165490</v>
      </c>
      <c r="E153" s="172">
        <v>60897</v>
      </c>
      <c r="F153" s="172">
        <v>902</v>
      </c>
      <c r="G153" s="172">
        <v>1220</v>
      </c>
      <c r="H153" s="172">
        <v>346</v>
      </c>
      <c r="I153" s="172">
        <v>6</v>
      </c>
      <c r="J153" s="172">
        <v>50</v>
      </c>
      <c r="K153" s="172">
        <v>58</v>
      </c>
      <c r="L153" s="172">
        <v>1</v>
      </c>
      <c r="M153" s="172">
        <v>3</v>
      </c>
      <c r="N153" s="172">
        <v>0</v>
      </c>
      <c r="O153" s="172">
        <v>3</v>
      </c>
      <c r="P153" s="172">
        <v>2</v>
      </c>
      <c r="Q153" s="172">
        <v>6.87</v>
      </c>
      <c r="R153" s="172">
        <v>1</v>
      </c>
      <c r="S153" s="172">
        <v>10</v>
      </c>
      <c r="T153" s="172">
        <v>8</v>
      </c>
      <c r="U153" s="172">
        <v>6.2610000000000001</v>
      </c>
      <c r="V153" s="172">
        <v>13</v>
      </c>
      <c r="W153" s="172">
        <v>127413</v>
      </c>
      <c r="X153" s="172">
        <v>910001</v>
      </c>
      <c r="Y153" s="172">
        <v>1176603.392</v>
      </c>
      <c r="Z153" s="172">
        <v>1345661</v>
      </c>
      <c r="AA153" s="172">
        <v>2397968</v>
      </c>
      <c r="AB153" s="172">
        <v>2415337</v>
      </c>
      <c r="AC153" s="172">
        <v>2359528.7349999999</v>
      </c>
      <c r="AD153" s="172">
        <v>2263162</v>
      </c>
      <c r="AE153" s="172">
        <v>2166959</v>
      </c>
      <c r="AF153" s="172">
        <v>2073650</v>
      </c>
      <c r="AG153" s="172">
        <v>2081732.362</v>
      </c>
      <c r="AH153" s="172">
        <v>2054419</v>
      </c>
      <c r="AI153" s="172">
        <v>2096779</v>
      </c>
      <c r="AJ153" s="172">
        <v>2159679</v>
      </c>
      <c r="AK153" s="172">
        <v>2131442.8280000002</v>
      </c>
      <c r="AL153" s="172">
        <v>2040296</v>
      </c>
      <c r="AM153" s="172">
        <v>2013538</v>
      </c>
      <c r="AN153" s="172">
        <v>2000204</v>
      </c>
      <c r="AO153" s="172">
        <v>1938561.2279999999</v>
      </c>
      <c r="AP153" s="172">
        <v>1788503</v>
      </c>
      <c r="AQ153" s="172">
        <v>1832776</v>
      </c>
      <c r="AR153" s="172">
        <v>1834799</v>
      </c>
      <c r="AS153" s="172">
        <v>1739592.7579999999</v>
      </c>
      <c r="AT153" s="172">
        <v>1749106</v>
      </c>
      <c r="AU153" s="172">
        <v>1683829</v>
      </c>
      <c r="AV153" s="172">
        <v>1671569</v>
      </c>
      <c r="AW153" s="172">
        <v>1616475.703</v>
      </c>
      <c r="AX153" s="172">
        <v>1880584</v>
      </c>
      <c r="AY153" s="172">
        <v>1976254</v>
      </c>
      <c r="AZ153" s="172">
        <v>1991291</v>
      </c>
      <c r="BA153" s="175"/>
      <c r="BB153" s="175"/>
      <c r="BC153" s="175"/>
      <c r="BD153" s="175"/>
      <c r="BE153" s="175"/>
      <c r="BF153" s="175"/>
      <c r="BG153" s="175"/>
      <c r="BH153" s="175"/>
      <c r="BI153" s="175"/>
      <c r="BJ153" s="175"/>
      <c r="BK153" s="175"/>
      <c r="BL153" s="175"/>
      <c r="BM153" s="175"/>
      <c r="BN153" s="175"/>
      <c r="BO153" s="175"/>
      <c r="BP153" s="175"/>
    </row>
    <row r="154" spans="1:68" ht="16.5" hidden="1" customHeight="1" x14ac:dyDescent="0.3">
      <c r="A154" s="172" t="s">
        <v>867</v>
      </c>
      <c r="B154" s="172">
        <v>369633</v>
      </c>
      <c r="C154" s="172">
        <v>322281</v>
      </c>
      <c r="D154" s="172">
        <v>284741</v>
      </c>
      <c r="E154" s="172">
        <v>228248</v>
      </c>
      <c r="F154" s="172">
        <v>482430</v>
      </c>
      <c r="G154" s="172">
        <v>452289</v>
      </c>
      <c r="H154" s="172">
        <v>461807</v>
      </c>
      <c r="I154" s="172">
        <v>377441</v>
      </c>
      <c r="J154" s="172">
        <v>624226</v>
      </c>
      <c r="K154" s="172">
        <v>624261</v>
      </c>
      <c r="L154" s="172">
        <v>599821</v>
      </c>
      <c r="M154" s="172">
        <v>639050</v>
      </c>
      <c r="N154" s="172">
        <v>856238</v>
      </c>
      <c r="O154" s="172">
        <v>827936</v>
      </c>
      <c r="P154" s="172">
        <v>791566</v>
      </c>
      <c r="Q154" s="172">
        <v>505720.79</v>
      </c>
      <c r="R154" s="172">
        <v>781712</v>
      </c>
      <c r="S154" s="172">
        <v>720238</v>
      </c>
      <c r="T154" s="172">
        <v>749605</v>
      </c>
      <c r="U154" s="172">
        <v>679257.35699999996</v>
      </c>
      <c r="V154" s="172">
        <v>741250</v>
      </c>
      <c r="W154" s="172">
        <v>534474</v>
      </c>
      <c r="X154" s="172">
        <v>585600</v>
      </c>
      <c r="Y154" s="172">
        <v>431070.51799999998</v>
      </c>
      <c r="Z154" s="172">
        <v>643191</v>
      </c>
      <c r="AA154" s="172">
        <v>542107</v>
      </c>
      <c r="AB154" s="172">
        <v>595915</v>
      </c>
      <c r="AC154" s="172">
        <v>449775.63699999999</v>
      </c>
      <c r="AD154" s="172">
        <v>842338</v>
      </c>
      <c r="AE154" s="172">
        <v>715648</v>
      </c>
      <c r="AF154" s="172">
        <v>718076</v>
      </c>
      <c r="AG154" s="172">
        <v>790152.36499999999</v>
      </c>
      <c r="AH154" s="172">
        <v>959576</v>
      </c>
      <c r="AI154" s="172">
        <v>817142</v>
      </c>
      <c r="AJ154" s="172">
        <v>832198</v>
      </c>
      <c r="AK154" s="172">
        <v>714419.94</v>
      </c>
      <c r="AL154" s="172">
        <v>950989</v>
      </c>
      <c r="AM154" s="172">
        <v>866259</v>
      </c>
      <c r="AN154" s="172">
        <v>852968</v>
      </c>
      <c r="AO154" s="172">
        <v>816829.67500000005</v>
      </c>
      <c r="AP154" s="172">
        <v>1181100</v>
      </c>
      <c r="AQ154" s="172">
        <v>927663</v>
      </c>
      <c r="AR154" s="172">
        <v>998129</v>
      </c>
      <c r="AS154" s="172">
        <v>861779.446</v>
      </c>
      <c r="AT154" s="172">
        <v>1231745</v>
      </c>
      <c r="AU154" s="172">
        <v>761854</v>
      </c>
      <c r="AV154" s="172">
        <v>1067705</v>
      </c>
      <c r="AW154" s="172">
        <v>1008438.965</v>
      </c>
      <c r="AX154" s="172">
        <v>1132252</v>
      </c>
      <c r="AY154" s="172">
        <v>433981</v>
      </c>
      <c r="AZ154" s="172">
        <v>682325</v>
      </c>
      <c r="BA154" s="175"/>
      <c r="BB154" s="175"/>
      <c r="BC154" s="175"/>
      <c r="BD154" s="175"/>
      <c r="BE154" s="175"/>
      <c r="BF154" s="175"/>
      <c r="BG154" s="175"/>
      <c r="BH154" s="175"/>
      <c r="BI154" s="175"/>
      <c r="BJ154" s="175"/>
      <c r="BK154" s="175"/>
      <c r="BL154" s="175"/>
      <c r="BM154" s="175"/>
      <c r="BN154" s="175"/>
      <c r="BO154" s="175"/>
      <c r="BP154" s="175"/>
    </row>
    <row r="155" spans="1:68" ht="16.5" hidden="1" customHeight="1" x14ac:dyDescent="0.3">
      <c r="A155" s="172" t="s">
        <v>868</v>
      </c>
      <c r="B155" s="172">
        <v>997284</v>
      </c>
      <c r="C155" s="172">
        <v>349610</v>
      </c>
      <c r="D155" s="172">
        <v>445589</v>
      </c>
      <c r="E155" s="172">
        <v>497136</v>
      </c>
      <c r="F155" s="172">
        <v>1239527</v>
      </c>
      <c r="G155" s="172">
        <v>1226751</v>
      </c>
      <c r="H155" s="172">
        <v>1411470</v>
      </c>
      <c r="I155" s="172">
        <v>1135390</v>
      </c>
      <c r="J155" s="172">
        <v>1677271</v>
      </c>
      <c r="K155" s="172">
        <v>1767306</v>
      </c>
      <c r="L155" s="172">
        <v>1668957</v>
      </c>
      <c r="M155" s="172">
        <v>1556233</v>
      </c>
      <c r="N155" s="172">
        <v>2086557</v>
      </c>
      <c r="O155" s="172">
        <v>2171883</v>
      </c>
      <c r="P155" s="172">
        <v>2174722</v>
      </c>
      <c r="Q155" s="172">
        <v>1580148.79</v>
      </c>
      <c r="R155" s="172">
        <v>2759418</v>
      </c>
      <c r="S155" s="172">
        <v>2605605</v>
      </c>
      <c r="T155" s="172">
        <v>2920636</v>
      </c>
      <c r="U155" s="172">
        <v>2771652.4939999999</v>
      </c>
      <c r="V155" s="172">
        <v>3193330</v>
      </c>
      <c r="W155" s="172">
        <v>2657331</v>
      </c>
      <c r="X155" s="172">
        <v>2695465</v>
      </c>
      <c r="Y155" s="172">
        <v>2082114.7609999999</v>
      </c>
      <c r="Z155" s="172">
        <v>2736424</v>
      </c>
      <c r="AA155" s="172">
        <v>2277967</v>
      </c>
      <c r="AB155" s="172">
        <v>2715921</v>
      </c>
      <c r="AC155" s="172">
        <v>2549835.9339999999</v>
      </c>
      <c r="AD155" s="172">
        <v>3445528</v>
      </c>
      <c r="AE155" s="172">
        <v>3168628</v>
      </c>
      <c r="AF155" s="172">
        <v>3296535</v>
      </c>
      <c r="AG155" s="172">
        <v>3906815.2030000002</v>
      </c>
      <c r="AH155" s="172">
        <v>4099133</v>
      </c>
      <c r="AI155" s="172">
        <v>4228538</v>
      </c>
      <c r="AJ155" s="172">
        <v>4153107</v>
      </c>
      <c r="AK155" s="172">
        <v>4338313.9630000005</v>
      </c>
      <c r="AL155" s="172">
        <v>4808281</v>
      </c>
      <c r="AM155" s="172">
        <v>4676225</v>
      </c>
      <c r="AN155" s="172">
        <v>4995325</v>
      </c>
      <c r="AO155" s="172">
        <v>5539211.0520000001</v>
      </c>
      <c r="AP155" s="172">
        <v>5451066</v>
      </c>
      <c r="AQ155" s="172">
        <v>4829049</v>
      </c>
      <c r="AR155" s="172">
        <v>5247312</v>
      </c>
      <c r="AS155" s="172">
        <v>5655611.0999999996</v>
      </c>
      <c r="AT155" s="172">
        <v>5848722</v>
      </c>
      <c r="AU155" s="172">
        <v>4850444</v>
      </c>
      <c r="AV155" s="172">
        <v>5695840</v>
      </c>
      <c r="AW155" s="172">
        <v>6299108.5279999999</v>
      </c>
      <c r="AX155" s="172">
        <v>5747558</v>
      </c>
      <c r="AY155" s="172">
        <v>2942336</v>
      </c>
      <c r="AZ155" s="172">
        <v>4096769</v>
      </c>
      <c r="BA155" s="175"/>
      <c r="BB155" s="175"/>
      <c r="BC155" s="175"/>
      <c r="BD155" s="175"/>
      <c r="BE155" s="175"/>
      <c r="BF155" s="175"/>
      <c r="BG155" s="175"/>
      <c r="BH155" s="175"/>
      <c r="BI155" s="175"/>
      <c r="BJ155" s="175"/>
      <c r="BK155" s="175"/>
      <c r="BL155" s="175"/>
      <c r="BM155" s="175"/>
      <c r="BN155" s="175"/>
      <c r="BO155" s="175"/>
      <c r="BP155" s="175"/>
    </row>
    <row r="156" spans="1:68" ht="16.5" hidden="1" customHeight="1" x14ac:dyDescent="0.3">
      <c r="A156" s="172" t="s">
        <v>869</v>
      </c>
      <c r="B156" s="172">
        <v>1084194</v>
      </c>
      <c r="C156" s="172">
        <v>864441</v>
      </c>
      <c r="D156" s="172">
        <v>843667</v>
      </c>
      <c r="E156" s="172">
        <v>509169</v>
      </c>
      <c r="F156" s="172">
        <v>1246607</v>
      </c>
      <c r="G156" s="172">
        <v>1234393</v>
      </c>
      <c r="H156" s="172">
        <v>1415969</v>
      </c>
      <c r="I156" s="172">
        <v>1095103</v>
      </c>
      <c r="J156" s="172">
        <v>1675894</v>
      </c>
      <c r="K156" s="172">
        <v>1769347</v>
      </c>
      <c r="L156" s="172">
        <v>1670264</v>
      </c>
      <c r="M156" s="172">
        <v>1547958</v>
      </c>
      <c r="N156" s="172">
        <v>2083933</v>
      </c>
      <c r="O156" s="172">
        <v>2169777</v>
      </c>
      <c r="P156" s="172">
        <v>2173034</v>
      </c>
      <c r="Q156" s="172">
        <v>1580824.68</v>
      </c>
      <c r="R156" s="172">
        <v>2758326</v>
      </c>
      <c r="S156" s="172">
        <v>2600389</v>
      </c>
      <c r="T156" s="172">
        <v>2902488</v>
      </c>
      <c r="U156" s="172">
        <v>2762028.0890000002</v>
      </c>
      <c r="V156" s="172">
        <v>3185739</v>
      </c>
      <c r="W156" s="172">
        <v>2649212</v>
      </c>
      <c r="X156" s="172">
        <v>2659581</v>
      </c>
      <c r="Y156" s="172">
        <v>2042456.8259999999</v>
      </c>
      <c r="Z156" s="172">
        <v>2705199</v>
      </c>
      <c r="AA156" s="172">
        <v>2251570</v>
      </c>
      <c r="AB156" s="172">
        <v>2687650</v>
      </c>
      <c r="AC156" s="172">
        <v>2515555.1150000002</v>
      </c>
      <c r="AD156" s="172">
        <v>3408344</v>
      </c>
      <c r="AE156" s="172">
        <v>3139595</v>
      </c>
      <c r="AF156" s="172">
        <v>3257896</v>
      </c>
      <c r="AG156" s="172">
        <v>3876624.324</v>
      </c>
      <c r="AH156" s="172">
        <v>4064685</v>
      </c>
      <c r="AI156" s="172">
        <v>4195948</v>
      </c>
      <c r="AJ156" s="172">
        <v>4115162</v>
      </c>
      <c r="AK156" s="172">
        <v>4300715.4050000003</v>
      </c>
      <c r="AL156" s="172">
        <v>4764990</v>
      </c>
      <c r="AM156" s="172">
        <v>4647184</v>
      </c>
      <c r="AN156" s="172">
        <v>4970338</v>
      </c>
      <c r="AO156" s="172">
        <v>5525196.1610000003</v>
      </c>
      <c r="AP156" s="172">
        <v>5416836</v>
      </c>
      <c r="AQ156" s="172">
        <v>4779175</v>
      </c>
      <c r="AR156" s="172">
        <v>5181786</v>
      </c>
      <c r="AS156" s="172">
        <v>5551853.3039999995</v>
      </c>
      <c r="AT156" s="172">
        <v>5769185</v>
      </c>
      <c r="AU156" s="172">
        <v>4794614</v>
      </c>
      <c r="AV156" s="172">
        <v>5611835</v>
      </c>
      <c r="AW156" s="172">
        <v>6167450.7450000001</v>
      </c>
      <c r="AX156" s="172">
        <v>5645110</v>
      </c>
      <c r="AY156" s="172">
        <v>2887028</v>
      </c>
      <c r="AZ156" s="172">
        <v>3997703</v>
      </c>
      <c r="BA156" s="175"/>
      <c r="BB156" s="175"/>
      <c r="BC156" s="175"/>
      <c r="BD156" s="175"/>
      <c r="BE156" s="175"/>
      <c r="BF156" s="175"/>
      <c r="BG156" s="175"/>
      <c r="BH156" s="175"/>
      <c r="BI156" s="175"/>
      <c r="BJ156" s="175"/>
      <c r="BK156" s="175"/>
      <c r="BL156" s="175"/>
      <c r="BM156" s="175"/>
      <c r="BN156" s="175"/>
      <c r="BO156" s="175"/>
      <c r="BP156" s="175"/>
    </row>
    <row r="157" spans="1:68" ht="16.5" hidden="1" customHeight="1" x14ac:dyDescent="0.3">
      <c r="A157" s="172" t="s">
        <v>1145</v>
      </c>
      <c r="B157" s="172">
        <v>-86910</v>
      </c>
      <c r="C157" s="172">
        <v>-514831</v>
      </c>
      <c r="D157" s="172">
        <v>-398078</v>
      </c>
      <c r="E157" s="172">
        <v>-12033</v>
      </c>
      <c r="F157" s="172">
        <v>-7080</v>
      </c>
      <c r="G157" s="172">
        <v>-7642</v>
      </c>
      <c r="H157" s="172">
        <v>-4499</v>
      </c>
      <c r="I157" s="172">
        <v>40287</v>
      </c>
      <c r="J157" s="172">
        <v>1377</v>
      </c>
      <c r="K157" s="172">
        <v>-2041</v>
      </c>
      <c r="L157" s="172">
        <v>-1307</v>
      </c>
      <c r="M157" s="172">
        <v>8276</v>
      </c>
      <c r="N157" s="172">
        <v>2624</v>
      </c>
      <c r="O157" s="172">
        <v>2106</v>
      </c>
      <c r="P157" s="172">
        <v>1688</v>
      </c>
      <c r="Q157" s="172">
        <v>-675.89</v>
      </c>
      <c r="R157" s="172">
        <v>1092</v>
      </c>
      <c r="S157" s="172">
        <v>5216</v>
      </c>
      <c r="T157" s="172">
        <v>18148</v>
      </c>
      <c r="U157" s="172">
        <v>9624.4050000000007</v>
      </c>
      <c r="V157" s="172">
        <v>7591</v>
      </c>
      <c r="W157" s="172">
        <v>8119</v>
      </c>
      <c r="X157" s="172">
        <v>35884</v>
      </c>
      <c r="Y157" s="172">
        <v>39657.934999999998</v>
      </c>
      <c r="Z157" s="172">
        <v>31225</v>
      </c>
      <c r="AA157" s="172">
        <v>26397</v>
      </c>
      <c r="AB157" s="172">
        <v>28271</v>
      </c>
      <c r="AC157" s="172">
        <v>34280.819000000003</v>
      </c>
      <c r="AD157" s="172">
        <v>37184</v>
      </c>
      <c r="AE157" s="172">
        <v>29033</v>
      </c>
      <c r="AF157" s="172">
        <v>38639</v>
      </c>
      <c r="AG157" s="172">
        <v>30190.879000000001</v>
      </c>
      <c r="AH157" s="172">
        <v>34448</v>
      </c>
      <c r="AI157" s="172">
        <v>32590</v>
      </c>
      <c r="AJ157" s="172">
        <v>37945</v>
      </c>
      <c r="AK157" s="172">
        <v>37598.557999999997</v>
      </c>
      <c r="AL157" s="172">
        <v>43291</v>
      </c>
      <c r="AM157" s="172">
        <v>29041</v>
      </c>
      <c r="AN157" s="172">
        <v>24987</v>
      </c>
      <c r="AO157" s="172">
        <v>14014.891</v>
      </c>
      <c r="AP157" s="172">
        <v>34230</v>
      </c>
      <c r="AQ157" s="172">
        <v>49874</v>
      </c>
      <c r="AR157" s="172">
        <v>65526</v>
      </c>
      <c r="AS157" s="172">
        <v>103757.796</v>
      </c>
      <c r="AT157" s="172">
        <v>79537</v>
      </c>
      <c r="AU157" s="172">
        <v>55830</v>
      </c>
      <c r="AV157" s="172">
        <v>84005</v>
      </c>
      <c r="AW157" s="172">
        <v>131657.783</v>
      </c>
      <c r="AX157" s="172">
        <v>102448</v>
      </c>
      <c r="AY157" s="172">
        <v>55308</v>
      </c>
      <c r="AZ157" s="172">
        <v>99066</v>
      </c>
      <c r="BA157" s="175"/>
      <c r="BB157" s="175"/>
      <c r="BC157" s="175"/>
      <c r="BD157" s="175"/>
      <c r="BE157" s="175"/>
      <c r="BF157" s="175"/>
      <c r="BG157" s="175"/>
      <c r="BH157" s="175"/>
      <c r="BI157" s="175"/>
      <c r="BJ157" s="175"/>
      <c r="BK157" s="175"/>
      <c r="BL157" s="175"/>
      <c r="BM157" s="175"/>
      <c r="BN157" s="175"/>
      <c r="BO157" s="175"/>
      <c r="BP157" s="175"/>
    </row>
    <row r="158" spans="1:68" ht="16.5" hidden="1" customHeight="1" x14ac:dyDescent="0.3">
      <c r="A158" s="172" t="s">
        <v>870</v>
      </c>
      <c r="B158" s="172">
        <v>0.24</v>
      </c>
      <c r="C158" s="172">
        <v>0.19</v>
      </c>
      <c r="D158" s="172">
        <v>0.19</v>
      </c>
      <c r="E158" s="172">
        <v>0.12</v>
      </c>
      <c r="F158" s="172">
        <v>0.28000000000000003</v>
      </c>
      <c r="G158" s="172">
        <v>0.27</v>
      </c>
      <c r="H158" s="172">
        <v>0.32</v>
      </c>
      <c r="I158" s="172">
        <v>0.24</v>
      </c>
      <c r="J158" s="172">
        <v>0.37</v>
      </c>
      <c r="K158" s="172">
        <v>0.39</v>
      </c>
      <c r="L158" s="172">
        <v>0.37</v>
      </c>
      <c r="M158" s="172">
        <v>0.34</v>
      </c>
      <c r="N158" s="172">
        <v>0.46</v>
      </c>
      <c r="O158" s="172">
        <v>0.48</v>
      </c>
      <c r="P158" s="172">
        <v>0.48</v>
      </c>
      <c r="Q158" s="172">
        <v>0.35</v>
      </c>
      <c r="R158" s="172">
        <v>0.61</v>
      </c>
      <c r="S158" s="172">
        <v>0.28999999999999998</v>
      </c>
      <c r="T158" s="172">
        <v>0.32</v>
      </c>
      <c r="U158" s="172">
        <v>0.31</v>
      </c>
      <c r="V158" s="172">
        <v>0.35</v>
      </c>
      <c r="W158" s="172">
        <v>0.28999999999999998</v>
      </c>
      <c r="X158" s="172">
        <v>0.3</v>
      </c>
      <c r="Y158" s="172">
        <v>0.22</v>
      </c>
      <c r="Z158" s="172">
        <v>0.3</v>
      </c>
      <c r="AA158" s="172">
        <v>0.25</v>
      </c>
      <c r="AB158" s="172">
        <v>0.3</v>
      </c>
      <c r="AC158" s="172">
        <v>0.28000000000000003</v>
      </c>
      <c r="AD158" s="172">
        <v>0.38</v>
      </c>
      <c r="AE158" s="172">
        <v>0.35</v>
      </c>
      <c r="AF158" s="172">
        <v>0.36</v>
      </c>
      <c r="AG158" s="172">
        <v>0.43</v>
      </c>
      <c r="AH158" s="172">
        <v>0.45</v>
      </c>
      <c r="AI158" s="172">
        <v>0.47072000000000003</v>
      </c>
      <c r="AJ158" s="172">
        <v>0.46</v>
      </c>
      <c r="AK158" s="172">
        <v>0.47</v>
      </c>
      <c r="AL158" s="172">
        <v>0.52</v>
      </c>
      <c r="AM158" s="172">
        <v>0.5</v>
      </c>
      <c r="AN158" s="172">
        <v>0.53</v>
      </c>
      <c r="AO158" s="172">
        <v>0.59</v>
      </c>
      <c r="AP158" s="172">
        <v>0.57999999999999996</v>
      </c>
      <c r="AQ158" s="172">
        <v>0.5</v>
      </c>
      <c r="AR158" s="172">
        <v>0.55000000000000004</v>
      </c>
      <c r="AS158" s="172">
        <v>0.59</v>
      </c>
      <c r="AT158" s="172">
        <v>0.61</v>
      </c>
      <c r="AU158" s="172">
        <v>0.51</v>
      </c>
      <c r="AV158" s="172">
        <v>0.6</v>
      </c>
      <c r="AW158" s="172">
        <v>0.66</v>
      </c>
      <c r="AX158" s="172">
        <v>0.6</v>
      </c>
      <c r="AY158" s="172">
        <v>0.28999999999999998</v>
      </c>
      <c r="AZ158" s="172">
        <v>0.42</v>
      </c>
      <c r="BA158" s="175"/>
      <c r="BB158" s="175"/>
      <c r="BC158" s="175"/>
      <c r="BD158" s="175"/>
      <c r="BE158" s="175"/>
      <c r="BF158" s="175"/>
      <c r="BG158" s="175"/>
      <c r="BH158" s="175"/>
      <c r="BI158" s="175"/>
      <c r="BJ158" s="175"/>
      <c r="BK158" s="175"/>
      <c r="BL158" s="175"/>
      <c r="BM158" s="175"/>
      <c r="BN158" s="175"/>
      <c r="BO158" s="175"/>
      <c r="BP158" s="175"/>
    </row>
    <row r="159" spans="1:68" ht="16.5" hidden="1" customHeight="1" x14ac:dyDescent="0.3">
      <c r="A159" s="172" t="s">
        <v>1254</v>
      </c>
      <c r="B159" s="172">
        <v>0.24</v>
      </c>
      <c r="C159" s="172">
        <v>0.19</v>
      </c>
      <c r="D159" s="172">
        <v>0.19</v>
      </c>
      <c r="E159" s="172">
        <v>0.12</v>
      </c>
      <c r="F159" s="172">
        <v>0.28000000000000003</v>
      </c>
      <c r="G159" s="172">
        <v>0.27</v>
      </c>
      <c r="H159" s="172">
        <v>0.32</v>
      </c>
      <c r="I159" s="172">
        <v>0.24</v>
      </c>
      <c r="J159" s="172">
        <v>0</v>
      </c>
      <c r="K159" s="172">
        <v>0</v>
      </c>
      <c r="L159" s="172">
        <v>0</v>
      </c>
      <c r="M159" s="172">
        <v>0</v>
      </c>
      <c r="N159" s="172">
        <v>0</v>
      </c>
      <c r="O159" s="172">
        <v>0</v>
      </c>
      <c r="P159" s="172">
        <v>0</v>
      </c>
      <c r="Q159" s="172">
        <v>0</v>
      </c>
      <c r="R159" s="172">
        <v>0</v>
      </c>
      <c r="S159" s="172">
        <v>0</v>
      </c>
      <c r="T159" s="172">
        <v>0</v>
      </c>
      <c r="U159" s="172">
        <v>0</v>
      </c>
      <c r="V159" s="172">
        <v>0</v>
      </c>
      <c r="W159" s="172">
        <v>0</v>
      </c>
      <c r="X159" s="172">
        <v>0</v>
      </c>
      <c r="Y159" s="172">
        <v>0</v>
      </c>
      <c r="Z159" s="172">
        <v>0</v>
      </c>
      <c r="AA159" s="172">
        <v>0</v>
      </c>
      <c r="AB159" s="172">
        <v>0</v>
      </c>
      <c r="AC159" s="172">
        <v>0</v>
      </c>
      <c r="AD159" s="172">
        <v>0</v>
      </c>
      <c r="AE159" s="172">
        <v>0</v>
      </c>
      <c r="AF159" s="172">
        <v>0</v>
      </c>
      <c r="AG159" s="172">
        <v>0</v>
      </c>
      <c r="AH159" s="172">
        <v>0</v>
      </c>
      <c r="AI159" s="172">
        <v>0</v>
      </c>
      <c r="AJ159" s="172">
        <v>0</v>
      </c>
      <c r="AK159" s="172">
        <v>0</v>
      </c>
      <c r="AL159" s="172">
        <v>0</v>
      </c>
      <c r="AM159" s="172">
        <v>0</v>
      </c>
      <c r="AN159" s="172">
        <v>0</v>
      </c>
      <c r="AO159" s="172">
        <v>0</v>
      </c>
      <c r="AP159" s="172">
        <v>0</v>
      </c>
      <c r="AQ159" s="172">
        <v>0</v>
      </c>
      <c r="AR159" s="172">
        <v>0</v>
      </c>
      <c r="AS159" s="172">
        <v>0</v>
      </c>
      <c r="AT159" s="172">
        <v>0</v>
      </c>
      <c r="AU159" s="172">
        <v>0</v>
      </c>
      <c r="AV159" s="172">
        <v>0</v>
      </c>
      <c r="AW159" s="172">
        <v>0</v>
      </c>
      <c r="AX159" s="172">
        <v>0</v>
      </c>
      <c r="AY159" s="172">
        <v>0</v>
      </c>
      <c r="AZ159" s="172">
        <v>0</v>
      </c>
      <c r="BA159" s="175"/>
      <c r="BB159" s="175"/>
      <c r="BC159" s="175"/>
      <c r="BD159" s="175"/>
      <c r="BE159" s="175"/>
      <c r="BF159" s="175"/>
      <c r="BG159" s="175"/>
      <c r="BH159" s="175"/>
      <c r="BI159" s="175"/>
      <c r="BJ159" s="175"/>
      <c r="BK159" s="175"/>
      <c r="BL159" s="175"/>
      <c r="BM159" s="175"/>
      <c r="BN159" s="175"/>
      <c r="BO159" s="175"/>
      <c r="BP159" s="175"/>
    </row>
    <row r="160" spans="1:68" ht="16.5" hidden="1" customHeight="1" x14ac:dyDescent="0.3">
      <c r="BA160" s="175"/>
      <c r="BB160" s="175"/>
      <c r="BC160" s="175"/>
      <c r="BD160" s="175"/>
      <c r="BE160" s="175"/>
      <c r="BF160" s="175"/>
      <c r="BG160" s="175"/>
      <c r="BH160" s="175"/>
      <c r="BI160" s="175"/>
      <c r="BJ160" s="175"/>
      <c r="BK160" s="175"/>
      <c r="BL160" s="175"/>
      <c r="BM160" s="175"/>
      <c r="BN160" s="175"/>
      <c r="BO160" s="175"/>
      <c r="BP160" s="175"/>
    </row>
    <row r="161" spans="1:68" ht="16.5" hidden="1" customHeight="1" x14ac:dyDescent="0.3">
      <c r="A161" s="172" t="s">
        <v>871</v>
      </c>
      <c r="BA161" s="175"/>
      <c r="BB161" s="175"/>
      <c r="BC161" s="175"/>
      <c r="BD161" s="175"/>
      <c r="BE161" s="175"/>
      <c r="BF161" s="175"/>
      <c r="BG161" s="175"/>
      <c r="BH161" s="175"/>
      <c r="BI161" s="175"/>
      <c r="BJ161" s="175"/>
      <c r="BK161" s="175"/>
      <c r="BL161" s="175"/>
      <c r="BM161" s="175"/>
      <c r="BN161" s="175"/>
      <c r="BO161" s="175"/>
      <c r="BP161" s="175"/>
    </row>
    <row r="162" spans="1:68" ht="16.5" hidden="1" customHeight="1" x14ac:dyDescent="0.3">
      <c r="A162" s="172" t="s">
        <v>868</v>
      </c>
      <c r="B162" s="172">
        <v>0</v>
      </c>
      <c r="C162" s="172">
        <v>0</v>
      </c>
      <c r="D162" s="172">
        <v>0</v>
      </c>
      <c r="E162" s="172">
        <v>0</v>
      </c>
      <c r="F162" s="172">
        <v>0</v>
      </c>
      <c r="G162" s="172">
        <v>0</v>
      </c>
      <c r="H162" s="172">
        <v>0</v>
      </c>
      <c r="I162" s="172">
        <v>0</v>
      </c>
      <c r="J162" s="172">
        <v>0</v>
      </c>
      <c r="K162" s="172">
        <v>0</v>
      </c>
      <c r="L162" s="172">
        <v>0</v>
      </c>
      <c r="M162" s="172">
        <v>0</v>
      </c>
      <c r="N162" s="172">
        <v>2086557</v>
      </c>
      <c r="O162" s="172">
        <v>2171883</v>
      </c>
      <c r="P162" s="172">
        <v>2174722</v>
      </c>
      <c r="Q162" s="172">
        <v>1580148.79</v>
      </c>
      <c r="R162" s="172">
        <v>2759418</v>
      </c>
      <c r="S162" s="172">
        <v>2605605</v>
      </c>
      <c r="T162" s="172">
        <v>2920636</v>
      </c>
      <c r="U162" s="172">
        <v>2771652.4939999999</v>
      </c>
      <c r="V162" s="172">
        <v>3193330</v>
      </c>
      <c r="W162" s="172">
        <v>2657331</v>
      </c>
      <c r="X162" s="172">
        <v>2695465</v>
      </c>
      <c r="Y162" s="172">
        <v>2082114.7609999999</v>
      </c>
      <c r="Z162" s="172">
        <v>2736424</v>
      </c>
      <c r="AA162" s="172">
        <v>2277967</v>
      </c>
      <c r="AB162" s="172">
        <v>2715921</v>
      </c>
      <c r="AC162" s="172">
        <v>2549835.9339999999</v>
      </c>
      <c r="AD162" s="172">
        <v>3445528</v>
      </c>
      <c r="AE162" s="172">
        <v>3168628</v>
      </c>
      <c r="AF162" s="172">
        <v>3296535</v>
      </c>
      <c r="AG162" s="172">
        <v>3906815.2030000002</v>
      </c>
      <c r="AH162" s="172">
        <v>4099133</v>
      </c>
      <c r="AI162" s="172">
        <v>4228538</v>
      </c>
      <c r="AJ162" s="172">
        <v>4153107</v>
      </c>
      <c r="AK162" s="172">
        <v>4338313.9630000005</v>
      </c>
      <c r="AL162" s="172">
        <v>4808281</v>
      </c>
      <c r="AM162" s="172">
        <v>4676225</v>
      </c>
      <c r="AN162" s="172">
        <v>4995325</v>
      </c>
      <c r="AO162" s="172">
        <v>5539211.0520000001</v>
      </c>
      <c r="AP162" s="172">
        <v>5451066</v>
      </c>
      <c r="AQ162" s="172">
        <v>4829049</v>
      </c>
      <c r="AR162" s="172">
        <v>5247312</v>
      </c>
      <c r="AS162" s="172">
        <v>5655611.0999999996</v>
      </c>
      <c r="AT162" s="172">
        <v>5848722</v>
      </c>
      <c r="AU162" s="172">
        <v>4850444</v>
      </c>
      <c r="AV162" s="172">
        <v>5695840</v>
      </c>
      <c r="AW162" s="172">
        <v>6299108.5279999999</v>
      </c>
      <c r="AX162" s="172">
        <v>5747558</v>
      </c>
      <c r="AY162" s="172">
        <v>2942336</v>
      </c>
      <c r="AZ162" s="172">
        <v>4096769</v>
      </c>
      <c r="BA162" s="175"/>
      <c r="BB162" s="175"/>
      <c r="BC162" s="175"/>
      <c r="BD162" s="175"/>
      <c r="BE162" s="175"/>
      <c r="BF162" s="175"/>
      <c r="BG162" s="175"/>
      <c r="BH162" s="175"/>
      <c r="BI162" s="175"/>
      <c r="BJ162" s="175"/>
      <c r="BK162" s="175"/>
      <c r="BL162" s="175"/>
      <c r="BM162" s="175"/>
      <c r="BN162" s="175"/>
      <c r="BO162" s="175"/>
      <c r="BP162" s="175"/>
    </row>
    <row r="163" spans="1:68" ht="16.5" hidden="1" customHeight="1" x14ac:dyDescent="0.3">
      <c r="A163" s="172" t="s">
        <v>872</v>
      </c>
      <c r="B163" s="172">
        <v>0</v>
      </c>
      <c r="C163" s="172">
        <v>0</v>
      </c>
      <c r="D163" s="172">
        <v>0</v>
      </c>
      <c r="E163" s="172">
        <v>0</v>
      </c>
      <c r="F163" s="172">
        <v>0</v>
      </c>
      <c r="G163" s="172">
        <v>0</v>
      </c>
      <c r="H163" s="172">
        <v>0</v>
      </c>
      <c r="I163" s="172">
        <v>0</v>
      </c>
      <c r="J163" s="172">
        <v>0</v>
      </c>
      <c r="K163" s="172">
        <v>0</v>
      </c>
      <c r="L163" s="172">
        <v>0</v>
      </c>
      <c r="M163" s="172">
        <v>0</v>
      </c>
      <c r="N163" s="172">
        <v>0</v>
      </c>
      <c r="O163" s="172">
        <v>0</v>
      </c>
      <c r="P163" s="172">
        <v>0</v>
      </c>
      <c r="Q163" s="172">
        <v>0</v>
      </c>
      <c r="R163" s="172">
        <v>0</v>
      </c>
      <c r="S163" s="172">
        <v>0</v>
      </c>
      <c r="T163" s="172">
        <v>0</v>
      </c>
      <c r="U163" s="172">
        <v>0</v>
      </c>
      <c r="V163" s="172">
        <v>0</v>
      </c>
      <c r="W163" s="172">
        <v>0</v>
      </c>
      <c r="X163" s="172">
        <v>0</v>
      </c>
      <c r="Y163" s="172">
        <v>0</v>
      </c>
      <c r="Z163" s="172">
        <v>0</v>
      </c>
      <c r="AA163" s="172">
        <v>0</v>
      </c>
      <c r="AB163" s="172">
        <v>0</v>
      </c>
      <c r="AC163" s="172">
        <v>0</v>
      </c>
      <c r="AD163" s="172">
        <v>0</v>
      </c>
      <c r="AE163" s="172">
        <v>0</v>
      </c>
      <c r="AF163" s="172">
        <v>-138082</v>
      </c>
      <c r="AG163" s="172">
        <v>-30801.812000000002</v>
      </c>
      <c r="AH163" s="172">
        <v>0</v>
      </c>
      <c r="AI163" s="172">
        <v>0</v>
      </c>
      <c r="AJ163" s="172">
        <v>-159776</v>
      </c>
      <c r="AK163" s="172">
        <v>-12630.411</v>
      </c>
      <c r="AL163" s="172">
        <v>0</v>
      </c>
      <c r="AM163" s="172">
        <v>0</v>
      </c>
      <c r="AN163" s="172">
        <v>0</v>
      </c>
      <c r="AO163" s="172">
        <v>-12652.02975</v>
      </c>
      <c r="AP163" s="172">
        <v>0</v>
      </c>
      <c r="AQ163" s="172">
        <v>0</v>
      </c>
      <c r="AR163" s="172">
        <v>0</v>
      </c>
      <c r="AS163" s="172">
        <v>-13981.19875</v>
      </c>
      <c r="AT163" s="172">
        <v>0</v>
      </c>
      <c r="AU163" s="172">
        <v>0</v>
      </c>
      <c r="AV163" s="172">
        <v>0</v>
      </c>
      <c r="AW163" s="172">
        <v>-136167.12875</v>
      </c>
      <c r="AX163" s="172">
        <v>0</v>
      </c>
      <c r="AY163" s="172">
        <v>0</v>
      </c>
      <c r="AZ163" s="172">
        <v>0</v>
      </c>
      <c r="BA163" s="175"/>
      <c r="BB163" s="175"/>
      <c r="BC163" s="175"/>
      <c r="BD163" s="175"/>
      <c r="BE163" s="175"/>
      <c r="BF163" s="175"/>
      <c r="BG163" s="175"/>
      <c r="BH163" s="175"/>
      <c r="BI163" s="175"/>
      <c r="BJ163" s="175"/>
      <c r="BK163" s="175"/>
      <c r="BL163" s="175"/>
      <c r="BM163" s="175"/>
      <c r="BN163" s="175"/>
      <c r="BO163" s="175"/>
      <c r="BP163" s="175"/>
    </row>
    <row r="164" spans="1:68" ht="16.5" hidden="1" customHeight="1" x14ac:dyDescent="0.3">
      <c r="A164" s="172" t="s">
        <v>1255</v>
      </c>
      <c r="B164" s="172">
        <v>0</v>
      </c>
      <c r="C164" s="172">
        <v>0</v>
      </c>
      <c r="D164" s="172">
        <v>0</v>
      </c>
      <c r="E164" s="172">
        <v>0</v>
      </c>
      <c r="F164" s="172">
        <v>0</v>
      </c>
      <c r="G164" s="172">
        <v>0</v>
      </c>
      <c r="H164" s="172">
        <v>0</v>
      </c>
      <c r="I164" s="172">
        <v>0</v>
      </c>
      <c r="J164" s="172">
        <v>0</v>
      </c>
      <c r="K164" s="172">
        <v>0</v>
      </c>
      <c r="L164" s="172">
        <v>0</v>
      </c>
      <c r="M164" s="172">
        <v>0</v>
      </c>
      <c r="N164" s="172">
        <v>0</v>
      </c>
      <c r="O164" s="172">
        <v>0</v>
      </c>
      <c r="P164" s="172">
        <v>0</v>
      </c>
      <c r="Q164" s="172">
        <v>0</v>
      </c>
      <c r="R164" s="172">
        <v>0</v>
      </c>
      <c r="S164" s="172">
        <v>0</v>
      </c>
      <c r="T164" s="172">
        <v>0</v>
      </c>
      <c r="U164" s="172">
        <v>0</v>
      </c>
      <c r="V164" s="172">
        <v>0</v>
      </c>
      <c r="W164" s="172">
        <v>0</v>
      </c>
      <c r="X164" s="172">
        <v>0</v>
      </c>
      <c r="Y164" s="172">
        <v>0</v>
      </c>
      <c r="Z164" s="172">
        <v>0</v>
      </c>
      <c r="AA164" s="172">
        <v>0</v>
      </c>
      <c r="AB164" s="172">
        <v>0</v>
      </c>
      <c r="AC164" s="172">
        <v>0</v>
      </c>
      <c r="AD164" s="172">
        <v>0</v>
      </c>
      <c r="AE164" s="172">
        <v>0</v>
      </c>
      <c r="AF164" s="172">
        <v>0</v>
      </c>
      <c r="AG164" s="172">
        <v>0</v>
      </c>
      <c r="AH164" s="172">
        <v>0</v>
      </c>
      <c r="AI164" s="172">
        <v>0</v>
      </c>
      <c r="AJ164" s="172">
        <v>0</v>
      </c>
      <c r="AK164" s="172">
        <v>0</v>
      </c>
      <c r="AL164" s="172">
        <v>0</v>
      </c>
      <c r="AM164" s="172">
        <v>0</v>
      </c>
      <c r="AN164" s="172">
        <v>0</v>
      </c>
      <c r="AO164" s="172">
        <v>0</v>
      </c>
      <c r="AP164" s="172">
        <v>0</v>
      </c>
      <c r="AQ164" s="172">
        <v>0</v>
      </c>
      <c r="AR164" s="172">
        <v>0</v>
      </c>
      <c r="AS164" s="172">
        <v>0</v>
      </c>
      <c r="AT164" s="172">
        <v>0</v>
      </c>
      <c r="AU164" s="172">
        <v>0</v>
      </c>
      <c r="AV164" s="172">
        <v>0</v>
      </c>
      <c r="AW164" s="172">
        <v>0</v>
      </c>
      <c r="AX164" s="172">
        <v>0</v>
      </c>
      <c r="AY164" s="172">
        <v>-2004557</v>
      </c>
      <c r="AZ164" s="172">
        <v>1446520</v>
      </c>
      <c r="BA164" s="175"/>
      <c r="BB164" s="175"/>
      <c r="BC164" s="175"/>
      <c r="BD164" s="175"/>
      <c r="BE164" s="175"/>
      <c r="BF164" s="175"/>
      <c r="BG164" s="175"/>
      <c r="BH164" s="175"/>
      <c r="BI164" s="175"/>
      <c r="BJ164" s="175"/>
      <c r="BK164" s="175"/>
      <c r="BL164" s="175"/>
      <c r="BM164" s="175"/>
      <c r="BN164" s="175"/>
      <c r="BO164" s="175"/>
      <c r="BP164" s="175"/>
    </row>
    <row r="165" spans="1:68" ht="16.5" hidden="1" customHeight="1" x14ac:dyDescent="0.3">
      <c r="A165" s="172" t="s">
        <v>1147</v>
      </c>
      <c r="B165" s="172">
        <v>0</v>
      </c>
      <c r="C165" s="172">
        <v>0</v>
      </c>
      <c r="D165" s="172">
        <v>0</v>
      </c>
      <c r="E165" s="172">
        <v>0</v>
      </c>
      <c r="F165" s="172">
        <v>0</v>
      </c>
      <c r="G165" s="172">
        <v>0</v>
      </c>
      <c r="H165" s="172">
        <v>0</v>
      </c>
      <c r="I165" s="172">
        <v>0</v>
      </c>
      <c r="J165" s="172">
        <v>0</v>
      </c>
      <c r="K165" s="172">
        <v>0</v>
      </c>
      <c r="L165" s="172">
        <v>0</v>
      </c>
      <c r="M165" s="172">
        <v>0</v>
      </c>
      <c r="N165" s="172">
        <v>19549</v>
      </c>
      <c r="O165" s="172">
        <v>63521</v>
      </c>
      <c r="P165" s="172">
        <v>60942</v>
      </c>
      <c r="Q165" s="172">
        <v>76500.67</v>
      </c>
      <c r="R165" s="172">
        <v>-122730</v>
      </c>
      <c r="S165" s="172">
        <v>136708</v>
      </c>
      <c r="T165" s="172">
        <v>-139956</v>
      </c>
      <c r="U165" s="172">
        <v>-24461.994999999999</v>
      </c>
      <c r="V165" s="172">
        <v>-189348</v>
      </c>
      <c r="W165" s="172">
        <v>283823</v>
      </c>
      <c r="X165" s="172">
        <v>61805</v>
      </c>
      <c r="Y165" s="172">
        <v>214485.212</v>
      </c>
      <c r="Z165" s="172">
        <v>-97952</v>
      </c>
      <c r="AA165" s="172">
        <v>1545</v>
      </c>
      <c r="AB165" s="172">
        <v>7969</v>
      </c>
      <c r="AC165" s="172">
        <v>54804.218999999997</v>
      </c>
      <c r="AD165" s="172">
        <v>-48481</v>
      </c>
      <c r="AE165" s="172">
        <v>170030</v>
      </c>
      <c r="AF165" s="172">
        <v>242406</v>
      </c>
      <c r="AG165" s="172">
        <v>-158737.864</v>
      </c>
      <c r="AH165" s="172">
        <v>-160588</v>
      </c>
      <c r="AI165" s="172">
        <v>-196622</v>
      </c>
      <c r="AJ165" s="172">
        <v>-135833</v>
      </c>
      <c r="AK165" s="172">
        <v>-62838.506999999998</v>
      </c>
      <c r="AL165" s="172">
        <v>-197038</v>
      </c>
      <c r="AM165" s="172">
        <v>37696</v>
      </c>
      <c r="AN165" s="172">
        <v>-43059</v>
      </c>
      <c r="AO165" s="172">
        <v>-19818.626</v>
      </c>
      <c r="AP165" s="172">
        <v>-157486</v>
      </c>
      <c r="AQ165" s="172">
        <v>137514</v>
      </c>
      <c r="AR165" s="172">
        <v>-603058</v>
      </c>
      <c r="AS165" s="172">
        <v>23884.811000000002</v>
      </c>
      <c r="AT165" s="172">
        <v>63584</v>
      </c>
      <c r="AU165" s="172">
        <v>-551817</v>
      </c>
      <c r="AV165" s="172">
        <v>-328803</v>
      </c>
      <c r="AW165" s="172">
        <v>-43252.021000000001</v>
      </c>
      <c r="AX165" s="172">
        <v>739258</v>
      </c>
      <c r="AY165" s="172">
        <v>-664096</v>
      </c>
      <c r="AZ165" s="172">
        <v>714546</v>
      </c>
      <c r="BA165" s="175"/>
      <c r="BB165" s="175"/>
      <c r="BC165" s="175"/>
      <c r="BD165" s="175"/>
      <c r="BE165" s="175"/>
      <c r="BF165" s="175"/>
      <c r="BG165" s="175"/>
      <c r="BH165" s="175"/>
      <c r="BI165" s="175"/>
      <c r="BJ165" s="175"/>
      <c r="BK165" s="175"/>
      <c r="BL165" s="175"/>
      <c r="BM165" s="175"/>
      <c r="BN165" s="175"/>
      <c r="BO165" s="175"/>
      <c r="BP165" s="175"/>
    </row>
    <row r="166" spans="1:68" ht="16.5" hidden="1" customHeight="1" x14ac:dyDescent="0.3">
      <c r="A166" s="172" t="s">
        <v>1256</v>
      </c>
      <c r="B166" s="172">
        <v>0</v>
      </c>
      <c r="C166" s="172">
        <v>0</v>
      </c>
      <c r="D166" s="172">
        <v>0</v>
      </c>
      <c r="E166" s="172">
        <v>0</v>
      </c>
      <c r="F166" s="172">
        <v>0</v>
      </c>
      <c r="G166" s="172">
        <v>0</v>
      </c>
      <c r="H166" s="172">
        <v>0</v>
      </c>
      <c r="I166" s="172">
        <v>0</v>
      </c>
      <c r="J166" s="172">
        <v>0</v>
      </c>
      <c r="K166" s="172">
        <v>0</v>
      </c>
      <c r="L166" s="172">
        <v>0</v>
      </c>
      <c r="M166" s="172">
        <v>0</v>
      </c>
      <c r="N166" s="172">
        <v>0</v>
      </c>
      <c r="O166" s="172">
        <v>0</v>
      </c>
      <c r="P166" s="172">
        <v>0</v>
      </c>
      <c r="Q166" s="172">
        <v>0</v>
      </c>
      <c r="R166" s="172">
        <v>0</v>
      </c>
      <c r="S166" s="172">
        <v>0</v>
      </c>
      <c r="T166" s="172">
        <v>0</v>
      </c>
      <c r="U166" s="172">
        <v>0</v>
      </c>
      <c r="V166" s="172">
        <v>0</v>
      </c>
      <c r="W166" s="172">
        <v>0</v>
      </c>
      <c r="X166" s="172">
        <v>0</v>
      </c>
      <c r="Y166" s="172">
        <v>0</v>
      </c>
      <c r="Z166" s="172">
        <v>0</v>
      </c>
      <c r="AA166" s="172">
        <v>0</v>
      </c>
      <c r="AB166" s="172">
        <v>0</v>
      </c>
      <c r="AC166" s="172">
        <v>0</v>
      </c>
      <c r="AD166" s="172">
        <v>0</v>
      </c>
      <c r="AE166" s="172">
        <v>0</v>
      </c>
      <c r="AF166" s="172">
        <v>0</v>
      </c>
      <c r="AG166" s="172">
        <v>0</v>
      </c>
      <c r="AH166" s="172">
        <v>0</v>
      </c>
      <c r="AI166" s="172">
        <v>0</v>
      </c>
      <c r="AJ166" s="172">
        <v>0</v>
      </c>
      <c r="AK166" s="172">
        <v>0</v>
      </c>
      <c r="AL166" s="172">
        <v>0</v>
      </c>
      <c r="AM166" s="172">
        <v>0</v>
      </c>
      <c r="AN166" s="172">
        <v>0</v>
      </c>
      <c r="AO166" s="172">
        <v>0</v>
      </c>
      <c r="AP166" s="172">
        <v>0</v>
      </c>
      <c r="AQ166" s="172">
        <v>0</v>
      </c>
      <c r="AR166" s="172">
        <v>0</v>
      </c>
      <c r="AS166" s="172">
        <v>0</v>
      </c>
      <c r="AT166" s="172">
        <v>0</v>
      </c>
      <c r="AU166" s="172">
        <v>0</v>
      </c>
      <c r="AV166" s="172">
        <v>0</v>
      </c>
      <c r="AW166" s="172">
        <v>0</v>
      </c>
      <c r="AX166" s="172">
        <v>0</v>
      </c>
      <c r="AY166" s="172">
        <v>-1001765</v>
      </c>
      <c r="AZ166" s="172">
        <v>874227</v>
      </c>
      <c r="BA166" s="175"/>
      <c r="BB166" s="175"/>
      <c r="BC166" s="175"/>
      <c r="BD166" s="175"/>
      <c r="BE166" s="175"/>
      <c r="BF166" s="175"/>
      <c r="BG166" s="175"/>
      <c r="BH166" s="175"/>
      <c r="BI166" s="175"/>
      <c r="BJ166" s="175"/>
      <c r="BK166" s="175"/>
      <c r="BL166" s="175"/>
      <c r="BM166" s="175"/>
      <c r="BN166" s="175"/>
      <c r="BO166" s="175"/>
      <c r="BP166" s="175"/>
    </row>
    <row r="167" spans="1:68" ht="16.5" hidden="1" customHeight="1" x14ac:dyDescent="0.3">
      <c r="A167" s="172" t="s">
        <v>1257</v>
      </c>
      <c r="B167" s="172">
        <v>0</v>
      </c>
      <c r="C167" s="172">
        <v>0</v>
      </c>
      <c r="D167" s="172">
        <v>0</v>
      </c>
      <c r="E167" s="172">
        <v>0</v>
      </c>
      <c r="F167" s="172">
        <v>0</v>
      </c>
      <c r="G167" s="172">
        <v>0</v>
      </c>
      <c r="H167" s="172">
        <v>0</v>
      </c>
      <c r="I167" s="172">
        <v>0</v>
      </c>
      <c r="J167" s="172">
        <v>0</v>
      </c>
      <c r="K167" s="172">
        <v>0</v>
      </c>
      <c r="L167" s="172">
        <v>0</v>
      </c>
      <c r="M167" s="172">
        <v>0</v>
      </c>
      <c r="N167" s="172">
        <v>0</v>
      </c>
      <c r="O167" s="172">
        <v>0</v>
      </c>
      <c r="P167" s="172">
        <v>0</v>
      </c>
      <c r="Q167" s="172">
        <v>0</v>
      </c>
      <c r="R167" s="172">
        <v>0</v>
      </c>
      <c r="S167" s="172">
        <v>0</v>
      </c>
      <c r="T167" s="172">
        <v>0</v>
      </c>
      <c r="U167" s="172">
        <v>0</v>
      </c>
      <c r="V167" s="172">
        <v>0</v>
      </c>
      <c r="W167" s="172">
        <v>0</v>
      </c>
      <c r="X167" s="172">
        <v>0</v>
      </c>
      <c r="Y167" s="172">
        <v>0</v>
      </c>
      <c r="Z167" s="172">
        <v>0</v>
      </c>
      <c r="AA167" s="172">
        <v>0</v>
      </c>
      <c r="AB167" s="172">
        <v>0</v>
      </c>
      <c r="AC167" s="172">
        <v>0</v>
      </c>
      <c r="AD167" s="172">
        <v>0</v>
      </c>
      <c r="AE167" s="172">
        <v>0</v>
      </c>
      <c r="AF167" s="172">
        <v>27899</v>
      </c>
      <c r="AG167" s="172">
        <v>6160.4889999999996</v>
      </c>
      <c r="AH167" s="172">
        <v>0</v>
      </c>
      <c r="AI167" s="172">
        <v>0</v>
      </c>
      <c r="AJ167" s="172">
        <v>29667</v>
      </c>
      <c r="AK167" s="172">
        <v>471.26499999999999</v>
      </c>
      <c r="AL167" s="172">
        <v>0</v>
      </c>
      <c r="AM167" s="172">
        <v>0</v>
      </c>
      <c r="AN167" s="172">
        <v>0</v>
      </c>
      <c r="AO167" s="172">
        <v>2454.2582499999999</v>
      </c>
      <c r="AP167" s="172">
        <v>0</v>
      </c>
      <c r="AQ167" s="172">
        <v>0</v>
      </c>
      <c r="AR167" s="172">
        <v>0</v>
      </c>
      <c r="AS167" s="172">
        <v>2361.8505</v>
      </c>
      <c r="AT167" s="172">
        <v>0</v>
      </c>
      <c r="AU167" s="172">
        <v>0</v>
      </c>
      <c r="AV167" s="172">
        <v>0</v>
      </c>
      <c r="AW167" s="172">
        <v>24674.584750000002</v>
      </c>
      <c r="AX167" s="172">
        <v>0</v>
      </c>
      <c r="AY167" s="172">
        <v>400911</v>
      </c>
      <c r="AZ167" s="172">
        <v>-289303</v>
      </c>
      <c r="BA167" s="175"/>
      <c r="BB167" s="175"/>
      <c r="BC167" s="175"/>
      <c r="BD167" s="175"/>
      <c r="BE167" s="175"/>
      <c r="BF167" s="175"/>
      <c r="BG167" s="175"/>
      <c r="BH167" s="175"/>
      <c r="BI167" s="175"/>
      <c r="BJ167" s="175"/>
      <c r="BK167" s="175"/>
      <c r="BL167" s="175"/>
      <c r="BM167" s="175"/>
      <c r="BN167" s="175"/>
      <c r="BO167" s="175"/>
      <c r="BP167" s="175"/>
    </row>
    <row r="168" spans="1:68" ht="16.5" hidden="1" customHeight="1" x14ac:dyDescent="0.3">
      <c r="A168" s="172" t="s">
        <v>873</v>
      </c>
      <c r="B168" s="172">
        <v>0</v>
      </c>
      <c r="C168" s="172">
        <v>0</v>
      </c>
      <c r="D168" s="172">
        <v>0</v>
      </c>
      <c r="E168" s="172">
        <v>0</v>
      </c>
      <c r="F168" s="172">
        <v>0</v>
      </c>
      <c r="G168" s="172">
        <v>0</v>
      </c>
      <c r="H168" s="172">
        <v>0</v>
      </c>
      <c r="I168" s="172">
        <v>0</v>
      </c>
      <c r="J168" s="172">
        <v>0</v>
      </c>
      <c r="K168" s="172">
        <v>0</v>
      </c>
      <c r="L168" s="172">
        <v>0</v>
      </c>
      <c r="M168" s="172">
        <v>0</v>
      </c>
      <c r="N168" s="172">
        <v>2106106</v>
      </c>
      <c r="O168" s="172">
        <v>2235404</v>
      </c>
      <c r="P168" s="172">
        <v>2235664</v>
      </c>
      <c r="Q168" s="172">
        <v>1656649.46</v>
      </c>
      <c r="R168" s="172">
        <v>2636688</v>
      </c>
      <c r="S168" s="172">
        <v>2742313</v>
      </c>
      <c r="T168" s="172">
        <v>2780680</v>
      </c>
      <c r="U168" s="172">
        <v>2747190.4989999998</v>
      </c>
      <c r="V168" s="172">
        <v>3003982</v>
      </c>
      <c r="W168" s="172">
        <v>2941154</v>
      </c>
      <c r="X168" s="172">
        <v>2757270</v>
      </c>
      <c r="Y168" s="172">
        <v>2296599.9730000002</v>
      </c>
      <c r="Z168" s="172">
        <v>2638472</v>
      </c>
      <c r="AA168" s="172">
        <v>2279512</v>
      </c>
      <c r="AB168" s="172">
        <v>2723890</v>
      </c>
      <c r="AC168" s="172">
        <v>2604640.1529999999</v>
      </c>
      <c r="AD168" s="172">
        <v>3397047</v>
      </c>
      <c r="AE168" s="172">
        <v>3338658</v>
      </c>
      <c r="AF168" s="172">
        <v>3428758</v>
      </c>
      <c r="AG168" s="172">
        <v>3723436.0159999998</v>
      </c>
      <c r="AH168" s="172">
        <v>3938545</v>
      </c>
      <c r="AI168" s="172">
        <v>4031916</v>
      </c>
      <c r="AJ168" s="172">
        <v>3887165</v>
      </c>
      <c r="AK168" s="172">
        <v>4263316.3099999996</v>
      </c>
      <c r="AL168" s="172">
        <v>4611243</v>
      </c>
      <c r="AM168" s="172">
        <v>4713921</v>
      </c>
      <c r="AN168" s="172">
        <v>4952266</v>
      </c>
      <c r="AO168" s="172">
        <v>5478601.3399999999</v>
      </c>
      <c r="AP168" s="172">
        <v>5293580</v>
      </c>
      <c r="AQ168" s="172">
        <v>4966563</v>
      </c>
      <c r="AR168" s="172">
        <v>4644254</v>
      </c>
      <c r="AS168" s="172">
        <v>5633018.5180000002</v>
      </c>
      <c r="AT168" s="172">
        <v>5912306</v>
      </c>
      <c r="AU168" s="172">
        <v>4298627</v>
      </c>
      <c r="AV168" s="172">
        <v>5367037</v>
      </c>
      <c r="AW168" s="172">
        <v>5809886.3310000002</v>
      </c>
      <c r="AX168" s="172">
        <v>6486816</v>
      </c>
      <c r="AY168" s="172">
        <v>-327171</v>
      </c>
      <c r="AZ168" s="172">
        <v>6842759</v>
      </c>
      <c r="BA168" s="175"/>
      <c r="BB168" s="175"/>
      <c r="BC168" s="175"/>
      <c r="BD168" s="175"/>
      <c r="BE168" s="175"/>
      <c r="BF168" s="175"/>
      <c r="BG168" s="175"/>
      <c r="BH168" s="175"/>
      <c r="BI168" s="175"/>
      <c r="BJ168" s="175"/>
      <c r="BK168" s="175"/>
      <c r="BL168" s="175"/>
      <c r="BM168" s="175"/>
      <c r="BN168" s="175"/>
      <c r="BO168" s="175"/>
      <c r="BP168" s="175"/>
    </row>
    <row r="169" spans="1:68" ht="16.5" hidden="1" customHeight="1" x14ac:dyDescent="0.3">
      <c r="A169" s="172" t="s">
        <v>874</v>
      </c>
      <c r="B169" s="172">
        <v>0</v>
      </c>
      <c r="C169" s="172">
        <v>0</v>
      </c>
      <c r="D169" s="172">
        <v>0</v>
      </c>
      <c r="E169" s="172">
        <v>0</v>
      </c>
      <c r="F169" s="172">
        <v>0</v>
      </c>
      <c r="G169" s="172">
        <v>0</v>
      </c>
      <c r="H169" s="172">
        <v>0</v>
      </c>
      <c r="I169" s="172">
        <v>0</v>
      </c>
      <c r="J169" s="172">
        <v>0</v>
      </c>
      <c r="K169" s="172">
        <v>0</v>
      </c>
      <c r="L169" s="172">
        <v>0</v>
      </c>
      <c r="M169" s="172">
        <v>0</v>
      </c>
      <c r="N169" s="172">
        <v>2103482</v>
      </c>
      <c r="O169" s="172">
        <v>2233298</v>
      </c>
      <c r="P169" s="172">
        <v>2233976</v>
      </c>
      <c r="Q169" s="172">
        <v>1657325.35</v>
      </c>
      <c r="R169" s="172">
        <v>2635596</v>
      </c>
      <c r="S169" s="172">
        <v>2737097</v>
      </c>
      <c r="T169" s="172">
        <v>2762532</v>
      </c>
      <c r="U169" s="172">
        <v>2737566.094</v>
      </c>
      <c r="V169" s="172">
        <v>2996391</v>
      </c>
      <c r="W169" s="172">
        <v>2933035</v>
      </c>
      <c r="X169" s="172">
        <v>2721386</v>
      </c>
      <c r="Y169" s="172">
        <v>2256942.0380000002</v>
      </c>
      <c r="Z169" s="172">
        <v>2607234</v>
      </c>
      <c r="AA169" s="172">
        <v>2253114</v>
      </c>
      <c r="AB169" s="172">
        <v>2695618</v>
      </c>
      <c r="AC169" s="172">
        <v>2570365.33</v>
      </c>
      <c r="AD169" s="172">
        <v>3359859</v>
      </c>
      <c r="AE169" s="172">
        <v>3309629</v>
      </c>
      <c r="AF169" s="172">
        <v>3390465</v>
      </c>
      <c r="AG169" s="172">
        <v>3693763.06</v>
      </c>
      <c r="AH169" s="172">
        <v>3904100</v>
      </c>
      <c r="AI169" s="172">
        <v>3999326</v>
      </c>
      <c r="AJ169" s="172">
        <v>3849390</v>
      </c>
      <c r="AK169" s="172">
        <v>4225776.7340000002</v>
      </c>
      <c r="AL169" s="172">
        <v>4568807</v>
      </c>
      <c r="AM169" s="172">
        <v>4691407</v>
      </c>
      <c r="AN169" s="172">
        <v>4932048</v>
      </c>
      <c r="AO169" s="172">
        <v>5471357.7719999999</v>
      </c>
      <c r="AP169" s="172">
        <v>5276119</v>
      </c>
      <c r="AQ169" s="172">
        <v>4894285</v>
      </c>
      <c r="AR169" s="172">
        <v>4593387</v>
      </c>
      <c r="AS169" s="172">
        <v>5534070.4510000004</v>
      </c>
      <c r="AT169" s="172">
        <v>5827920</v>
      </c>
      <c r="AU169" s="172">
        <v>4263330</v>
      </c>
      <c r="AV169" s="172">
        <v>5289917</v>
      </c>
      <c r="AW169" s="172">
        <v>5688194.8499999996</v>
      </c>
      <c r="AX169" s="172">
        <v>6328117</v>
      </c>
      <c r="AY169" s="172">
        <v>-337144</v>
      </c>
      <c r="AZ169" s="172">
        <v>6728335</v>
      </c>
      <c r="BA169" s="175"/>
      <c r="BB169" s="175"/>
      <c r="BC169" s="175"/>
      <c r="BD169" s="175"/>
      <c r="BE169" s="175"/>
      <c r="BF169" s="175"/>
      <c r="BG169" s="175"/>
      <c r="BH169" s="175"/>
      <c r="BI169" s="175"/>
      <c r="BJ169" s="175"/>
      <c r="BK169" s="175"/>
      <c r="BL169" s="175"/>
      <c r="BM169" s="175"/>
      <c r="BN169" s="175"/>
      <c r="BO169" s="175"/>
      <c r="BP169" s="175"/>
    </row>
    <row r="170" spans="1:68" ht="16.5" hidden="1" customHeight="1" x14ac:dyDescent="0.3">
      <c r="A170" s="172" t="s">
        <v>1149</v>
      </c>
      <c r="B170" s="172">
        <v>0</v>
      </c>
      <c r="C170" s="172">
        <v>0</v>
      </c>
      <c r="D170" s="172">
        <v>0</v>
      </c>
      <c r="E170" s="172">
        <v>0</v>
      </c>
      <c r="F170" s="172">
        <v>0</v>
      </c>
      <c r="G170" s="172">
        <v>0</v>
      </c>
      <c r="H170" s="172">
        <v>0</v>
      </c>
      <c r="I170" s="172">
        <v>0</v>
      </c>
      <c r="J170" s="172">
        <v>0</v>
      </c>
      <c r="K170" s="172">
        <v>0</v>
      </c>
      <c r="L170" s="172">
        <v>0</v>
      </c>
      <c r="M170" s="172">
        <v>0</v>
      </c>
      <c r="N170" s="172">
        <v>2624</v>
      </c>
      <c r="O170" s="172">
        <v>2106</v>
      </c>
      <c r="P170" s="172">
        <v>1688</v>
      </c>
      <c r="Q170" s="172">
        <v>-675.89</v>
      </c>
      <c r="R170" s="172">
        <v>1092</v>
      </c>
      <c r="S170" s="172">
        <v>5216</v>
      </c>
      <c r="T170" s="172">
        <v>18148</v>
      </c>
      <c r="U170" s="172">
        <v>9624.4050000000007</v>
      </c>
      <c r="V170" s="172">
        <v>7591</v>
      </c>
      <c r="W170" s="172">
        <v>8119</v>
      </c>
      <c r="X170" s="172">
        <v>35884</v>
      </c>
      <c r="Y170" s="172">
        <v>39657.934999999998</v>
      </c>
      <c r="Z170" s="172">
        <v>31238</v>
      </c>
      <c r="AA170" s="172">
        <v>26398</v>
      </c>
      <c r="AB170" s="172">
        <v>28272</v>
      </c>
      <c r="AC170" s="172">
        <v>34274.822999999997</v>
      </c>
      <c r="AD170" s="172">
        <v>37188</v>
      </c>
      <c r="AE170" s="172">
        <v>29029</v>
      </c>
      <c r="AF170" s="172">
        <v>38293</v>
      </c>
      <c r="AG170" s="172">
        <v>29672.955999999998</v>
      </c>
      <c r="AH170" s="172">
        <v>34445</v>
      </c>
      <c r="AI170" s="172">
        <v>32590</v>
      </c>
      <c r="AJ170" s="172">
        <v>37775</v>
      </c>
      <c r="AK170" s="172">
        <v>37539.576000000001</v>
      </c>
      <c r="AL170" s="172">
        <v>42436</v>
      </c>
      <c r="AM170" s="172">
        <v>22514</v>
      </c>
      <c r="AN170" s="172">
        <v>20218</v>
      </c>
      <c r="AO170" s="172">
        <v>7243.5680000000002</v>
      </c>
      <c r="AP170" s="172">
        <v>17461</v>
      </c>
      <c r="AQ170" s="172">
        <v>72278</v>
      </c>
      <c r="AR170" s="172">
        <v>50867</v>
      </c>
      <c r="AS170" s="172">
        <v>98948.066999999995</v>
      </c>
      <c r="AT170" s="172">
        <v>84386</v>
      </c>
      <c r="AU170" s="172">
        <v>35297</v>
      </c>
      <c r="AV170" s="172">
        <v>77120</v>
      </c>
      <c r="AW170" s="172">
        <v>121691.481</v>
      </c>
      <c r="AX170" s="172">
        <v>158699</v>
      </c>
      <c r="AY170" s="172">
        <v>9973</v>
      </c>
      <c r="AZ170" s="172">
        <v>114424</v>
      </c>
      <c r="BA170" s="175"/>
      <c r="BB170" s="175"/>
      <c r="BC170" s="175"/>
      <c r="BD170" s="175"/>
      <c r="BE170" s="175"/>
      <c r="BF170" s="175"/>
      <c r="BG170" s="175"/>
      <c r="BH170" s="175"/>
      <c r="BI170" s="175"/>
      <c r="BJ170" s="175"/>
      <c r="BK170" s="175"/>
      <c r="BL170" s="175"/>
      <c r="BM170" s="175"/>
      <c r="BN170" s="175"/>
      <c r="BO170" s="175"/>
      <c r="BP170" s="175"/>
    </row>
    <row r="171" spans="1:68" ht="16.5" hidden="1" customHeight="1" x14ac:dyDescent="0.3">
      <c r="AZ171" s="175"/>
      <c r="BA171" s="175"/>
      <c r="BB171" s="175"/>
      <c r="BC171" s="175"/>
      <c r="BD171" s="175"/>
      <c r="BE171" s="175"/>
      <c r="BF171" s="175"/>
      <c r="BG171" s="175"/>
      <c r="BH171" s="175"/>
      <c r="BI171" s="175"/>
      <c r="BJ171" s="175"/>
      <c r="BK171" s="175"/>
      <c r="BL171" s="175"/>
      <c r="BM171" s="175"/>
      <c r="BN171" s="175"/>
      <c r="BO171" s="175"/>
      <c r="BP171" s="175"/>
    </row>
    <row r="172" spans="1:68" ht="16.5" hidden="1" customHeight="1" x14ac:dyDescent="0.3">
      <c r="AZ172" s="175"/>
      <c r="BA172" s="175"/>
      <c r="BB172" s="175"/>
      <c r="BC172" s="175"/>
      <c r="BD172" s="175"/>
      <c r="BE172" s="175"/>
      <c r="BF172" s="175"/>
      <c r="BG172" s="175"/>
      <c r="BH172" s="175"/>
      <c r="BI172" s="175"/>
      <c r="BJ172" s="175"/>
      <c r="BK172" s="175"/>
      <c r="BL172" s="175"/>
      <c r="BM172" s="175"/>
      <c r="BN172" s="175"/>
      <c r="BO172" s="175"/>
      <c r="BP172" s="175"/>
    </row>
    <row r="173" spans="1:68" ht="16.5" hidden="1" customHeight="1" x14ac:dyDescent="0.3">
      <c r="AZ173" s="175"/>
      <c r="BA173" s="175"/>
      <c r="BB173" s="175"/>
      <c r="BC173" s="175"/>
      <c r="BD173" s="175"/>
      <c r="BE173" s="175"/>
      <c r="BF173" s="175"/>
      <c r="BG173" s="175"/>
      <c r="BH173" s="175"/>
      <c r="BI173" s="175"/>
      <c r="BJ173" s="175"/>
      <c r="BK173" s="175"/>
      <c r="BL173" s="175"/>
      <c r="BM173" s="175"/>
      <c r="BN173" s="175"/>
      <c r="BO173" s="175"/>
      <c r="BP173" s="175"/>
    </row>
    <row r="174" spans="1:68" ht="16.5" hidden="1" customHeight="1" x14ac:dyDescent="0.3">
      <c r="AZ174" s="175"/>
      <c r="BA174" s="175"/>
      <c r="BB174" s="175"/>
      <c r="BC174" s="175"/>
      <c r="BD174" s="175"/>
      <c r="BE174" s="175"/>
      <c r="BF174" s="175"/>
      <c r="BG174" s="175"/>
      <c r="BH174" s="175"/>
      <c r="BI174" s="175"/>
      <c r="BJ174" s="175"/>
      <c r="BK174" s="175"/>
      <c r="BL174" s="175"/>
      <c r="BM174" s="175"/>
      <c r="BN174" s="175"/>
      <c r="BO174" s="175"/>
      <c r="BP174" s="175"/>
    </row>
    <row r="175" spans="1:68" ht="16.5" hidden="1" customHeight="1" x14ac:dyDescent="0.3"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175"/>
      <c r="R175" s="175"/>
      <c r="S175" s="175"/>
      <c r="T175" s="175"/>
      <c r="U175" s="175"/>
      <c r="V175" s="175"/>
      <c r="W175" s="175"/>
      <c r="X175" s="175"/>
      <c r="Y175" s="175"/>
      <c r="Z175" s="175"/>
      <c r="AA175" s="175"/>
      <c r="AB175" s="175"/>
      <c r="AC175" s="175"/>
      <c r="AD175" s="175"/>
      <c r="AE175" s="175"/>
      <c r="AF175" s="175"/>
      <c r="AG175" s="175"/>
      <c r="AH175" s="175"/>
      <c r="AI175" s="175"/>
      <c r="AJ175" s="175"/>
      <c r="AK175" s="175"/>
      <c r="AL175" s="175"/>
      <c r="AM175" s="175"/>
      <c r="AN175" s="175"/>
      <c r="AO175" s="175"/>
      <c r="AP175" s="175"/>
      <c r="AQ175" s="175"/>
      <c r="AR175" s="175"/>
      <c r="AS175" s="175"/>
      <c r="AT175" s="175"/>
      <c r="AU175" s="175"/>
      <c r="AV175" s="175"/>
      <c r="AW175" s="175"/>
      <c r="AX175" s="175"/>
      <c r="AY175" s="175"/>
      <c r="AZ175" s="175"/>
      <c r="BA175" s="175"/>
      <c r="BB175" s="175"/>
      <c r="BC175" s="175"/>
      <c r="BD175" s="175"/>
      <c r="BE175" s="175"/>
      <c r="BF175" s="175"/>
      <c r="BG175" s="175"/>
      <c r="BH175" s="175"/>
      <c r="BI175" s="175"/>
      <c r="BJ175" s="175"/>
      <c r="BK175" s="175"/>
      <c r="BL175" s="175"/>
      <c r="BM175" s="175"/>
      <c r="BN175" s="175"/>
      <c r="BO175" s="175"/>
      <c r="BP175" s="175"/>
    </row>
    <row r="176" spans="1:68" ht="16.5" hidden="1" customHeight="1" x14ac:dyDescent="0.3"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175"/>
      <c r="R176" s="175"/>
      <c r="S176" s="175"/>
      <c r="T176" s="175"/>
      <c r="U176" s="175"/>
      <c r="V176" s="175"/>
      <c r="W176" s="175"/>
      <c r="X176" s="175"/>
      <c r="Y176" s="175"/>
      <c r="Z176" s="175"/>
      <c r="AA176" s="175"/>
      <c r="AB176" s="175"/>
      <c r="AC176" s="175"/>
      <c r="AD176" s="175"/>
      <c r="AE176" s="175"/>
      <c r="AF176" s="175"/>
      <c r="AG176" s="175"/>
      <c r="AH176" s="175"/>
      <c r="AI176" s="175"/>
      <c r="AJ176" s="175"/>
      <c r="AK176" s="175"/>
      <c r="AL176" s="175"/>
      <c r="AM176" s="175"/>
      <c r="AN176" s="175"/>
      <c r="AO176" s="175"/>
      <c r="AP176" s="175"/>
      <c r="AQ176" s="175"/>
      <c r="AR176" s="175"/>
      <c r="AS176" s="175"/>
      <c r="AT176" s="175"/>
      <c r="AU176" s="175"/>
      <c r="AV176" s="175"/>
      <c r="AW176" s="175"/>
      <c r="AX176" s="175"/>
      <c r="AY176" s="175"/>
      <c r="AZ176" s="175"/>
      <c r="BA176" s="175"/>
      <c r="BB176" s="175"/>
      <c r="BC176" s="175"/>
      <c r="BD176" s="175"/>
      <c r="BE176" s="175"/>
      <c r="BF176" s="175"/>
      <c r="BG176" s="175"/>
      <c r="BH176" s="175"/>
      <c r="BI176" s="175"/>
      <c r="BJ176" s="175"/>
      <c r="BK176" s="175"/>
      <c r="BL176" s="175"/>
      <c r="BM176" s="175"/>
      <c r="BN176" s="175"/>
      <c r="BO176" s="175"/>
      <c r="BP176" s="175"/>
    </row>
    <row r="177" spans="2:68" ht="16.5" hidden="1" customHeight="1" x14ac:dyDescent="0.3"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175"/>
      <c r="R177" s="175"/>
      <c r="S177" s="175"/>
      <c r="T177" s="175"/>
      <c r="U177" s="175"/>
      <c r="V177" s="175"/>
      <c r="W177" s="175"/>
      <c r="X177" s="175"/>
      <c r="Y177" s="175"/>
      <c r="Z177" s="175"/>
      <c r="AA177" s="175"/>
      <c r="AB177" s="175"/>
      <c r="AC177" s="175"/>
      <c r="AD177" s="175"/>
      <c r="AE177" s="175"/>
      <c r="AF177" s="175"/>
      <c r="AG177" s="175"/>
      <c r="AH177" s="175"/>
      <c r="AI177" s="175"/>
      <c r="AJ177" s="175"/>
      <c r="AK177" s="175"/>
      <c r="AL177" s="175"/>
      <c r="AM177" s="175"/>
      <c r="AN177" s="175"/>
      <c r="AO177" s="175"/>
      <c r="AP177" s="175"/>
      <c r="AQ177" s="175"/>
      <c r="AR177" s="175"/>
      <c r="AS177" s="175"/>
      <c r="AT177" s="175"/>
      <c r="AU177" s="175"/>
      <c r="AV177" s="175"/>
      <c r="AW177" s="175"/>
      <c r="AX177" s="175"/>
      <c r="AY177" s="175"/>
      <c r="AZ177" s="175"/>
      <c r="BA177" s="175"/>
      <c r="BB177" s="175"/>
      <c r="BC177" s="175"/>
      <c r="BD177" s="175"/>
      <c r="BE177" s="175"/>
      <c r="BF177" s="175"/>
      <c r="BG177" s="175"/>
      <c r="BH177" s="175"/>
      <c r="BI177" s="175"/>
      <c r="BJ177" s="175"/>
      <c r="BK177" s="175"/>
      <c r="BL177" s="175"/>
      <c r="BM177" s="175"/>
      <c r="BN177" s="175"/>
      <c r="BO177" s="175"/>
      <c r="BP177" s="175"/>
    </row>
    <row r="178" spans="2:68" ht="16.5" hidden="1" customHeight="1" x14ac:dyDescent="0.3"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175"/>
      <c r="R178" s="175"/>
      <c r="S178" s="175"/>
      <c r="T178" s="175"/>
      <c r="U178" s="175"/>
      <c r="V178" s="175"/>
      <c r="W178" s="175"/>
      <c r="X178" s="175"/>
      <c r="Y178" s="175"/>
      <c r="Z178" s="175"/>
      <c r="AA178" s="175"/>
      <c r="AB178" s="175"/>
      <c r="AC178" s="175"/>
      <c r="AD178" s="175"/>
      <c r="AE178" s="175"/>
      <c r="AF178" s="175"/>
      <c r="AG178" s="175"/>
      <c r="AH178" s="175"/>
      <c r="AI178" s="175"/>
      <c r="AJ178" s="175"/>
      <c r="AK178" s="175"/>
      <c r="AL178" s="175"/>
      <c r="AM178" s="175"/>
      <c r="AN178" s="175"/>
      <c r="AO178" s="175"/>
      <c r="AP178" s="175"/>
      <c r="AQ178" s="175"/>
      <c r="AR178" s="175"/>
      <c r="AS178" s="175"/>
      <c r="AT178" s="175"/>
      <c r="AU178" s="175"/>
      <c r="AV178" s="175"/>
      <c r="AW178" s="175"/>
      <c r="AX178" s="175"/>
      <c r="AY178" s="175"/>
      <c r="AZ178" s="175"/>
      <c r="BA178" s="175"/>
      <c r="BB178" s="175"/>
      <c r="BC178" s="175"/>
      <c r="BD178" s="175"/>
      <c r="BE178" s="175"/>
      <c r="BF178" s="175"/>
      <c r="BG178" s="175"/>
      <c r="BH178" s="175"/>
      <c r="BI178" s="175"/>
      <c r="BJ178" s="175"/>
      <c r="BK178" s="175"/>
      <c r="BL178" s="175"/>
      <c r="BM178" s="175"/>
      <c r="BN178" s="175"/>
      <c r="BO178" s="175"/>
      <c r="BP178" s="175"/>
    </row>
    <row r="179" spans="2:68" ht="16.5" hidden="1" customHeight="1" x14ac:dyDescent="0.3"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175"/>
      <c r="R179" s="175"/>
      <c r="S179" s="175"/>
      <c r="T179" s="175"/>
      <c r="U179" s="175"/>
      <c r="V179" s="175"/>
      <c r="W179" s="175"/>
      <c r="X179" s="175"/>
      <c r="Y179" s="175"/>
      <c r="Z179" s="175"/>
      <c r="AA179" s="175"/>
      <c r="AB179" s="175"/>
      <c r="AC179" s="175"/>
      <c r="AD179" s="175"/>
      <c r="AE179" s="175"/>
      <c r="AF179" s="175"/>
      <c r="AG179" s="175"/>
      <c r="AH179" s="175"/>
      <c r="AI179" s="175"/>
      <c r="AJ179" s="175"/>
      <c r="AK179" s="175"/>
      <c r="AL179" s="175"/>
      <c r="AM179" s="175"/>
      <c r="AN179" s="175"/>
      <c r="AO179" s="175"/>
      <c r="AP179" s="175"/>
      <c r="AQ179" s="175"/>
      <c r="AR179" s="175"/>
      <c r="AS179" s="175"/>
      <c r="AT179" s="175"/>
      <c r="AU179" s="175"/>
      <c r="AV179" s="175"/>
      <c r="AW179" s="175"/>
      <c r="AX179" s="175"/>
      <c r="AY179" s="175"/>
      <c r="AZ179" s="175"/>
      <c r="BA179" s="175"/>
      <c r="BB179" s="175"/>
      <c r="BC179" s="175"/>
      <c r="BD179" s="175"/>
      <c r="BE179" s="175"/>
      <c r="BF179" s="175"/>
      <c r="BG179" s="175"/>
      <c r="BH179" s="175"/>
      <c r="BI179" s="175"/>
      <c r="BJ179" s="175"/>
      <c r="BK179" s="175"/>
      <c r="BL179" s="175"/>
      <c r="BM179" s="175"/>
      <c r="BN179" s="175"/>
      <c r="BO179" s="175"/>
      <c r="BP179" s="175"/>
    </row>
    <row r="180" spans="2:68" ht="16.5" hidden="1" customHeight="1" x14ac:dyDescent="0.3"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175"/>
      <c r="R180" s="175"/>
      <c r="S180" s="175"/>
      <c r="T180" s="175"/>
      <c r="U180" s="175"/>
      <c r="V180" s="175"/>
      <c r="W180" s="175"/>
      <c r="X180" s="175"/>
      <c r="Y180" s="175"/>
      <c r="Z180" s="175"/>
      <c r="AA180" s="175"/>
      <c r="AB180" s="175"/>
      <c r="AC180" s="175"/>
      <c r="AD180" s="175"/>
      <c r="AE180" s="175"/>
      <c r="AF180" s="175"/>
      <c r="AG180" s="175"/>
      <c r="AH180" s="175"/>
      <c r="AI180" s="175"/>
      <c r="AJ180" s="175"/>
      <c r="AK180" s="175"/>
      <c r="AL180" s="175"/>
      <c r="AM180" s="175"/>
      <c r="AN180" s="175"/>
      <c r="AO180" s="175"/>
      <c r="AP180" s="175"/>
      <c r="AQ180" s="175"/>
      <c r="AR180" s="175"/>
      <c r="AS180" s="175"/>
      <c r="AT180" s="175"/>
      <c r="AU180" s="175"/>
      <c r="AV180" s="175"/>
      <c r="AW180" s="175"/>
      <c r="AX180" s="175"/>
      <c r="AY180" s="175"/>
      <c r="AZ180" s="175"/>
      <c r="BA180" s="175"/>
      <c r="BB180" s="175"/>
      <c r="BC180" s="175"/>
      <c r="BD180" s="175"/>
      <c r="BE180" s="175"/>
      <c r="BF180" s="175"/>
      <c r="BG180" s="175"/>
      <c r="BH180" s="175"/>
      <c r="BI180" s="175"/>
      <c r="BJ180" s="175"/>
      <c r="BK180" s="175"/>
      <c r="BL180" s="175"/>
      <c r="BM180" s="175"/>
      <c r="BN180" s="175"/>
      <c r="BO180" s="175"/>
      <c r="BP180" s="175"/>
    </row>
    <row r="181" spans="2:68" ht="16.5" hidden="1" customHeight="1" x14ac:dyDescent="0.3"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175"/>
      <c r="R181" s="175"/>
      <c r="S181" s="175"/>
      <c r="T181" s="175"/>
      <c r="U181" s="175"/>
      <c r="V181" s="175"/>
      <c r="W181" s="175"/>
      <c r="X181" s="175"/>
      <c r="Y181" s="175"/>
      <c r="Z181" s="175"/>
      <c r="AA181" s="175"/>
      <c r="AB181" s="175"/>
      <c r="AC181" s="175"/>
      <c r="AD181" s="175"/>
      <c r="AE181" s="175"/>
      <c r="AF181" s="175"/>
      <c r="AG181" s="175"/>
      <c r="AH181" s="175"/>
      <c r="AI181" s="175"/>
      <c r="AJ181" s="175"/>
      <c r="AK181" s="175"/>
      <c r="AL181" s="175"/>
      <c r="AM181" s="175"/>
      <c r="AN181" s="175"/>
      <c r="AO181" s="175"/>
      <c r="AP181" s="175"/>
      <c r="AQ181" s="175"/>
      <c r="AR181" s="175"/>
      <c r="AS181" s="175"/>
      <c r="AT181" s="175"/>
      <c r="AU181" s="175"/>
      <c r="AV181" s="175"/>
      <c r="AW181" s="175"/>
      <c r="AX181" s="175"/>
      <c r="AY181" s="175"/>
      <c r="AZ181" s="175"/>
      <c r="BA181" s="175"/>
      <c r="BB181" s="175"/>
      <c r="BC181" s="175"/>
      <c r="BD181" s="175"/>
      <c r="BE181" s="175"/>
      <c r="BF181" s="175"/>
      <c r="BG181" s="175"/>
      <c r="BH181" s="175"/>
      <c r="BI181" s="175"/>
      <c r="BJ181" s="175"/>
      <c r="BK181" s="175"/>
      <c r="BL181" s="175"/>
      <c r="BM181" s="175"/>
      <c r="BN181" s="175"/>
      <c r="BO181" s="175"/>
      <c r="BP181" s="175"/>
    </row>
    <row r="182" spans="2:68" ht="16.5" hidden="1" customHeight="1" x14ac:dyDescent="0.3"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175"/>
      <c r="R182" s="175"/>
      <c r="S182" s="175"/>
      <c r="T182" s="175"/>
      <c r="U182" s="175"/>
      <c r="V182" s="175"/>
      <c r="W182" s="175"/>
      <c r="X182" s="175"/>
      <c r="Y182" s="175"/>
      <c r="Z182" s="175"/>
      <c r="AA182" s="175"/>
      <c r="AB182" s="175"/>
      <c r="AC182" s="175"/>
      <c r="AD182" s="175"/>
      <c r="AE182" s="175"/>
      <c r="AF182" s="175"/>
      <c r="AG182" s="175"/>
      <c r="AH182" s="175"/>
      <c r="AI182" s="175"/>
      <c r="AJ182" s="175"/>
      <c r="AK182" s="175"/>
      <c r="AL182" s="175"/>
      <c r="AM182" s="175"/>
      <c r="AN182" s="175"/>
      <c r="AO182" s="175"/>
      <c r="AP182" s="175"/>
      <c r="AQ182" s="175"/>
      <c r="AR182" s="175"/>
      <c r="AS182" s="175"/>
      <c r="AT182" s="175"/>
      <c r="AU182" s="175"/>
      <c r="AV182" s="175"/>
      <c r="AW182" s="175"/>
      <c r="AX182" s="175"/>
      <c r="AY182" s="175"/>
      <c r="AZ182" s="175"/>
      <c r="BA182" s="175"/>
      <c r="BB182" s="175"/>
      <c r="BC182" s="175"/>
      <c r="BD182" s="175"/>
      <c r="BE182" s="175"/>
      <c r="BF182" s="175"/>
      <c r="BG182" s="175"/>
      <c r="BH182" s="175"/>
      <c r="BI182" s="175"/>
      <c r="BJ182" s="175"/>
      <c r="BK182" s="175"/>
      <c r="BL182" s="175"/>
      <c r="BM182" s="175"/>
      <c r="BN182" s="175"/>
      <c r="BO182" s="175"/>
      <c r="BP182" s="175"/>
    </row>
    <row r="183" spans="2:68" ht="16.5" hidden="1" customHeight="1" x14ac:dyDescent="0.3"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175"/>
      <c r="R183" s="175"/>
      <c r="S183" s="175"/>
      <c r="T183" s="175"/>
      <c r="U183" s="175"/>
      <c r="V183" s="175"/>
      <c r="W183" s="175"/>
      <c r="X183" s="175"/>
      <c r="Y183" s="175"/>
      <c r="Z183" s="175"/>
      <c r="AA183" s="175"/>
      <c r="AB183" s="175"/>
      <c r="AC183" s="175"/>
      <c r="AD183" s="175"/>
      <c r="AE183" s="175"/>
      <c r="AF183" s="175"/>
      <c r="AG183" s="175"/>
      <c r="AH183" s="175"/>
      <c r="AI183" s="175"/>
      <c r="AJ183" s="175"/>
      <c r="AK183" s="175"/>
      <c r="AL183" s="175"/>
      <c r="AM183" s="175"/>
      <c r="AN183" s="175"/>
      <c r="AO183" s="175"/>
      <c r="AP183" s="175"/>
      <c r="AQ183" s="175"/>
      <c r="AR183" s="175"/>
      <c r="AS183" s="175"/>
      <c r="AT183" s="175"/>
      <c r="AU183" s="175"/>
      <c r="AV183" s="175"/>
      <c r="AW183" s="175"/>
      <c r="AX183" s="175"/>
      <c r="AY183" s="175"/>
      <c r="AZ183" s="175"/>
      <c r="BA183" s="175"/>
      <c r="BB183" s="175"/>
      <c r="BC183" s="175"/>
      <c r="BD183" s="175"/>
      <c r="BE183" s="175"/>
      <c r="BF183" s="175"/>
      <c r="BG183" s="175"/>
      <c r="BH183" s="175"/>
      <c r="BI183" s="175"/>
      <c r="BJ183" s="175"/>
      <c r="BK183" s="175"/>
      <c r="BL183" s="175"/>
      <c r="BM183" s="175"/>
      <c r="BN183" s="175"/>
      <c r="BO183" s="175"/>
      <c r="BP183" s="175"/>
    </row>
    <row r="184" spans="2:68" ht="16.5" hidden="1" customHeight="1" x14ac:dyDescent="0.3"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175"/>
      <c r="R184" s="175"/>
      <c r="S184" s="175"/>
      <c r="T184" s="175"/>
      <c r="U184" s="175"/>
      <c r="V184" s="175"/>
      <c r="W184" s="175"/>
      <c r="X184" s="175"/>
      <c r="Y184" s="175"/>
      <c r="Z184" s="175"/>
      <c r="AA184" s="175"/>
      <c r="AB184" s="175"/>
      <c r="AC184" s="175"/>
      <c r="AD184" s="175"/>
      <c r="AE184" s="175"/>
      <c r="AF184" s="175"/>
      <c r="AG184" s="175"/>
      <c r="AH184" s="175"/>
      <c r="AI184" s="175"/>
      <c r="AJ184" s="175"/>
      <c r="AK184" s="175"/>
      <c r="AL184" s="175"/>
      <c r="AM184" s="175"/>
      <c r="AN184" s="175"/>
      <c r="AO184" s="175"/>
      <c r="AP184" s="175"/>
      <c r="AQ184" s="175"/>
      <c r="AR184" s="175"/>
      <c r="AS184" s="175"/>
      <c r="AT184" s="175"/>
      <c r="AU184" s="175"/>
      <c r="AV184" s="175"/>
      <c r="AW184" s="175"/>
      <c r="AX184" s="175"/>
      <c r="AY184" s="175"/>
      <c r="AZ184" s="175"/>
      <c r="BA184" s="175"/>
      <c r="BB184" s="175"/>
      <c r="BC184" s="175"/>
      <c r="BD184" s="175"/>
      <c r="BE184" s="175"/>
      <c r="BF184" s="175"/>
      <c r="BG184" s="175"/>
      <c r="BH184" s="175"/>
      <c r="BI184" s="175"/>
      <c r="BJ184" s="175"/>
      <c r="BK184" s="175"/>
      <c r="BL184" s="175"/>
      <c r="BM184" s="175"/>
      <c r="BN184" s="175"/>
      <c r="BO184" s="175"/>
      <c r="BP184" s="175"/>
    </row>
    <row r="185" spans="2:68" ht="16.5" hidden="1" customHeight="1" x14ac:dyDescent="0.3"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175"/>
      <c r="R185" s="175"/>
      <c r="S185" s="175"/>
      <c r="T185" s="175"/>
      <c r="U185" s="175"/>
      <c r="V185" s="175"/>
      <c r="W185" s="175"/>
      <c r="X185" s="175"/>
      <c r="Y185" s="175"/>
      <c r="Z185" s="175"/>
      <c r="AA185" s="175"/>
      <c r="AB185" s="175"/>
      <c r="AC185" s="175"/>
      <c r="AD185" s="175"/>
      <c r="AE185" s="175"/>
      <c r="AF185" s="175"/>
      <c r="AG185" s="175"/>
      <c r="AH185" s="175"/>
      <c r="AI185" s="175"/>
      <c r="AJ185" s="175"/>
      <c r="AK185" s="175"/>
      <c r="AL185" s="175"/>
      <c r="AM185" s="175"/>
      <c r="AN185" s="175"/>
      <c r="AO185" s="175"/>
      <c r="AP185" s="175"/>
      <c r="AQ185" s="175"/>
      <c r="AR185" s="175"/>
      <c r="AS185" s="175"/>
      <c r="AT185" s="175"/>
      <c r="AU185" s="175"/>
      <c r="AV185" s="175"/>
      <c r="AW185" s="175"/>
      <c r="AX185" s="175"/>
      <c r="AY185" s="175"/>
      <c r="AZ185" s="175"/>
      <c r="BA185" s="175"/>
      <c r="BB185" s="175"/>
      <c r="BC185" s="175"/>
      <c r="BD185" s="175"/>
      <c r="BE185" s="175"/>
      <c r="BF185" s="175"/>
      <c r="BG185" s="175"/>
      <c r="BH185" s="175"/>
      <c r="BI185" s="175"/>
      <c r="BJ185" s="175"/>
      <c r="BK185" s="175"/>
      <c r="BL185" s="175"/>
      <c r="BM185" s="175"/>
      <c r="BN185" s="175"/>
      <c r="BO185" s="175"/>
      <c r="BP185" s="175"/>
    </row>
    <row r="186" spans="2:68" ht="16.5" hidden="1" customHeight="1" x14ac:dyDescent="0.3"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R186" s="175"/>
      <c r="S186" s="175"/>
      <c r="T186" s="175"/>
      <c r="U186" s="175"/>
      <c r="V186" s="175"/>
      <c r="W186" s="175"/>
      <c r="X186" s="175"/>
      <c r="Y186" s="175"/>
      <c r="Z186" s="175"/>
      <c r="AA186" s="175"/>
      <c r="AB186" s="175"/>
      <c r="AC186" s="175"/>
      <c r="AD186" s="175"/>
      <c r="AE186" s="175"/>
      <c r="AF186" s="175"/>
      <c r="AG186" s="175"/>
      <c r="AH186" s="175"/>
      <c r="AI186" s="175"/>
      <c r="AJ186" s="175"/>
      <c r="AK186" s="175"/>
      <c r="AL186" s="175"/>
      <c r="AM186" s="175"/>
      <c r="AN186" s="175"/>
      <c r="AO186" s="175"/>
      <c r="AP186" s="175"/>
      <c r="AQ186" s="175"/>
      <c r="AR186" s="175"/>
      <c r="AS186" s="175"/>
      <c r="AT186" s="175"/>
      <c r="AU186" s="175"/>
      <c r="AV186" s="175"/>
      <c r="AW186" s="175"/>
      <c r="AX186" s="175"/>
      <c r="AY186" s="175"/>
      <c r="AZ186" s="175"/>
      <c r="BA186" s="175"/>
      <c r="BB186" s="175"/>
      <c r="BC186" s="175"/>
      <c r="BD186" s="175"/>
      <c r="BE186" s="175"/>
      <c r="BF186" s="175"/>
      <c r="BG186" s="175"/>
      <c r="BH186" s="175"/>
      <c r="BI186" s="175"/>
      <c r="BJ186" s="175"/>
      <c r="BK186" s="175"/>
      <c r="BL186" s="175"/>
      <c r="BM186" s="175"/>
      <c r="BN186" s="175"/>
      <c r="BO186" s="175"/>
      <c r="BP186" s="175"/>
    </row>
    <row r="187" spans="2:68" ht="16.5" hidden="1" customHeight="1" x14ac:dyDescent="0.3"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R187" s="175"/>
      <c r="S187" s="175"/>
      <c r="T187" s="175"/>
      <c r="U187" s="175"/>
      <c r="V187" s="175"/>
      <c r="W187" s="175"/>
      <c r="X187" s="175"/>
      <c r="Y187" s="175"/>
      <c r="Z187" s="175"/>
      <c r="AA187" s="175"/>
      <c r="AB187" s="175"/>
      <c r="AC187" s="175"/>
      <c r="AD187" s="175"/>
      <c r="AE187" s="175"/>
      <c r="AF187" s="175"/>
      <c r="AG187" s="175"/>
      <c r="AH187" s="175"/>
      <c r="AI187" s="175"/>
      <c r="AJ187" s="175"/>
      <c r="AK187" s="175"/>
      <c r="AL187" s="175"/>
      <c r="AM187" s="175"/>
      <c r="AN187" s="175"/>
      <c r="AO187" s="175"/>
      <c r="AP187" s="175"/>
      <c r="AQ187" s="175"/>
      <c r="AR187" s="175"/>
      <c r="AS187" s="175"/>
      <c r="AT187" s="175"/>
      <c r="AU187" s="175"/>
      <c r="AV187" s="175"/>
      <c r="AW187" s="175"/>
      <c r="AX187" s="175"/>
      <c r="AY187" s="175"/>
      <c r="AZ187" s="175"/>
      <c r="BA187" s="175"/>
      <c r="BB187" s="175"/>
      <c r="BC187" s="175"/>
      <c r="BD187" s="175"/>
      <c r="BE187" s="175"/>
      <c r="BF187" s="175"/>
      <c r="BG187" s="175"/>
      <c r="BH187" s="175"/>
      <c r="BI187" s="175"/>
      <c r="BJ187" s="175"/>
      <c r="BK187" s="175"/>
      <c r="BL187" s="175"/>
      <c r="BM187" s="175"/>
      <c r="BN187" s="175"/>
      <c r="BO187" s="175"/>
      <c r="BP187" s="175"/>
    </row>
    <row r="188" spans="2:68" ht="16.5" hidden="1" customHeight="1" x14ac:dyDescent="0.3"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R188" s="175"/>
      <c r="S188" s="175"/>
      <c r="T188" s="175"/>
      <c r="U188" s="175"/>
      <c r="V188" s="175"/>
      <c r="W188" s="175"/>
      <c r="X188" s="175"/>
      <c r="Y188" s="175"/>
      <c r="Z188" s="175"/>
      <c r="AA188" s="175"/>
      <c r="AB188" s="175"/>
      <c r="AC188" s="175"/>
      <c r="AD188" s="175"/>
      <c r="AE188" s="175"/>
      <c r="AF188" s="175"/>
      <c r="AG188" s="175"/>
      <c r="AH188" s="175"/>
      <c r="AI188" s="175"/>
      <c r="AJ188" s="175"/>
      <c r="AK188" s="175"/>
      <c r="AL188" s="175"/>
      <c r="AM188" s="175"/>
      <c r="AN188" s="175"/>
      <c r="AO188" s="175"/>
      <c r="AP188" s="175"/>
      <c r="AQ188" s="175"/>
      <c r="AR188" s="175"/>
      <c r="AS188" s="175"/>
      <c r="AT188" s="175"/>
      <c r="AU188" s="175"/>
      <c r="AV188" s="175"/>
      <c r="AW188" s="175"/>
      <c r="AX188" s="175"/>
      <c r="AY188" s="175"/>
      <c r="AZ188" s="175"/>
      <c r="BA188" s="175"/>
      <c r="BB188" s="175"/>
      <c r="BC188" s="175"/>
      <c r="BD188" s="175"/>
      <c r="BE188" s="175"/>
      <c r="BF188" s="175"/>
      <c r="BG188" s="175"/>
      <c r="BH188" s="175"/>
      <c r="BI188" s="175"/>
      <c r="BJ188" s="175"/>
      <c r="BK188" s="175"/>
      <c r="BL188" s="175"/>
      <c r="BM188" s="175"/>
      <c r="BN188" s="175"/>
      <c r="BO188" s="175"/>
      <c r="BP188" s="175"/>
    </row>
    <row r="189" spans="2:68" ht="16.5" hidden="1" customHeight="1" x14ac:dyDescent="0.3">
      <c r="B189" s="175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175"/>
      <c r="R189" s="175"/>
      <c r="S189" s="175"/>
      <c r="T189" s="175"/>
      <c r="U189" s="175"/>
      <c r="V189" s="175"/>
      <c r="W189" s="175"/>
      <c r="X189" s="175"/>
      <c r="Y189" s="175"/>
      <c r="Z189" s="175"/>
      <c r="AA189" s="175"/>
      <c r="AB189" s="175"/>
      <c r="AC189" s="175"/>
      <c r="AD189" s="175"/>
      <c r="AE189" s="175"/>
      <c r="AF189" s="175"/>
      <c r="AG189" s="175"/>
      <c r="AH189" s="175"/>
      <c r="AI189" s="175"/>
      <c r="AJ189" s="175"/>
      <c r="AK189" s="175"/>
      <c r="AL189" s="175"/>
      <c r="AM189" s="175"/>
      <c r="AN189" s="175"/>
      <c r="AO189" s="175"/>
      <c r="AP189" s="175"/>
      <c r="AQ189" s="175"/>
      <c r="AR189" s="175"/>
      <c r="AS189" s="175"/>
      <c r="AT189" s="175"/>
      <c r="AU189" s="175"/>
      <c r="AV189" s="175"/>
      <c r="AW189" s="175"/>
      <c r="AX189" s="175"/>
      <c r="AY189" s="175"/>
      <c r="AZ189" s="175"/>
      <c r="BA189" s="175"/>
      <c r="BB189" s="175"/>
      <c r="BC189" s="175"/>
      <c r="BD189" s="175"/>
      <c r="BE189" s="175"/>
      <c r="BF189" s="175"/>
      <c r="BG189" s="175"/>
      <c r="BH189" s="175"/>
      <c r="BI189" s="175"/>
      <c r="BJ189" s="175"/>
      <c r="BK189" s="175"/>
      <c r="BL189" s="175"/>
      <c r="BM189" s="175"/>
      <c r="BN189" s="175"/>
      <c r="BO189" s="175"/>
      <c r="BP189" s="175"/>
    </row>
    <row r="190" spans="2:68" ht="16.5" hidden="1" customHeight="1" x14ac:dyDescent="0.3"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175"/>
      <c r="R190" s="175"/>
      <c r="S190" s="175"/>
      <c r="T190" s="175"/>
      <c r="U190" s="175"/>
      <c r="V190" s="175"/>
      <c r="W190" s="175"/>
      <c r="X190" s="175"/>
      <c r="Y190" s="175"/>
      <c r="Z190" s="175"/>
      <c r="AA190" s="175"/>
      <c r="AB190" s="175"/>
      <c r="AC190" s="175"/>
      <c r="AD190" s="175"/>
      <c r="AE190" s="175"/>
      <c r="AF190" s="175"/>
      <c r="AG190" s="175"/>
      <c r="AH190" s="175"/>
      <c r="AI190" s="175"/>
      <c r="AJ190" s="175"/>
      <c r="AK190" s="175"/>
      <c r="AL190" s="175"/>
      <c r="AM190" s="175"/>
      <c r="AN190" s="175"/>
      <c r="AO190" s="175"/>
      <c r="AP190" s="175"/>
      <c r="AQ190" s="175"/>
      <c r="AR190" s="175"/>
      <c r="AS190" s="175"/>
      <c r="AT190" s="175"/>
      <c r="AU190" s="175"/>
      <c r="AV190" s="175"/>
      <c r="AW190" s="175"/>
      <c r="AX190" s="175"/>
      <c r="AY190" s="175"/>
      <c r="AZ190" s="175"/>
      <c r="BA190" s="175"/>
      <c r="BB190" s="175"/>
      <c r="BC190" s="175"/>
      <c r="BD190" s="175"/>
      <c r="BE190" s="175"/>
      <c r="BF190" s="175"/>
      <c r="BG190" s="175"/>
      <c r="BH190" s="175"/>
      <c r="BI190" s="175"/>
      <c r="BJ190" s="175"/>
      <c r="BK190" s="175"/>
      <c r="BL190" s="175"/>
      <c r="BM190" s="175"/>
      <c r="BN190" s="175"/>
      <c r="BO190" s="175"/>
      <c r="BP190" s="175"/>
    </row>
    <row r="191" spans="2:68" ht="16.5" hidden="1" customHeight="1" x14ac:dyDescent="0.3"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175"/>
      <c r="R191" s="175"/>
      <c r="S191" s="175"/>
      <c r="T191" s="175"/>
      <c r="U191" s="175"/>
      <c r="V191" s="175"/>
      <c r="W191" s="175"/>
      <c r="X191" s="175"/>
      <c r="Y191" s="175"/>
      <c r="Z191" s="175"/>
      <c r="AA191" s="175"/>
      <c r="AB191" s="175"/>
      <c r="AC191" s="175"/>
      <c r="AD191" s="175"/>
      <c r="AE191" s="175"/>
      <c r="AF191" s="175"/>
      <c r="AG191" s="175"/>
      <c r="AH191" s="175"/>
      <c r="AI191" s="175"/>
      <c r="AJ191" s="175"/>
      <c r="AK191" s="175"/>
      <c r="AL191" s="175"/>
      <c r="AM191" s="175"/>
      <c r="AN191" s="175"/>
      <c r="AO191" s="175"/>
      <c r="AP191" s="175"/>
      <c r="AQ191" s="175"/>
      <c r="AR191" s="175"/>
      <c r="AS191" s="175"/>
      <c r="AT191" s="175"/>
      <c r="AU191" s="175"/>
      <c r="AV191" s="175"/>
      <c r="AW191" s="175"/>
      <c r="AX191" s="175"/>
      <c r="AY191" s="175"/>
      <c r="AZ191" s="175"/>
      <c r="BA191" s="175"/>
      <c r="BB191" s="175"/>
      <c r="BC191" s="175"/>
      <c r="BD191" s="175"/>
      <c r="BE191" s="175"/>
      <c r="BF191" s="175"/>
      <c r="BG191" s="175"/>
      <c r="BH191" s="175"/>
      <c r="BI191" s="175"/>
      <c r="BJ191" s="175"/>
      <c r="BK191" s="175"/>
      <c r="BL191" s="175"/>
      <c r="BM191" s="175"/>
      <c r="BN191" s="175"/>
      <c r="BO191" s="175"/>
      <c r="BP191" s="175"/>
    </row>
    <row r="192" spans="2:68" ht="16.5" hidden="1" customHeight="1" x14ac:dyDescent="0.3"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R192" s="175"/>
      <c r="S192" s="175"/>
      <c r="T192" s="175"/>
      <c r="U192" s="175"/>
      <c r="V192" s="175"/>
      <c r="W192" s="175"/>
      <c r="X192" s="175"/>
      <c r="Y192" s="175"/>
      <c r="Z192" s="175"/>
      <c r="AA192" s="175"/>
      <c r="AB192" s="175"/>
      <c r="AC192" s="175"/>
      <c r="AD192" s="175"/>
      <c r="AE192" s="175"/>
      <c r="AF192" s="175"/>
      <c r="AG192" s="175"/>
      <c r="AH192" s="175"/>
      <c r="AI192" s="175"/>
      <c r="AJ192" s="175"/>
      <c r="AK192" s="175"/>
      <c r="AL192" s="175"/>
      <c r="AM192" s="175"/>
      <c r="AN192" s="175"/>
      <c r="AO192" s="175"/>
      <c r="AP192" s="175"/>
      <c r="AQ192" s="175"/>
      <c r="AR192" s="175"/>
      <c r="AS192" s="175"/>
      <c r="AT192" s="175"/>
      <c r="AU192" s="175"/>
      <c r="AV192" s="175"/>
      <c r="AW192" s="175"/>
      <c r="AX192" s="175"/>
      <c r="AY192" s="175"/>
      <c r="AZ192" s="175"/>
      <c r="BA192" s="175"/>
      <c r="BB192" s="175"/>
      <c r="BC192" s="175"/>
      <c r="BD192" s="175"/>
      <c r="BE192" s="175"/>
      <c r="BF192" s="175"/>
      <c r="BG192" s="175"/>
      <c r="BH192" s="175"/>
      <c r="BI192" s="175"/>
      <c r="BJ192" s="175"/>
      <c r="BK192" s="175"/>
      <c r="BL192" s="175"/>
      <c r="BM192" s="175"/>
      <c r="BN192" s="175"/>
      <c r="BO192" s="175"/>
      <c r="BP192" s="175"/>
    </row>
    <row r="193" spans="1:71" ht="16.5" hidden="1" customHeight="1" x14ac:dyDescent="0.3"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R193" s="175"/>
      <c r="S193" s="175"/>
      <c r="T193" s="175"/>
      <c r="U193" s="175"/>
      <c r="V193" s="175"/>
      <c r="W193" s="175"/>
      <c r="X193" s="175"/>
      <c r="Y193" s="175"/>
      <c r="Z193" s="175"/>
      <c r="AA193" s="175"/>
      <c r="AB193" s="175"/>
      <c r="AC193" s="175"/>
      <c r="AD193" s="175"/>
      <c r="AE193" s="175"/>
      <c r="AF193" s="175"/>
      <c r="AG193" s="175"/>
      <c r="AH193" s="175"/>
      <c r="AI193" s="175"/>
      <c r="AJ193" s="175"/>
      <c r="AK193" s="175"/>
      <c r="AL193" s="175"/>
      <c r="AM193" s="175"/>
      <c r="AN193" s="175"/>
      <c r="AO193" s="175"/>
      <c r="AP193" s="175"/>
      <c r="AQ193" s="175"/>
      <c r="AR193" s="175"/>
      <c r="AS193" s="175"/>
      <c r="AT193" s="175"/>
      <c r="AU193" s="175"/>
      <c r="AV193" s="175"/>
      <c r="AW193" s="175"/>
      <c r="AX193" s="175"/>
      <c r="AY193" s="175"/>
      <c r="AZ193" s="175"/>
      <c r="BA193" s="175"/>
      <c r="BB193" s="175"/>
      <c r="BC193" s="175"/>
      <c r="BD193" s="175"/>
      <c r="BE193" s="175"/>
      <c r="BF193" s="175"/>
      <c r="BG193" s="175"/>
      <c r="BH193" s="175"/>
      <c r="BI193" s="175"/>
      <c r="BJ193" s="175"/>
      <c r="BK193" s="175"/>
      <c r="BL193" s="175"/>
      <c r="BM193" s="175"/>
      <c r="BN193" s="175"/>
      <c r="BO193" s="175"/>
      <c r="BP193" s="175"/>
    </row>
    <row r="194" spans="1:71" ht="16.5" hidden="1" customHeight="1" x14ac:dyDescent="0.3"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175"/>
      <c r="R194" s="175"/>
      <c r="S194" s="175"/>
      <c r="T194" s="175"/>
      <c r="U194" s="175"/>
      <c r="V194" s="175"/>
      <c r="W194" s="175"/>
      <c r="X194" s="175"/>
      <c r="Y194" s="175"/>
      <c r="Z194" s="175"/>
      <c r="AA194" s="175"/>
      <c r="AB194" s="175"/>
      <c r="AC194" s="175"/>
      <c r="AD194" s="175"/>
      <c r="AE194" s="175"/>
      <c r="AF194" s="175"/>
      <c r="AG194" s="175"/>
      <c r="AH194" s="175"/>
      <c r="AI194" s="175"/>
      <c r="AJ194" s="175"/>
      <c r="AK194" s="175"/>
      <c r="AL194" s="175"/>
      <c r="AM194" s="175"/>
      <c r="AN194" s="175"/>
      <c r="AO194" s="175"/>
      <c r="AP194" s="175"/>
      <c r="AQ194" s="175"/>
      <c r="AR194" s="175"/>
      <c r="AS194" s="175"/>
      <c r="AT194" s="175"/>
      <c r="AU194" s="175"/>
      <c r="AV194" s="175"/>
      <c r="AW194" s="175"/>
      <c r="AX194" s="175"/>
      <c r="AY194" s="175"/>
      <c r="AZ194" s="175"/>
      <c r="BA194" s="175"/>
      <c r="BB194" s="175"/>
      <c r="BC194" s="175"/>
      <c r="BD194" s="175"/>
      <c r="BE194" s="175"/>
      <c r="BF194" s="175"/>
      <c r="BG194" s="175"/>
      <c r="BH194" s="175"/>
      <c r="BI194" s="175"/>
      <c r="BJ194" s="175"/>
      <c r="BK194" s="175"/>
      <c r="BL194" s="175"/>
      <c r="BM194" s="175"/>
      <c r="BN194" s="175"/>
      <c r="BO194" s="175"/>
      <c r="BP194" s="175"/>
    </row>
    <row r="195" spans="1:71" ht="16.5" hidden="1" customHeight="1" x14ac:dyDescent="0.3"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175"/>
      <c r="R195" s="175"/>
      <c r="S195" s="175"/>
      <c r="T195" s="175"/>
      <c r="U195" s="175"/>
      <c r="V195" s="175"/>
      <c r="W195" s="175"/>
      <c r="X195" s="175"/>
      <c r="Y195" s="175"/>
      <c r="Z195" s="175"/>
      <c r="AA195" s="175"/>
      <c r="AB195" s="175"/>
      <c r="AC195" s="175"/>
      <c r="AD195" s="175"/>
      <c r="AE195" s="175"/>
      <c r="AF195" s="175"/>
      <c r="AG195" s="175"/>
      <c r="AH195" s="175"/>
      <c r="AI195" s="175"/>
      <c r="AJ195" s="175"/>
      <c r="AK195" s="175"/>
      <c r="AL195" s="175"/>
      <c r="AM195" s="175"/>
      <c r="AN195" s="175"/>
      <c r="AO195" s="175"/>
      <c r="AP195" s="175"/>
      <c r="AQ195" s="175"/>
      <c r="AR195" s="175"/>
      <c r="AS195" s="175"/>
      <c r="AT195" s="175"/>
      <c r="AU195" s="175"/>
      <c r="AV195" s="175"/>
      <c r="AW195" s="175"/>
      <c r="AX195" s="175"/>
      <c r="AY195" s="175"/>
      <c r="AZ195" s="175"/>
      <c r="BA195" s="175"/>
      <c r="BB195" s="175"/>
      <c r="BC195" s="175"/>
      <c r="BD195" s="175"/>
      <c r="BE195" s="175"/>
      <c r="BF195" s="175"/>
      <c r="BG195" s="175"/>
      <c r="BH195" s="175"/>
      <c r="BI195" s="175"/>
      <c r="BJ195" s="175"/>
      <c r="BK195" s="175"/>
      <c r="BL195" s="175"/>
      <c r="BM195" s="175"/>
      <c r="BN195" s="175"/>
      <c r="BO195" s="175"/>
      <c r="BP195" s="175"/>
    </row>
    <row r="196" spans="1:71" ht="16.5" hidden="1" customHeight="1" x14ac:dyDescent="0.3"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175"/>
      <c r="R196" s="175"/>
      <c r="S196" s="175"/>
      <c r="T196" s="175"/>
      <c r="U196" s="175"/>
      <c r="V196" s="175"/>
      <c r="W196" s="175"/>
      <c r="X196" s="175"/>
      <c r="Y196" s="175"/>
      <c r="Z196" s="175"/>
      <c r="AA196" s="175"/>
      <c r="AB196" s="175"/>
      <c r="AC196" s="175"/>
      <c r="AD196" s="175"/>
      <c r="AE196" s="175"/>
      <c r="AF196" s="175"/>
      <c r="AG196" s="175"/>
      <c r="AH196" s="175"/>
      <c r="AI196" s="175"/>
      <c r="AJ196" s="175"/>
      <c r="AK196" s="175"/>
      <c r="AL196" s="175"/>
      <c r="AM196" s="175"/>
      <c r="AN196" s="175"/>
      <c r="AO196" s="175"/>
      <c r="AP196" s="175"/>
      <c r="AQ196" s="175"/>
      <c r="AR196" s="175"/>
      <c r="AS196" s="175"/>
      <c r="AT196" s="175"/>
      <c r="AU196" s="175"/>
      <c r="AV196" s="175"/>
      <c r="AW196" s="175"/>
      <c r="AX196" s="175"/>
      <c r="AY196" s="175"/>
      <c r="AZ196" s="175"/>
      <c r="BA196" s="175"/>
      <c r="BB196" s="175"/>
      <c r="BC196" s="175"/>
      <c r="BD196" s="175"/>
      <c r="BE196" s="175"/>
      <c r="BF196" s="175"/>
      <c r="BG196" s="175"/>
      <c r="BH196" s="175"/>
      <c r="BI196" s="175"/>
      <c r="BJ196" s="175"/>
      <c r="BK196" s="175"/>
      <c r="BL196" s="175"/>
      <c r="BM196" s="175"/>
      <c r="BN196" s="175"/>
      <c r="BO196" s="175"/>
      <c r="BP196" s="175"/>
    </row>
    <row r="197" spans="1:71" ht="16.5" hidden="1" customHeight="1" x14ac:dyDescent="0.3">
      <c r="B197" s="175"/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175"/>
      <c r="R197" s="175"/>
      <c r="S197" s="175"/>
      <c r="T197" s="175"/>
      <c r="U197" s="175"/>
      <c r="V197" s="175"/>
      <c r="W197" s="175"/>
      <c r="X197" s="175"/>
      <c r="Y197" s="175"/>
      <c r="Z197" s="175"/>
      <c r="AA197" s="175"/>
      <c r="AB197" s="175"/>
      <c r="AC197" s="175"/>
      <c r="AD197" s="175"/>
      <c r="AE197" s="175"/>
      <c r="AF197" s="175"/>
      <c r="AG197" s="175"/>
      <c r="AH197" s="175"/>
      <c r="AI197" s="175"/>
      <c r="AJ197" s="175"/>
      <c r="AK197" s="175"/>
      <c r="AL197" s="175"/>
      <c r="AM197" s="175"/>
      <c r="AN197" s="175"/>
      <c r="AO197" s="175"/>
      <c r="AP197" s="175"/>
      <c r="AQ197" s="175"/>
      <c r="AR197" s="175"/>
      <c r="AS197" s="175"/>
      <c r="AT197" s="175"/>
      <c r="AU197" s="175"/>
      <c r="AV197" s="175"/>
      <c r="AW197" s="175"/>
      <c r="AX197" s="175"/>
      <c r="AY197" s="175"/>
      <c r="AZ197" s="175"/>
      <c r="BA197" s="175"/>
      <c r="BB197" s="175"/>
      <c r="BC197" s="175"/>
      <c r="BD197" s="175"/>
      <c r="BE197" s="175"/>
      <c r="BF197" s="175"/>
      <c r="BG197" s="175"/>
      <c r="BH197" s="175"/>
      <c r="BI197" s="175"/>
      <c r="BJ197" s="175"/>
      <c r="BK197" s="175"/>
      <c r="BL197" s="175"/>
      <c r="BM197" s="175"/>
      <c r="BN197" s="175"/>
      <c r="BO197" s="175"/>
      <c r="BP197" s="175"/>
    </row>
    <row r="198" spans="1:71" ht="16.5" hidden="1" customHeight="1" x14ac:dyDescent="0.3">
      <c r="B198" s="175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175"/>
      <c r="R198" s="175"/>
      <c r="S198" s="175"/>
      <c r="T198" s="175"/>
      <c r="U198" s="175"/>
      <c r="V198" s="175"/>
      <c r="W198" s="175"/>
      <c r="X198" s="175"/>
      <c r="Y198" s="175"/>
      <c r="Z198" s="175"/>
      <c r="AA198" s="175"/>
      <c r="AB198" s="175"/>
      <c r="AC198" s="175"/>
      <c r="AD198" s="175"/>
      <c r="AE198" s="175"/>
      <c r="AF198" s="175"/>
      <c r="AG198" s="175"/>
      <c r="AH198" s="175"/>
      <c r="AI198" s="175"/>
      <c r="AJ198" s="175"/>
      <c r="AK198" s="175"/>
      <c r="AL198" s="175"/>
      <c r="AM198" s="175"/>
      <c r="AN198" s="175"/>
      <c r="AO198" s="175"/>
      <c r="AP198" s="175"/>
      <c r="AQ198" s="175"/>
      <c r="AR198" s="175"/>
      <c r="AS198" s="175"/>
      <c r="AT198" s="175"/>
      <c r="AU198" s="175"/>
      <c r="AV198" s="175"/>
      <c r="AW198" s="175"/>
      <c r="AX198" s="175"/>
      <c r="AY198" s="175"/>
      <c r="AZ198" s="175"/>
      <c r="BA198" s="175"/>
      <c r="BB198" s="175"/>
      <c r="BC198" s="175"/>
      <c r="BD198" s="175"/>
      <c r="BE198" s="175"/>
      <c r="BF198" s="175"/>
      <c r="BG198" s="175"/>
      <c r="BH198" s="175"/>
      <c r="BI198" s="175"/>
      <c r="BJ198" s="175"/>
      <c r="BK198" s="175"/>
      <c r="BL198" s="175"/>
      <c r="BM198" s="175"/>
      <c r="BN198" s="175"/>
      <c r="BO198" s="175"/>
      <c r="BP198" s="175"/>
    </row>
    <row r="199" spans="1:71" ht="16.5" hidden="1" customHeight="1" x14ac:dyDescent="0.3">
      <c r="B199" s="175"/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O199" s="175"/>
      <c r="R199" s="175"/>
      <c r="S199" s="175"/>
      <c r="T199" s="175"/>
      <c r="U199" s="175"/>
      <c r="V199" s="175"/>
      <c r="W199" s="175"/>
      <c r="X199" s="175"/>
      <c r="Y199" s="175"/>
      <c r="Z199" s="175"/>
      <c r="AA199" s="175"/>
      <c r="AB199" s="175"/>
      <c r="AC199" s="175"/>
      <c r="AD199" s="175"/>
      <c r="AE199" s="175"/>
      <c r="AF199" s="175"/>
      <c r="AG199" s="175"/>
      <c r="AH199" s="175"/>
      <c r="AI199" s="175"/>
      <c r="AJ199" s="175"/>
      <c r="AK199" s="175"/>
      <c r="AL199" s="175"/>
      <c r="AM199" s="175"/>
      <c r="AN199" s="175"/>
      <c r="AO199" s="175"/>
      <c r="AP199" s="175"/>
      <c r="AQ199" s="175"/>
      <c r="AR199" s="175"/>
      <c r="AS199" s="175"/>
      <c r="AT199" s="175"/>
      <c r="AU199" s="175"/>
      <c r="AV199" s="175"/>
      <c r="AW199" s="175"/>
      <c r="AX199" s="175"/>
      <c r="AY199" s="175"/>
      <c r="AZ199" s="175"/>
      <c r="BA199" s="175"/>
      <c r="BB199" s="175"/>
      <c r="BC199" s="175"/>
      <c r="BD199" s="175"/>
      <c r="BE199" s="175"/>
      <c r="BF199" s="175"/>
      <c r="BG199" s="175"/>
      <c r="BH199" s="175"/>
      <c r="BI199" s="175"/>
      <c r="BJ199" s="175"/>
      <c r="BK199" s="175"/>
      <c r="BL199" s="175"/>
      <c r="BM199" s="175"/>
      <c r="BN199" s="175"/>
      <c r="BO199" s="175"/>
      <c r="BP199" s="175"/>
    </row>
    <row r="200" spans="1:71" ht="16.5" hidden="1" customHeight="1" x14ac:dyDescent="0.3"/>
    <row r="201" spans="1:71" ht="16.5" hidden="1" customHeight="1" x14ac:dyDescent="0.3"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175"/>
      <c r="P201" s="175"/>
      <c r="Q201" s="175"/>
      <c r="R201" s="175"/>
      <c r="S201" s="175"/>
      <c r="T201" s="175"/>
      <c r="U201" s="175"/>
      <c r="V201" s="175"/>
      <c r="W201" s="175"/>
      <c r="X201" s="175"/>
      <c r="Y201" s="175"/>
      <c r="Z201" s="175"/>
      <c r="AA201" s="175"/>
      <c r="AB201" s="175"/>
      <c r="AC201" s="175"/>
      <c r="AD201" s="175"/>
      <c r="AE201" s="175"/>
      <c r="AF201" s="175"/>
      <c r="AG201" s="175"/>
      <c r="AH201" s="175"/>
      <c r="AI201" s="175"/>
      <c r="AJ201" s="175"/>
      <c r="AK201" s="175"/>
      <c r="AL201" s="175"/>
      <c r="AM201" s="175"/>
      <c r="AN201" s="175"/>
      <c r="AO201" s="175"/>
      <c r="AP201" s="175"/>
      <c r="AQ201" s="175"/>
      <c r="AR201" s="175"/>
      <c r="AS201" s="175"/>
      <c r="AT201" s="175"/>
      <c r="AU201" s="175"/>
      <c r="AV201" s="175"/>
      <c r="AW201" s="175"/>
      <c r="AX201" s="175"/>
      <c r="AY201" s="175"/>
      <c r="AZ201" s="175"/>
      <c r="BA201" s="175"/>
      <c r="BB201" s="175"/>
      <c r="BC201" s="175"/>
      <c r="BD201" s="175"/>
      <c r="BE201" s="175"/>
      <c r="BF201" s="175"/>
      <c r="BG201" s="175"/>
      <c r="BH201" s="175"/>
      <c r="BI201" s="175"/>
      <c r="BJ201" s="175"/>
      <c r="BK201" s="175"/>
      <c r="BL201" s="175"/>
      <c r="BM201" s="175"/>
      <c r="BN201" s="175"/>
      <c r="BO201" s="175"/>
      <c r="BP201" s="175"/>
    </row>
    <row r="202" spans="1:71" ht="16.5" hidden="1" customHeight="1" x14ac:dyDescent="0.3">
      <c r="A202" s="176" t="s">
        <v>1150</v>
      </c>
      <c r="B202" s="177">
        <f>+B146+B147</f>
        <v>2160</v>
      </c>
      <c r="C202" s="177">
        <f t="shared" ref="C202:BN202" si="4">+C146+C147</f>
        <v>2160</v>
      </c>
      <c r="D202" s="177">
        <f t="shared" si="4"/>
        <v>2162</v>
      </c>
      <c r="E202" s="177">
        <f t="shared" si="4"/>
        <v>2159</v>
      </c>
      <c r="F202" s="177">
        <f t="shared" si="4"/>
        <v>118819</v>
      </c>
      <c r="G202" s="177">
        <f t="shared" si="4"/>
        <v>122905</v>
      </c>
      <c r="H202" s="177">
        <f t="shared" si="4"/>
        <v>118853</v>
      </c>
      <c r="I202" s="177">
        <f t="shared" si="4"/>
        <v>-110607</v>
      </c>
      <c r="J202" s="177">
        <f t="shared" si="4"/>
        <v>70019</v>
      </c>
      <c r="K202" s="177">
        <f t="shared" si="4"/>
        <v>78854</v>
      </c>
      <c r="L202" s="177">
        <f t="shared" si="4"/>
        <v>58157</v>
      </c>
      <c r="M202" s="177">
        <f t="shared" si="4"/>
        <v>159958</v>
      </c>
      <c r="N202" s="177">
        <f t="shared" si="4"/>
        <v>67241</v>
      </c>
      <c r="O202" s="177">
        <f t="shared" si="4"/>
        <v>130668</v>
      </c>
      <c r="P202" s="177">
        <f t="shared" si="4"/>
        <v>54529</v>
      </c>
      <c r="Q202" s="177">
        <f t="shared" si="4"/>
        <v>53214.68</v>
      </c>
      <c r="R202" s="177">
        <f t="shared" si="4"/>
        <v>96861</v>
      </c>
      <c r="S202" s="177">
        <f t="shared" si="4"/>
        <v>155313</v>
      </c>
      <c r="T202" s="177">
        <f t="shared" si="4"/>
        <v>76860</v>
      </c>
      <c r="U202" s="177">
        <f t="shared" si="4"/>
        <v>62064.152999999998</v>
      </c>
      <c r="V202" s="177">
        <f t="shared" si="4"/>
        <v>0</v>
      </c>
      <c r="W202" s="177">
        <f t="shared" si="4"/>
        <v>34449</v>
      </c>
      <c r="X202" s="177">
        <f t="shared" si="4"/>
        <v>391277</v>
      </c>
      <c r="Y202" s="177">
        <f t="shared" si="4"/>
        <v>146982.79199999999</v>
      </c>
      <c r="Z202" s="177">
        <f t="shared" si="4"/>
        <v>0</v>
      </c>
      <c r="AA202" s="177">
        <f t="shared" si="4"/>
        <v>0</v>
      </c>
      <c r="AB202" s="177">
        <f t="shared" si="4"/>
        <v>0</v>
      </c>
      <c r="AC202" s="177">
        <f t="shared" si="4"/>
        <v>0</v>
      </c>
      <c r="AD202" s="177">
        <f t="shared" si="4"/>
        <v>19335</v>
      </c>
      <c r="AE202" s="177">
        <f t="shared" si="4"/>
        <v>36122</v>
      </c>
      <c r="AF202" s="177">
        <f t="shared" si="4"/>
        <v>-25535</v>
      </c>
      <c r="AG202" s="177">
        <f t="shared" si="4"/>
        <v>-25740.898000000001</v>
      </c>
      <c r="AH202" s="177">
        <f t="shared" si="4"/>
        <v>0</v>
      </c>
      <c r="AI202" s="177">
        <f t="shared" si="4"/>
        <v>0</v>
      </c>
      <c r="AJ202" s="177">
        <f t="shared" si="4"/>
        <v>0</v>
      </c>
      <c r="AK202" s="177">
        <f t="shared" si="4"/>
        <v>0</v>
      </c>
      <c r="AL202" s="177">
        <f t="shared" si="4"/>
        <v>0</v>
      </c>
      <c r="AM202" s="177">
        <f t="shared" si="4"/>
        <v>18376</v>
      </c>
      <c r="AN202" s="177">
        <f t="shared" si="4"/>
        <v>-4550</v>
      </c>
      <c r="AO202" s="177">
        <f t="shared" si="4"/>
        <v>-8250.5630000000001</v>
      </c>
      <c r="AP202" s="177">
        <f t="shared" si="4"/>
        <v>6799</v>
      </c>
      <c r="AQ202" s="177">
        <f t="shared" si="4"/>
        <v>3933</v>
      </c>
      <c r="AR202" s="177">
        <f t="shared" si="4"/>
        <v>0</v>
      </c>
      <c r="AS202" s="177">
        <f t="shared" si="4"/>
        <v>0</v>
      </c>
      <c r="AT202" s="177">
        <f t="shared" si="4"/>
        <v>2012</v>
      </c>
      <c r="AU202" s="177">
        <f t="shared" si="4"/>
        <v>0</v>
      </c>
      <c r="AV202" s="177">
        <f t="shared" si="4"/>
        <v>22214</v>
      </c>
      <c r="AW202" s="177">
        <f t="shared" si="4"/>
        <v>0</v>
      </c>
      <c r="AX202" s="177">
        <f t="shared" si="4"/>
        <v>0</v>
      </c>
      <c r="AY202" s="177">
        <f t="shared" si="4"/>
        <v>2482</v>
      </c>
      <c r="AZ202" s="177">
        <f t="shared" si="4"/>
        <v>0</v>
      </c>
      <c r="BA202" s="177">
        <f t="shared" si="4"/>
        <v>0</v>
      </c>
      <c r="BB202" s="177">
        <f t="shared" si="4"/>
        <v>0</v>
      </c>
      <c r="BC202" s="177">
        <f t="shared" si="4"/>
        <v>0</v>
      </c>
      <c r="BD202" s="177">
        <f t="shared" si="4"/>
        <v>0</v>
      </c>
      <c r="BE202" s="177">
        <f t="shared" si="4"/>
        <v>0</v>
      </c>
      <c r="BF202" s="177">
        <f t="shared" si="4"/>
        <v>0</v>
      </c>
      <c r="BG202" s="177">
        <f t="shared" si="4"/>
        <v>0</v>
      </c>
      <c r="BH202" s="177">
        <f t="shared" si="4"/>
        <v>0</v>
      </c>
      <c r="BI202" s="177">
        <f t="shared" si="4"/>
        <v>0</v>
      </c>
      <c r="BJ202" s="177">
        <f t="shared" si="4"/>
        <v>0</v>
      </c>
      <c r="BK202" s="177">
        <f t="shared" si="4"/>
        <v>0</v>
      </c>
      <c r="BL202" s="177">
        <f t="shared" si="4"/>
        <v>0</v>
      </c>
      <c r="BM202" s="177">
        <f t="shared" si="4"/>
        <v>0</v>
      </c>
      <c r="BN202" s="177">
        <f t="shared" si="4"/>
        <v>0</v>
      </c>
      <c r="BO202" s="177">
        <f t="shared" ref="BO202:BP202" si="5">+BO146+BO147</f>
        <v>0</v>
      </c>
      <c r="BP202" s="177">
        <f t="shared" si="5"/>
        <v>0</v>
      </c>
    </row>
    <row r="203" spans="1:71" ht="16.5" hidden="1" customHeight="1" x14ac:dyDescent="0.3">
      <c r="BQ203" s="175"/>
      <c r="BR203" s="175"/>
      <c r="BS203" s="175"/>
    </row>
    <row r="204" spans="1:71" ht="16.5" hidden="1" customHeight="1" x14ac:dyDescent="0.3"/>
    <row r="205" spans="1:71" ht="16.5" hidden="1" customHeight="1" x14ac:dyDescent="0.3">
      <c r="A205" s="171" t="s">
        <v>875</v>
      </c>
    </row>
    <row r="206" spans="1:71" ht="16.5" hidden="1" customHeight="1" x14ac:dyDescent="0.3">
      <c r="A206" s="172" t="s">
        <v>724</v>
      </c>
      <c r="B206" s="172" t="s">
        <v>725</v>
      </c>
      <c r="C206" s="172" t="s">
        <v>726</v>
      </c>
      <c r="D206" s="172" t="s">
        <v>727</v>
      </c>
      <c r="E206" s="172" t="s">
        <v>728</v>
      </c>
      <c r="F206" s="172" t="s">
        <v>729</v>
      </c>
      <c r="G206" s="172" t="s">
        <v>730</v>
      </c>
      <c r="H206" s="172" t="s">
        <v>731</v>
      </c>
      <c r="I206" s="172" t="s">
        <v>732</v>
      </c>
      <c r="J206" s="172" t="s">
        <v>733</v>
      </c>
      <c r="K206" s="172" t="s">
        <v>734</v>
      </c>
      <c r="L206" s="172" t="s">
        <v>735</v>
      </c>
      <c r="M206" s="172" t="s">
        <v>736</v>
      </c>
      <c r="N206" s="172" t="s">
        <v>737</v>
      </c>
      <c r="O206" s="172" t="s">
        <v>738</v>
      </c>
      <c r="P206" s="172" t="s">
        <v>739</v>
      </c>
      <c r="Q206" s="172" t="s">
        <v>740</v>
      </c>
      <c r="R206" s="172" t="s">
        <v>741</v>
      </c>
      <c r="S206" s="172" t="s">
        <v>742</v>
      </c>
      <c r="T206" s="172" t="s">
        <v>743</v>
      </c>
      <c r="U206" s="172" t="s">
        <v>744</v>
      </c>
      <c r="V206" s="172" t="s">
        <v>745</v>
      </c>
      <c r="W206" s="172" t="s">
        <v>746</v>
      </c>
      <c r="X206" s="172" t="s">
        <v>747</v>
      </c>
      <c r="Y206" s="172" t="s">
        <v>748</v>
      </c>
      <c r="Z206" s="172" t="s">
        <v>749</v>
      </c>
      <c r="AA206" s="172" t="s">
        <v>750</v>
      </c>
      <c r="AB206" s="172" t="s">
        <v>751</v>
      </c>
      <c r="AC206" s="172" t="s">
        <v>752</v>
      </c>
      <c r="AD206" s="172" t="s">
        <v>753</v>
      </c>
      <c r="AE206" s="172" t="s">
        <v>754</v>
      </c>
      <c r="AF206" s="172" t="s">
        <v>755</v>
      </c>
      <c r="AG206" s="172" t="s">
        <v>756</v>
      </c>
      <c r="AH206" s="172" t="s">
        <v>757</v>
      </c>
      <c r="AI206" s="172" t="s">
        <v>758</v>
      </c>
      <c r="AJ206" s="172" t="s">
        <v>759</v>
      </c>
      <c r="AK206" s="172" t="s">
        <v>760</v>
      </c>
      <c r="AL206" s="172" t="s">
        <v>761</v>
      </c>
      <c r="AM206" s="172" t="s">
        <v>762</v>
      </c>
      <c r="AN206" s="172" t="s">
        <v>763</v>
      </c>
      <c r="AO206" s="172" t="s">
        <v>764</v>
      </c>
      <c r="AP206" s="172" t="s">
        <v>765</v>
      </c>
      <c r="AQ206" s="172" t="s">
        <v>766</v>
      </c>
      <c r="AR206" s="172" t="s">
        <v>767</v>
      </c>
      <c r="AS206" s="172" t="s">
        <v>768</v>
      </c>
      <c r="AT206" s="172" t="s">
        <v>769</v>
      </c>
      <c r="AU206" s="172" t="s">
        <v>770</v>
      </c>
      <c r="AV206" s="172" t="s">
        <v>771</v>
      </c>
      <c r="AW206" s="172" t="s">
        <v>772</v>
      </c>
      <c r="AX206" s="172" t="s">
        <v>773</v>
      </c>
      <c r="AY206" s="172" t="s">
        <v>774</v>
      </c>
      <c r="AZ206" s="172" t="s">
        <v>1227</v>
      </c>
    </row>
    <row r="207" spans="1:71" ht="16.5" hidden="1" customHeight="1" x14ac:dyDescent="0.3"/>
    <row r="208" spans="1:71" ht="16.5" hidden="1" customHeight="1" x14ac:dyDescent="0.3">
      <c r="A208" s="172" t="s">
        <v>876</v>
      </c>
    </row>
    <row r="209" spans="1:53" ht="16.5" hidden="1" customHeight="1" x14ac:dyDescent="0.3">
      <c r="A209" s="172" t="s">
        <v>878</v>
      </c>
      <c r="B209" s="172">
        <v>997284</v>
      </c>
      <c r="C209" s="172">
        <v>1346894</v>
      </c>
      <c r="D209" s="172">
        <v>1792483</v>
      </c>
      <c r="E209" s="172">
        <v>2289619</v>
      </c>
      <c r="F209" s="172">
        <v>1239527</v>
      </c>
      <c r="G209" s="172">
        <v>2466278</v>
      </c>
      <c r="H209" s="172">
        <v>3877748</v>
      </c>
      <c r="I209" s="172">
        <v>5013138</v>
      </c>
      <c r="J209" s="172">
        <v>1677271</v>
      </c>
      <c r="K209" s="172">
        <v>3444577</v>
      </c>
      <c r="L209" s="172">
        <v>5113534</v>
      </c>
      <c r="M209" s="172">
        <v>6669767</v>
      </c>
      <c r="N209" s="172">
        <v>2086557</v>
      </c>
      <c r="O209" s="172">
        <v>4258440</v>
      </c>
      <c r="P209" s="172">
        <v>6433162</v>
      </c>
      <c r="Q209" s="172">
        <v>8013310.79</v>
      </c>
      <c r="R209" s="172">
        <v>2759418</v>
      </c>
      <c r="S209" s="172">
        <v>5365023</v>
      </c>
      <c r="T209" s="172">
        <v>8285659</v>
      </c>
      <c r="U209" s="172">
        <v>11057311.494000001</v>
      </c>
      <c r="V209" s="172">
        <v>3193330</v>
      </c>
      <c r="W209" s="172">
        <v>5850661</v>
      </c>
      <c r="X209" s="172">
        <v>8546126</v>
      </c>
      <c r="Y209" s="172">
        <v>10628240.761</v>
      </c>
      <c r="Z209" s="172">
        <v>2736424</v>
      </c>
      <c r="AA209" s="172">
        <v>5006579</v>
      </c>
      <c r="AB209" s="172">
        <v>7722500</v>
      </c>
      <c r="AC209" s="172">
        <v>10272335.934</v>
      </c>
      <c r="AD209" s="172">
        <v>3445528</v>
      </c>
      <c r="AE209" s="172">
        <v>6614156</v>
      </c>
      <c r="AF209" s="172">
        <v>9910691</v>
      </c>
      <c r="AG209" s="172">
        <v>13817506.203</v>
      </c>
      <c r="AH209" s="172">
        <v>4099133</v>
      </c>
      <c r="AI209" s="172">
        <v>8327671</v>
      </c>
      <c r="AJ209" s="172">
        <v>12480778</v>
      </c>
      <c r="AK209" s="172">
        <v>16819091.963</v>
      </c>
      <c r="AL209" s="172">
        <v>4808281</v>
      </c>
      <c r="AM209" s="172">
        <v>9484506</v>
      </c>
      <c r="AN209" s="172">
        <v>14479831</v>
      </c>
      <c r="AO209" s="172">
        <v>20019042.052000001</v>
      </c>
      <c r="AP209" s="172">
        <v>5451066</v>
      </c>
      <c r="AQ209" s="172">
        <v>10280115</v>
      </c>
      <c r="AR209" s="172">
        <v>15527427</v>
      </c>
      <c r="AS209" s="172">
        <v>21183038.100000001</v>
      </c>
      <c r="AT209" s="172">
        <v>5848722</v>
      </c>
      <c r="AU209" s="172">
        <v>10699166</v>
      </c>
      <c r="AV209" s="172">
        <v>16395006</v>
      </c>
      <c r="AW209" s="172">
        <v>22694114.528000001</v>
      </c>
      <c r="AX209" s="172">
        <v>5747558</v>
      </c>
      <c r="AY209" s="172">
        <v>8689894</v>
      </c>
      <c r="AZ209" s="172">
        <v>12786663</v>
      </c>
    </row>
    <row r="210" spans="1:53" ht="16.5" hidden="1" customHeight="1" x14ac:dyDescent="0.3">
      <c r="A210" s="172" t="s">
        <v>879</v>
      </c>
      <c r="B210" s="172">
        <v>712730</v>
      </c>
      <c r="C210" s="172">
        <v>1465788</v>
      </c>
      <c r="D210" s="172">
        <v>2254890</v>
      </c>
      <c r="E210" s="172">
        <v>3017289</v>
      </c>
      <c r="F210" s="172">
        <v>677866</v>
      </c>
      <c r="G210" s="172">
        <v>1378259</v>
      </c>
      <c r="H210" s="172">
        <v>2104060</v>
      </c>
      <c r="I210" s="172">
        <v>2858689</v>
      </c>
      <c r="J210" s="172">
        <v>738772</v>
      </c>
      <c r="K210" s="172">
        <v>1499057</v>
      </c>
      <c r="L210" s="172">
        <v>2288263</v>
      </c>
      <c r="M210" s="172">
        <v>3092993</v>
      </c>
      <c r="N210" s="172">
        <v>783698</v>
      </c>
      <c r="O210" s="172">
        <v>1592391</v>
      </c>
      <c r="P210" s="172">
        <v>2422391</v>
      </c>
      <c r="Q210" s="172">
        <v>3302001.88</v>
      </c>
      <c r="R210" s="172">
        <v>823055</v>
      </c>
      <c r="S210" s="172">
        <v>1648506</v>
      </c>
      <c r="T210" s="172">
        <v>2498300</v>
      </c>
      <c r="U210" s="172">
        <v>3368442.023</v>
      </c>
      <c r="V210" s="172">
        <v>889775</v>
      </c>
      <c r="W210" s="172">
        <v>1823100</v>
      </c>
      <c r="X210" s="172">
        <v>3151603</v>
      </c>
      <c r="Y210" s="172">
        <v>4625318.1050000004</v>
      </c>
      <c r="Z210" s="172">
        <v>1485973</v>
      </c>
      <c r="AA210" s="172">
        <v>3010609</v>
      </c>
      <c r="AB210" s="172">
        <v>4630203</v>
      </c>
      <c r="AC210" s="172">
        <v>6309769.4119999995</v>
      </c>
      <c r="AD210" s="172">
        <v>1703925</v>
      </c>
      <c r="AE210" s="172">
        <v>3494637</v>
      </c>
      <c r="AF210" s="172">
        <v>5380350</v>
      </c>
      <c r="AG210" s="172">
        <v>7357496.3300000001</v>
      </c>
      <c r="AH210" s="172">
        <v>1939968</v>
      </c>
      <c r="AI210" s="172">
        <v>3981595</v>
      </c>
      <c r="AJ210" s="172">
        <v>6127646</v>
      </c>
      <c r="AK210" s="172">
        <v>8314008.0420000004</v>
      </c>
      <c r="AL210" s="172">
        <v>2286771</v>
      </c>
      <c r="AM210" s="172">
        <v>4651534</v>
      </c>
      <c r="AN210" s="172">
        <v>7079354</v>
      </c>
      <c r="AO210" s="172">
        <v>9558177.6999999993</v>
      </c>
      <c r="AP210" s="172">
        <v>2490427</v>
      </c>
      <c r="AQ210" s="172">
        <v>5101528</v>
      </c>
      <c r="AR210" s="172">
        <v>7761837</v>
      </c>
      <c r="AS210" s="172">
        <v>10444149.069</v>
      </c>
      <c r="AT210" s="172">
        <v>2671345</v>
      </c>
      <c r="AU210" s="172">
        <v>5401563</v>
      </c>
      <c r="AV210" s="172">
        <v>8267197</v>
      </c>
      <c r="AW210" s="172">
        <v>11219849.961999999</v>
      </c>
      <c r="AX210" s="172">
        <v>4980177</v>
      </c>
      <c r="AY210" s="172">
        <v>10111386</v>
      </c>
      <c r="AZ210" s="172">
        <v>15280580</v>
      </c>
      <c r="BA210" s="175"/>
    </row>
    <row r="211" spans="1:53" ht="16.5" hidden="1" customHeight="1" x14ac:dyDescent="0.3">
      <c r="A211" s="172" t="s">
        <v>880</v>
      </c>
      <c r="B211" s="172">
        <v>663850</v>
      </c>
      <c r="C211" s="172">
        <v>1370455</v>
      </c>
      <c r="D211" s="172">
        <v>2110397</v>
      </c>
      <c r="E211" s="172">
        <v>2808847</v>
      </c>
      <c r="F211" s="172">
        <v>637026</v>
      </c>
      <c r="G211" s="172">
        <v>1294620</v>
      </c>
      <c r="H211" s="172">
        <v>1977026</v>
      </c>
      <c r="I211" s="172">
        <v>2684037</v>
      </c>
      <c r="J211" s="172">
        <v>690637</v>
      </c>
      <c r="K211" s="172">
        <v>1405007</v>
      </c>
      <c r="L211" s="172">
        <v>2141794</v>
      </c>
      <c r="M211" s="172">
        <v>2900446</v>
      </c>
      <c r="N211" s="172">
        <v>741162</v>
      </c>
      <c r="O211" s="172">
        <v>1504955</v>
      </c>
      <c r="P211" s="172">
        <v>2289054</v>
      </c>
      <c r="Q211" s="172">
        <v>3122658.88</v>
      </c>
      <c r="R211" s="172">
        <v>776621</v>
      </c>
      <c r="S211" s="172">
        <v>1551326</v>
      </c>
      <c r="T211" s="172">
        <v>2352370</v>
      </c>
      <c r="U211" s="172">
        <v>3173281.3590000002</v>
      </c>
      <c r="V211" s="172">
        <v>837797</v>
      </c>
      <c r="W211" s="172">
        <v>1716081</v>
      </c>
      <c r="X211" s="172">
        <v>2965648</v>
      </c>
      <c r="Y211" s="172">
        <v>4317951.0279999999</v>
      </c>
      <c r="Z211" s="172">
        <v>1329106</v>
      </c>
      <c r="AA211" s="172">
        <v>2731270</v>
      </c>
      <c r="AB211" s="172">
        <v>4197238</v>
      </c>
      <c r="AC211" s="172">
        <v>5718366.8949999996</v>
      </c>
      <c r="AD211" s="172">
        <v>1552956</v>
      </c>
      <c r="AE211" s="172">
        <v>3186022</v>
      </c>
      <c r="AF211" s="172">
        <v>4905415</v>
      </c>
      <c r="AG211" s="172">
        <v>6693940.6720000003</v>
      </c>
      <c r="AH211" s="172">
        <v>1763292</v>
      </c>
      <c r="AI211" s="172">
        <v>3597718</v>
      </c>
      <c r="AJ211" s="172">
        <v>5527636</v>
      </c>
      <c r="AK211" s="172">
        <v>7531514.6859999998</v>
      </c>
      <c r="AL211" s="172">
        <v>2087851</v>
      </c>
      <c r="AM211" s="172">
        <v>4250964</v>
      </c>
      <c r="AN211" s="172">
        <v>6471997</v>
      </c>
      <c r="AO211" s="172">
        <v>8744367.8110000007</v>
      </c>
      <c r="AP211" s="172">
        <v>2270704</v>
      </c>
      <c r="AQ211" s="172">
        <v>4660118</v>
      </c>
      <c r="AR211" s="172">
        <v>7068327</v>
      </c>
      <c r="AS211" s="172">
        <v>9507405.8269999996</v>
      </c>
      <c r="AT211" s="172">
        <v>2426622</v>
      </c>
      <c r="AU211" s="172">
        <v>4911475</v>
      </c>
      <c r="AV211" s="172">
        <v>7497424</v>
      </c>
      <c r="AW211" s="172">
        <v>10165615.978</v>
      </c>
      <c r="AX211" s="172">
        <v>4783180</v>
      </c>
      <c r="AY211" s="172">
        <v>9706734</v>
      </c>
      <c r="AZ211" s="172">
        <v>14702321</v>
      </c>
    </row>
    <row r="212" spans="1:53" ht="16.5" hidden="1" customHeight="1" x14ac:dyDescent="0.3">
      <c r="A212" s="172" t="s">
        <v>881</v>
      </c>
      <c r="B212" s="172">
        <v>48880</v>
      </c>
      <c r="C212" s="172">
        <v>95333</v>
      </c>
      <c r="D212" s="172">
        <v>144493</v>
      </c>
      <c r="E212" s="172">
        <v>208442</v>
      </c>
      <c r="F212" s="172">
        <v>40840</v>
      </c>
      <c r="G212" s="172">
        <v>83639</v>
      </c>
      <c r="H212" s="172">
        <v>127034</v>
      </c>
      <c r="I212" s="172">
        <v>174652</v>
      </c>
      <c r="J212" s="172">
        <v>48135</v>
      </c>
      <c r="K212" s="172">
        <v>94050</v>
      </c>
      <c r="L212" s="172">
        <v>146469</v>
      </c>
      <c r="M212" s="172">
        <v>192547</v>
      </c>
      <c r="N212" s="172">
        <v>42536</v>
      </c>
      <c r="O212" s="172">
        <v>87436</v>
      </c>
      <c r="P212" s="172">
        <v>133337</v>
      </c>
      <c r="Q212" s="172">
        <v>179342.99</v>
      </c>
      <c r="R212" s="172">
        <v>46434</v>
      </c>
      <c r="S212" s="172">
        <v>97180</v>
      </c>
      <c r="T212" s="172">
        <v>145930</v>
      </c>
      <c r="U212" s="172">
        <v>195160.66399999999</v>
      </c>
      <c r="V212" s="172">
        <v>51978</v>
      </c>
      <c r="W212" s="172">
        <v>107019</v>
      </c>
      <c r="X212" s="172">
        <v>185955</v>
      </c>
      <c r="Y212" s="172">
        <v>307367.07699999999</v>
      </c>
      <c r="Z212" s="172">
        <v>156867</v>
      </c>
      <c r="AA212" s="172">
        <v>279339</v>
      </c>
      <c r="AB212" s="172">
        <v>432965</v>
      </c>
      <c r="AC212" s="172">
        <v>591402.51699999999</v>
      </c>
      <c r="AD212" s="172">
        <v>150969</v>
      </c>
      <c r="AE212" s="172">
        <v>308615</v>
      </c>
      <c r="AF212" s="172">
        <v>474935</v>
      </c>
      <c r="AG212" s="172">
        <v>663555.65800000005</v>
      </c>
      <c r="AH212" s="172">
        <v>176676</v>
      </c>
      <c r="AI212" s="172">
        <v>383877</v>
      </c>
      <c r="AJ212" s="172">
        <v>600010</v>
      </c>
      <c r="AK212" s="172">
        <v>782493.35600000003</v>
      </c>
      <c r="AL212" s="172">
        <v>198920</v>
      </c>
      <c r="AM212" s="172">
        <v>400570</v>
      </c>
      <c r="AN212" s="172">
        <v>607357</v>
      </c>
      <c r="AO212" s="172">
        <v>813809.88899999997</v>
      </c>
      <c r="AP212" s="172">
        <v>219723</v>
      </c>
      <c r="AQ212" s="172">
        <v>441410</v>
      </c>
      <c r="AR212" s="172">
        <v>693510</v>
      </c>
      <c r="AS212" s="172">
        <v>936743.24199999997</v>
      </c>
      <c r="AT212" s="172">
        <v>244723</v>
      </c>
      <c r="AU212" s="172">
        <v>490088</v>
      </c>
      <c r="AV212" s="172">
        <v>769773</v>
      </c>
      <c r="AW212" s="172">
        <v>1054233.9839999999</v>
      </c>
      <c r="AX212" s="172">
        <v>196997</v>
      </c>
      <c r="AY212" s="172">
        <v>404652</v>
      </c>
      <c r="AZ212" s="172">
        <v>578259</v>
      </c>
    </row>
    <row r="213" spans="1:53" ht="16.5" hidden="1" customHeight="1" x14ac:dyDescent="0.3">
      <c r="A213" s="172" t="s">
        <v>882</v>
      </c>
      <c r="B213" s="172">
        <v>0</v>
      </c>
      <c r="C213" s="172">
        <v>0</v>
      </c>
      <c r="D213" s="172">
        <v>0</v>
      </c>
      <c r="E213" s="172">
        <v>0</v>
      </c>
      <c r="F213" s="172">
        <v>0</v>
      </c>
      <c r="G213" s="172">
        <v>-179</v>
      </c>
      <c r="H213" s="172">
        <v>211</v>
      </c>
      <c r="I213" s="172">
        <v>7768</v>
      </c>
      <c r="J213" s="172">
        <v>696</v>
      </c>
      <c r="K213" s="172">
        <v>469</v>
      </c>
      <c r="L213" s="172">
        <v>1584</v>
      </c>
      <c r="M213" s="172">
        <v>2349</v>
      </c>
      <c r="N213" s="172">
        <v>-81</v>
      </c>
      <c r="O213" s="172">
        <v>-126</v>
      </c>
      <c r="P213" s="172">
        <v>-3387</v>
      </c>
      <c r="Q213" s="172">
        <v>-2437.33</v>
      </c>
      <c r="R213" s="172">
        <v>-450</v>
      </c>
      <c r="S213" s="172">
        <v>-430</v>
      </c>
      <c r="T213" s="172">
        <v>11355</v>
      </c>
      <c r="U213" s="172">
        <v>11386.018</v>
      </c>
      <c r="V213" s="172">
        <v>357</v>
      </c>
      <c r="W213" s="172">
        <v>15181</v>
      </c>
      <c r="X213" s="172">
        <v>15686</v>
      </c>
      <c r="Y213" s="172">
        <v>10895.014999999999</v>
      </c>
      <c r="Z213" s="172">
        <v>-13</v>
      </c>
      <c r="AA213" s="172">
        <v>-2398</v>
      </c>
      <c r="AB213" s="172">
        <v>-2475</v>
      </c>
      <c r="AC213" s="172">
        <v>1189.8420000000001</v>
      </c>
      <c r="AD213" s="172">
        <v>-6327</v>
      </c>
      <c r="AE213" s="172">
        <v>-5238</v>
      </c>
      <c r="AF213" s="172">
        <v>-5213</v>
      </c>
      <c r="AG213" s="172">
        <v>-5042.6220000000003</v>
      </c>
      <c r="AH213" s="172">
        <v>-1750</v>
      </c>
      <c r="AI213" s="172">
        <v>-1028</v>
      </c>
      <c r="AJ213" s="172">
        <v>6011</v>
      </c>
      <c r="AK213" s="172">
        <v>12187.264999999999</v>
      </c>
      <c r="AL213" s="172">
        <v>1526</v>
      </c>
      <c r="AM213" s="172">
        <v>4674</v>
      </c>
      <c r="AN213" s="172">
        <v>1806</v>
      </c>
      <c r="AO213" s="172">
        <v>17845.868999999999</v>
      </c>
      <c r="AP213" s="172">
        <v>4095</v>
      </c>
      <c r="AQ213" s="172">
        <v>6227</v>
      </c>
      <c r="AR213" s="172">
        <v>6003</v>
      </c>
      <c r="AS213" s="172">
        <v>15355.779</v>
      </c>
      <c r="AT213" s="172">
        <v>1123</v>
      </c>
      <c r="AU213" s="172">
        <v>9816</v>
      </c>
      <c r="AV213" s="172">
        <v>16302</v>
      </c>
      <c r="AW213" s="172">
        <v>32879.745000000003</v>
      </c>
      <c r="AX213" s="172">
        <v>0</v>
      </c>
      <c r="AY213" s="172">
        <v>0</v>
      </c>
      <c r="AZ213" s="172">
        <v>0</v>
      </c>
    </row>
    <row r="214" spans="1:53" ht="16.5" hidden="1" customHeight="1" x14ac:dyDescent="0.3">
      <c r="A214" s="172" t="s">
        <v>972</v>
      </c>
      <c r="B214" s="172">
        <v>0</v>
      </c>
      <c r="C214" s="172">
        <v>0</v>
      </c>
      <c r="D214" s="172">
        <v>0</v>
      </c>
      <c r="E214" s="172">
        <v>0</v>
      </c>
      <c r="F214" s="172">
        <v>0</v>
      </c>
      <c r="G214" s="172">
        <v>-13812</v>
      </c>
      <c r="H214" s="172">
        <v>-15366</v>
      </c>
      <c r="I214" s="172">
        <v>137372</v>
      </c>
      <c r="J214" s="172">
        <v>-7019</v>
      </c>
      <c r="K214" s="172">
        <v>-23305</v>
      </c>
      <c r="L214" s="172">
        <v>-31710</v>
      </c>
      <c r="M214" s="172">
        <v>209560</v>
      </c>
      <c r="N214" s="172">
        <v>-19435</v>
      </c>
      <c r="O214" s="172">
        <v>-31265</v>
      </c>
      <c r="P214" s="172">
        <v>-99380</v>
      </c>
      <c r="Q214" s="172">
        <v>-35630.449999999997</v>
      </c>
      <c r="R214" s="172">
        <v>-15256</v>
      </c>
      <c r="S214" s="172">
        <v>-21613</v>
      </c>
      <c r="T214" s="172">
        <v>-30428</v>
      </c>
      <c r="U214" s="172">
        <v>46710.754999999997</v>
      </c>
      <c r="V214" s="172">
        <v>1999</v>
      </c>
      <c r="W214" s="172">
        <v>-3013</v>
      </c>
      <c r="X214" s="172">
        <v>-20246</v>
      </c>
      <c r="Y214" s="172">
        <v>-158569.71299999999</v>
      </c>
      <c r="Z214" s="172">
        <v>300</v>
      </c>
      <c r="AA214" s="172">
        <v>-12523</v>
      </c>
      <c r="AB214" s="172">
        <v>64297</v>
      </c>
      <c r="AC214" s="172">
        <v>126707.75</v>
      </c>
      <c r="AD214" s="172">
        <v>-78245</v>
      </c>
      <c r="AE214" s="172">
        <v>-84480</v>
      </c>
      <c r="AF214" s="172">
        <v>-103762</v>
      </c>
      <c r="AG214" s="172">
        <v>126767.27499999999</v>
      </c>
      <c r="AH214" s="172">
        <v>220</v>
      </c>
      <c r="AI214" s="172">
        <v>-31382</v>
      </c>
      <c r="AJ214" s="172">
        <v>-81660</v>
      </c>
      <c r="AK214" s="172">
        <v>-61448.372000000003</v>
      </c>
      <c r="AL214" s="172">
        <v>-30421</v>
      </c>
      <c r="AM214" s="172">
        <v>-60087</v>
      </c>
      <c r="AN214" s="172">
        <v>-66930</v>
      </c>
      <c r="AO214" s="172">
        <v>0</v>
      </c>
      <c r="AP214" s="172">
        <v>0</v>
      </c>
      <c r="AQ214" s="172">
        <v>-46746</v>
      </c>
      <c r="AR214" s="172">
        <v>-74231</v>
      </c>
      <c r="AS214" s="172">
        <v>-252994.3</v>
      </c>
      <c r="AT214" s="172">
        <v>20905</v>
      </c>
      <c r="AU214" s="172">
        <v>15296</v>
      </c>
      <c r="AV214" s="172">
        <v>-34835</v>
      </c>
      <c r="AW214" s="172">
        <v>-21987.739000000001</v>
      </c>
      <c r="AX214" s="172">
        <v>0</v>
      </c>
      <c r="AY214" s="172">
        <v>66093</v>
      </c>
      <c r="AZ214" s="172">
        <v>51411</v>
      </c>
    </row>
    <row r="215" spans="1:53" ht="16.5" hidden="1" customHeight="1" x14ac:dyDescent="0.3">
      <c r="A215" s="172" t="s">
        <v>1258</v>
      </c>
      <c r="B215" s="172">
        <v>0</v>
      </c>
      <c r="C215" s="172">
        <v>0</v>
      </c>
      <c r="D215" s="172">
        <v>0</v>
      </c>
      <c r="E215" s="172">
        <v>0</v>
      </c>
      <c r="F215" s="172">
        <v>0</v>
      </c>
      <c r="G215" s="172">
        <v>0</v>
      </c>
      <c r="H215" s="172">
        <v>0</v>
      </c>
      <c r="I215" s="172">
        <v>0</v>
      </c>
      <c r="J215" s="172">
        <v>0</v>
      </c>
      <c r="K215" s="172">
        <v>0</v>
      </c>
      <c r="L215" s="172">
        <v>0</v>
      </c>
      <c r="M215" s="172">
        <v>0</v>
      </c>
      <c r="N215" s="172">
        <v>0</v>
      </c>
      <c r="O215" s="172">
        <v>0</v>
      </c>
      <c r="P215" s="172">
        <v>0</v>
      </c>
      <c r="Q215" s="172">
        <v>0</v>
      </c>
      <c r="R215" s="172">
        <v>0</v>
      </c>
      <c r="S215" s="172">
        <v>0</v>
      </c>
      <c r="T215" s="172">
        <v>0</v>
      </c>
      <c r="U215" s="172">
        <v>0</v>
      </c>
      <c r="V215" s="172">
        <v>0</v>
      </c>
      <c r="W215" s="172">
        <v>0</v>
      </c>
      <c r="X215" s="172">
        <v>0</v>
      </c>
      <c r="Y215" s="172">
        <v>0</v>
      </c>
      <c r="Z215" s="172">
        <v>0</v>
      </c>
      <c r="AA215" s="172">
        <v>0</v>
      </c>
      <c r="AB215" s="172">
        <v>0</v>
      </c>
      <c r="AC215" s="172">
        <v>0</v>
      </c>
      <c r="AD215" s="172">
        <v>0</v>
      </c>
      <c r="AE215" s="172">
        <v>0</v>
      </c>
      <c r="AF215" s="172">
        <v>0</v>
      </c>
      <c r="AG215" s="172">
        <v>0</v>
      </c>
      <c r="AH215" s="172">
        <v>0</v>
      </c>
      <c r="AI215" s="172">
        <v>0</v>
      </c>
      <c r="AJ215" s="172">
        <v>0</v>
      </c>
      <c r="AK215" s="172">
        <v>0</v>
      </c>
      <c r="AL215" s="172">
        <v>0</v>
      </c>
      <c r="AM215" s="172">
        <v>0</v>
      </c>
      <c r="AN215" s="172">
        <v>0</v>
      </c>
      <c r="AO215" s="172">
        <v>-30832.722000000002</v>
      </c>
      <c r="AP215" s="172">
        <v>-47771</v>
      </c>
      <c r="AQ215" s="172">
        <v>0</v>
      </c>
      <c r="AR215" s="172">
        <v>0</v>
      </c>
      <c r="AS215" s="172">
        <v>0</v>
      </c>
      <c r="AT215" s="172">
        <v>0</v>
      </c>
      <c r="AU215" s="172">
        <v>0</v>
      </c>
      <c r="AV215" s="172">
        <v>0</v>
      </c>
      <c r="AW215" s="172">
        <v>0</v>
      </c>
      <c r="AX215" s="172">
        <v>-72962</v>
      </c>
      <c r="AY215" s="172">
        <v>0</v>
      </c>
      <c r="AZ215" s="172">
        <v>0</v>
      </c>
    </row>
    <row r="216" spans="1:53" ht="16.5" hidden="1" customHeight="1" x14ac:dyDescent="0.3">
      <c r="A216" s="172" t="s">
        <v>1151</v>
      </c>
      <c r="B216" s="172">
        <v>0</v>
      </c>
      <c r="C216" s="172">
        <v>0</v>
      </c>
      <c r="D216" s="172">
        <v>0</v>
      </c>
      <c r="E216" s="172">
        <v>0</v>
      </c>
      <c r="F216" s="172">
        <v>0</v>
      </c>
      <c r="G216" s="172">
        <v>0</v>
      </c>
      <c r="H216" s="172">
        <v>0</v>
      </c>
      <c r="I216" s="172">
        <v>0</v>
      </c>
      <c r="J216" s="172">
        <v>0</v>
      </c>
      <c r="K216" s="172">
        <v>0</v>
      </c>
      <c r="L216" s="172">
        <v>0</v>
      </c>
      <c r="M216" s="172">
        <v>0</v>
      </c>
      <c r="N216" s="172">
        <v>0</v>
      </c>
      <c r="O216" s="172">
        <v>0</v>
      </c>
      <c r="P216" s="172">
        <v>0</v>
      </c>
      <c r="Q216" s="172">
        <v>0</v>
      </c>
      <c r="R216" s="172">
        <v>0</v>
      </c>
      <c r="S216" s="172">
        <v>0</v>
      </c>
      <c r="T216" s="172">
        <v>0</v>
      </c>
      <c r="U216" s="172">
        <v>0</v>
      </c>
      <c r="V216" s="172">
        <v>0</v>
      </c>
      <c r="W216" s="172">
        <v>0</v>
      </c>
      <c r="X216" s="172">
        <v>0</v>
      </c>
      <c r="Y216" s="172">
        <v>0</v>
      </c>
      <c r="Z216" s="172">
        <v>0</v>
      </c>
      <c r="AA216" s="172">
        <v>0</v>
      </c>
      <c r="AB216" s="172">
        <v>0</v>
      </c>
      <c r="AC216" s="172">
        <v>0</v>
      </c>
      <c r="AD216" s="172">
        <v>0</v>
      </c>
      <c r="AE216" s="172">
        <v>0</v>
      </c>
      <c r="AF216" s="172">
        <v>0</v>
      </c>
      <c r="AG216" s="172">
        <v>0</v>
      </c>
      <c r="AH216" s="172">
        <v>0</v>
      </c>
      <c r="AI216" s="172">
        <v>0</v>
      </c>
      <c r="AJ216" s="172">
        <v>0</v>
      </c>
      <c r="AK216" s="172">
        <v>0</v>
      </c>
      <c r="AL216" s="172">
        <v>0</v>
      </c>
      <c r="AM216" s="172">
        <v>0</v>
      </c>
      <c r="AN216" s="172">
        <v>0</v>
      </c>
      <c r="AO216" s="172">
        <v>0</v>
      </c>
      <c r="AP216" s="172">
        <v>0</v>
      </c>
      <c r="AQ216" s="172">
        <v>0</v>
      </c>
      <c r="AR216" s="172">
        <v>0</v>
      </c>
      <c r="AS216" s="172">
        <v>0</v>
      </c>
      <c r="AT216" s="172">
        <v>0</v>
      </c>
      <c r="AU216" s="172">
        <v>0</v>
      </c>
      <c r="AV216" s="172">
        <v>0</v>
      </c>
      <c r="AW216" s="172">
        <v>0</v>
      </c>
      <c r="AX216" s="172">
        <v>0</v>
      </c>
      <c r="AY216" s="172">
        <v>235</v>
      </c>
      <c r="AZ216" s="172">
        <v>758</v>
      </c>
    </row>
    <row r="217" spans="1:53" ht="16.5" hidden="1" customHeight="1" x14ac:dyDescent="0.3">
      <c r="A217" s="172" t="s">
        <v>1152</v>
      </c>
      <c r="B217" s="172">
        <v>0</v>
      </c>
      <c r="C217" s="172">
        <v>0</v>
      </c>
      <c r="D217" s="172">
        <v>0</v>
      </c>
      <c r="E217" s="172">
        <v>0</v>
      </c>
      <c r="F217" s="172">
        <v>0</v>
      </c>
      <c r="G217" s="172">
        <v>1910</v>
      </c>
      <c r="H217" s="172">
        <v>2896</v>
      </c>
      <c r="I217" s="172">
        <v>5813</v>
      </c>
      <c r="J217" s="172">
        <v>10548</v>
      </c>
      <c r="K217" s="172">
        <v>23521</v>
      </c>
      <c r="L217" s="172">
        <v>3327</v>
      </c>
      <c r="M217" s="172">
        <v>-33297</v>
      </c>
      <c r="N217" s="172">
        <v>-46172</v>
      </c>
      <c r="O217" s="172">
        <v>-101222</v>
      </c>
      <c r="P217" s="172">
        <v>-154616</v>
      </c>
      <c r="Q217" s="172">
        <v>-201989.54</v>
      </c>
      <c r="R217" s="172">
        <v>-5081</v>
      </c>
      <c r="S217" s="172">
        <v>27873</v>
      </c>
      <c r="T217" s="172">
        <v>2456</v>
      </c>
      <c r="U217" s="172">
        <v>-37327.199000000001</v>
      </c>
      <c r="V217" s="172">
        <v>-20033</v>
      </c>
      <c r="W217" s="172">
        <v>375273</v>
      </c>
      <c r="X217" s="172">
        <v>1769686</v>
      </c>
      <c r="Y217" s="172">
        <v>1917133.71</v>
      </c>
      <c r="Z217" s="172">
        <v>-44249</v>
      </c>
      <c r="AA217" s="172">
        <v>-39300</v>
      </c>
      <c r="AB217" s="172">
        <v>-3585</v>
      </c>
      <c r="AC217" s="172">
        <v>607.51700000000005</v>
      </c>
      <c r="AD217" s="172">
        <v>-6166</v>
      </c>
      <c r="AE217" s="172">
        <v>-5275</v>
      </c>
      <c r="AF217" s="172">
        <v>3762</v>
      </c>
      <c r="AG217" s="172">
        <v>-1410.5719999999999</v>
      </c>
      <c r="AH217" s="172">
        <v>6549</v>
      </c>
      <c r="AI217" s="172">
        <v>9106</v>
      </c>
      <c r="AJ217" s="172">
        <v>11230</v>
      </c>
      <c r="AK217" s="172">
        <v>33250.913</v>
      </c>
      <c r="AL217" s="172">
        <v>-5958</v>
      </c>
      <c r="AM217" s="172">
        <v>-2859</v>
      </c>
      <c r="AN217" s="172">
        <v>-5272</v>
      </c>
      <c r="AO217" s="172">
        <v>-15695.822</v>
      </c>
      <c r="AP217" s="172">
        <v>-8042</v>
      </c>
      <c r="AQ217" s="172">
        <v>10065</v>
      </c>
      <c r="AR217" s="172">
        <v>-821</v>
      </c>
      <c r="AS217" s="172">
        <v>-7772.5659999999998</v>
      </c>
      <c r="AT217" s="172">
        <v>-2268</v>
      </c>
      <c r="AU217" s="172">
        <v>-4304</v>
      </c>
      <c r="AV217" s="172">
        <v>4295</v>
      </c>
      <c r="AW217" s="172">
        <v>2270.7910000000002</v>
      </c>
      <c r="AX217" s="172">
        <v>6939</v>
      </c>
      <c r="AY217" s="172">
        <v>26864</v>
      </c>
      <c r="AZ217" s="172">
        <v>-4934</v>
      </c>
    </row>
    <row r="218" spans="1:53" ht="16.5" hidden="1" customHeight="1" x14ac:dyDescent="0.3">
      <c r="A218" s="172" t="s">
        <v>1153</v>
      </c>
      <c r="B218" s="172">
        <v>0</v>
      </c>
      <c r="C218" s="172">
        <v>0</v>
      </c>
      <c r="D218" s="172">
        <v>0</v>
      </c>
      <c r="E218" s="172">
        <v>0</v>
      </c>
      <c r="F218" s="172">
        <v>0</v>
      </c>
      <c r="G218" s="172">
        <v>-1916</v>
      </c>
      <c r="H218" s="172">
        <v>-2294</v>
      </c>
      <c r="I218" s="172">
        <v>-2416</v>
      </c>
      <c r="J218" s="172">
        <v>0</v>
      </c>
      <c r="K218" s="172">
        <v>0</v>
      </c>
      <c r="L218" s="172">
        <v>0</v>
      </c>
      <c r="M218" s="172">
        <v>1899</v>
      </c>
      <c r="N218" s="172">
        <v>0</v>
      </c>
      <c r="O218" s="172">
        <v>0</v>
      </c>
      <c r="P218" s="172">
        <v>0</v>
      </c>
      <c r="Q218" s="172">
        <v>0</v>
      </c>
      <c r="R218" s="172">
        <v>0</v>
      </c>
      <c r="S218" s="172">
        <v>0</v>
      </c>
      <c r="T218" s="172">
        <v>0</v>
      </c>
      <c r="U218" s="172">
        <v>0</v>
      </c>
      <c r="V218" s="172">
        <v>0</v>
      </c>
      <c r="W218" s="172">
        <v>0</v>
      </c>
      <c r="X218" s="172">
        <v>-5951</v>
      </c>
      <c r="Y218" s="172">
        <v>-6106.152</v>
      </c>
      <c r="Z218" s="172">
        <v>-12213</v>
      </c>
      <c r="AA218" s="172">
        <v>-10595</v>
      </c>
      <c r="AB218" s="172">
        <v>-11125</v>
      </c>
      <c r="AC218" s="172">
        <v>-14355.133</v>
      </c>
      <c r="AD218" s="172">
        <v>-1392</v>
      </c>
      <c r="AE218" s="172">
        <v>2844</v>
      </c>
      <c r="AF218" s="172">
        <v>-1396</v>
      </c>
      <c r="AG218" s="172">
        <v>-3840</v>
      </c>
      <c r="AH218" s="172">
        <v>-1930</v>
      </c>
      <c r="AI218" s="172">
        <v>-1930</v>
      </c>
      <c r="AJ218" s="172">
        <v>-1270</v>
      </c>
      <c r="AK218" s="172">
        <v>-7230</v>
      </c>
      <c r="AL218" s="172">
        <v>1670</v>
      </c>
      <c r="AM218" s="172">
        <v>2100</v>
      </c>
      <c r="AN218" s="172">
        <v>800</v>
      </c>
      <c r="AO218" s="172">
        <v>4470</v>
      </c>
      <c r="AP218" s="172">
        <v>-2399</v>
      </c>
      <c r="AQ218" s="172">
        <v>6671</v>
      </c>
      <c r="AR218" s="172">
        <v>6981</v>
      </c>
      <c r="AS218" s="172">
        <v>8356.1560000000009</v>
      </c>
      <c r="AT218" s="172">
        <v>1920</v>
      </c>
      <c r="AU218" s="172">
        <v>1442</v>
      </c>
      <c r="AV218" s="172">
        <v>1231</v>
      </c>
      <c r="AW218" s="172">
        <v>-3665</v>
      </c>
      <c r="AX218" s="172">
        <v>642</v>
      </c>
      <c r="AY218" s="172">
        <v>-3542</v>
      </c>
      <c r="AZ218" s="172">
        <v>3481</v>
      </c>
    </row>
    <row r="219" spans="1:53" ht="16.5" hidden="1" customHeight="1" x14ac:dyDescent="0.3">
      <c r="A219" s="172" t="s">
        <v>1259</v>
      </c>
      <c r="B219" s="172">
        <v>0</v>
      </c>
      <c r="C219" s="172">
        <v>0</v>
      </c>
      <c r="D219" s="172">
        <v>0</v>
      </c>
      <c r="E219" s="172">
        <v>0</v>
      </c>
      <c r="F219" s="172">
        <v>0</v>
      </c>
      <c r="G219" s="172">
        <v>0</v>
      </c>
      <c r="H219" s="172">
        <v>0</v>
      </c>
      <c r="I219" s="172">
        <v>0</v>
      </c>
      <c r="J219" s="172">
        <v>0</v>
      </c>
      <c r="K219" s="172">
        <v>0</v>
      </c>
      <c r="L219" s="172">
        <v>0</v>
      </c>
      <c r="M219" s="172">
        <v>0</v>
      </c>
      <c r="N219" s="172">
        <v>0</v>
      </c>
      <c r="O219" s="172">
        <v>0</v>
      </c>
      <c r="P219" s="172">
        <v>0</v>
      </c>
      <c r="Q219" s="172">
        <v>0</v>
      </c>
      <c r="R219" s="172">
        <v>0</v>
      </c>
      <c r="S219" s="172">
        <v>0</v>
      </c>
      <c r="T219" s="172">
        <v>0</v>
      </c>
      <c r="U219" s="172">
        <v>0</v>
      </c>
      <c r="V219" s="172">
        <v>0</v>
      </c>
      <c r="W219" s="172">
        <v>0</v>
      </c>
      <c r="X219" s="172">
        <v>0</v>
      </c>
      <c r="Y219" s="172">
        <v>0</v>
      </c>
      <c r="Z219" s="172">
        <v>0</v>
      </c>
      <c r="AA219" s="172">
        <v>0</v>
      </c>
      <c r="AB219" s="172">
        <v>0</v>
      </c>
      <c r="AC219" s="172">
        <v>0</v>
      </c>
      <c r="AD219" s="172">
        <v>0</v>
      </c>
      <c r="AE219" s="172">
        <v>0</v>
      </c>
      <c r="AF219" s="172">
        <v>0</v>
      </c>
      <c r="AG219" s="172">
        <v>0</v>
      </c>
      <c r="AH219" s="172">
        <v>0</v>
      </c>
      <c r="AI219" s="172">
        <v>0</v>
      </c>
      <c r="AJ219" s="172">
        <v>0</v>
      </c>
      <c r="AK219" s="172">
        <v>0</v>
      </c>
      <c r="AL219" s="172">
        <v>0</v>
      </c>
      <c r="AM219" s="172">
        <v>0</v>
      </c>
      <c r="AN219" s="172">
        <v>0</v>
      </c>
      <c r="AO219" s="172">
        <v>2500</v>
      </c>
      <c r="AP219" s="172">
        <v>0</v>
      </c>
      <c r="AQ219" s="172">
        <v>2387</v>
      </c>
      <c r="AR219" s="172">
        <v>-2500</v>
      </c>
      <c r="AS219" s="172">
        <v>-2500</v>
      </c>
      <c r="AT219" s="172">
        <v>0</v>
      </c>
      <c r="AU219" s="172">
        <v>0</v>
      </c>
      <c r="AV219" s="172">
        <v>7470</v>
      </c>
      <c r="AW219" s="172">
        <v>7470</v>
      </c>
      <c r="AX219" s="172">
        <v>0</v>
      </c>
      <c r="AY219" s="172">
        <v>0</v>
      </c>
      <c r="AZ219" s="172">
        <v>0</v>
      </c>
    </row>
    <row r="220" spans="1:53" ht="16.5" hidden="1" customHeight="1" x14ac:dyDescent="0.3">
      <c r="A220" s="172" t="s">
        <v>884</v>
      </c>
      <c r="B220" s="172">
        <v>0</v>
      </c>
      <c r="C220" s="172">
        <v>0</v>
      </c>
      <c r="D220" s="172">
        <v>0</v>
      </c>
      <c r="E220" s="172">
        <v>0</v>
      </c>
      <c r="F220" s="172">
        <v>0</v>
      </c>
      <c r="G220" s="172">
        <v>0</v>
      </c>
      <c r="H220" s="172">
        <v>0</v>
      </c>
      <c r="I220" s="172">
        <v>0</v>
      </c>
      <c r="J220" s="172">
        <v>0</v>
      </c>
      <c r="K220" s="172">
        <v>0</v>
      </c>
      <c r="L220" s="172">
        <v>0</v>
      </c>
      <c r="M220" s="172">
        <v>0</v>
      </c>
      <c r="N220" s="172">
        <v>0</v>
      </c>
      <c r="O220" s="172">
        <v>0</v>
      </c>
      <c r="P220" s="172">
        <v>0</v>
      </c>
      <c r="Q220" s="172">
        <v>0</v>
      </c>
      <c r="R220" s="172">
        <v>0</v>
      </c>
      <c r="S220" s="172">
        <v>0</v>
      </c>
      <c r="T220" s="172">
        <v>0</v>
      </c>
      <c r="U220" s="172">
        <v>0</v>
      </c>
      <c r="V220" s="172">
        <v>0</v>
      </c>
      <c r="W220" s="172">
        <v>0</v>
      </c>
      <c r="X220" s="172">
        <v>0</v>
      </c>
      <c r="Y220" s="172">
        <v>0</v>
      </c>
      <c r="Z220" s="172">
        <v>0</v>
      </c>
      <c r="AA220" s="172">
        <v>0</v>
      </c>
      <c r="AB220" s="172">
        <v>0</v>
      </c>
      <c r="AC220" s="172">
        <v>0</v>
      </c>
      <c r="AD220" s="172">
        <v>0</v>
      </c>
      <c r="AE220" s="172">
        <v>0</v>
      </c>
      <c r="AF220" s="172">
        <v>0</v>
      </c>
      <c r="AG220" s="172">
        <v>0</v>
      </c>
      <c r="AH220" s="172">
        <v>0</v>
      </c>
      <c r="AI220" s="172">
        <v>0</v>
      </c>
      <c r="AJ220" s="172">
        <v>0</v>
      </c>
      <c r="AK220" s="172">
        <v>0</v>
      </c>
      <c r="AL220" s="172">
        <v>0</v>
      </c>
      <c r="AM220" s="172">
        <v>0</v>
      </c>
      <c r="AN220" s="172">
        <v>0</v>
      </c>
      <c r="AO220" s="172">
        <v>0</v>
      </c>
      <c r="AP220" s="172">
        <v>0</v>
      </c>
      <c r="AQ220" s="172">
        <v>0</v>
      </c>
      <c r="AR220" s="172">
        <v>0</v>
      </c>
      <c r="AS220" s="172">
        <v>0</v>
      </c>
      <c r="AT220" s="172">
        <v>0</v>
      </c>
      <c r="AU220" s="172">
        <v>0</v>
      </c>
      <c r="AV220" s="172">
        <v>0</v>
      </c>
      <c r="AW220" s="172">
        <v>411.58199999999999</v>
      </c>
      <c r="AX220" s="172">
        <v>0</v>
      </c>
      <c r="AY220" s="172">
        <v>0</v>
      </c>
      <c r="AZ220" s="172">
        <v>0</v>
      </c>
    </row>
    <row r="221" spans="1:53" ht="16.5" hidden="1" customHeight="1" x14ac:dyDescent="0.3">
      <c r="A221" s="172" t="s">
        <v>886</v>
      </c>
      <c r="B221" s="172">
        <v>0</v>
      </c>
      <c r="C221" s="172">
        <v>0</v>
      </c>
      <c r="D221" s="172">
        <v>0</v>
      </c>
      <c r="E221" s="172">
        <v>0</v>
      </c>
      <c r="F221" s="172">
        <v>0</v>
      </c>
      <c r="G221" s="172">
        <v>0</v>
      </c>
      <c r="H221" s="172">
        <v>0</v>
      </c>
      <c r="I221" s="172">
        <v>0</v>
      </c>
      <c r="J221" s="172">
        <v>0</v>
      </c>
      <c r="K221" s="172">
        <v>0</v>
      </c>
      <c r="L221" s="172">
        <v>0</v>
      </c>
      <c r="M221" s="172">
        <v>0</v>
      </c>
      <c r="N221" s="172">
        <v>0</v>
      </c>
      <c r="O221" s="172">
        <v>0</v>
      </c>
      <c r="P221" s="172">
        <v>0</v>
      </c>
      <c r="Q221" s="172">
        <v>0</v>
      </c>
      <c r="R221" s="172">
        <v>0</v>
      </c>
      <c r="S221" s="172">
        <v>0</v>
      </c>
      <c r="T221" s="172">
        <v>0</v>
      </c>
      <c r="U221" s="172">
        <v>0</v>
      </c>
      <c r="V221" s="172">
        <v>0</v>
      </c>
      <c r="W221" s="172">
        <v>0</v>
      </c>
      <c r="X221" s="172">
        <v>0</v>
      </c>
      <c r="Y221" s="172">
        <v>0</v>
      </c>
      <c r="Z221" s="172">
        <v>0</v>
      </c>
      <c r="AA221" s="172">
        <v>0</v>
      </c>
      <c r="AB221" s="172">
        <v>0</v>
      </c>
      <c r="AC221" s="172">
        <v>0</v>
      </c>
      <c r="AD221" s="172">
        <v>0</v>
      </c>
      <c r="AE221" s="172">
        <v>0</v>
      </c>
      <c r="AF221" s="172">
        <v>0</v>
      </c>
      <c r="AG221" s="172">
        <v>0</v>
      </c>
      <c r="AH221" s="172">
        <v>0</v>
      </c>
      <c r="AI221" s="172">
        <v>0</v>
      </c>
      <c r="AJ221" s="172">
        <v>0</v>
      </c>
      <c r="AK221" s="172">
        <v>0</v>
      </c>
      <c r="AL221" s="172">
        <v>0</v>
      </c>
      <c r="AM221" s="172">
        <v>0</v>
      </c>
      <c r="AN221" s="172">
        <v>0</v>
      </c>
      <c r="AO221" s="172">
        <v>0</v>
      </c>
      <c r="AP221" s="172">
        <v>0</v>
      </c>
      <c r="AQ221" s="172">
        <v>0</v>
      </c>
      <c r="AR221" s="172">
        <v>0</v>
      </c>
      <c r="AS221" s="172">
        <v>0</v>
      </c>
      <c r="AT221" s="172">
        <v>0</v>
      </c>
      <c r="AU221" s="172">
        <v>0</v>
      </c>
      <c r="AV221" s="172">
        <v>0</v>
      </c>
      <c r="AW221" s="172">
        <v>0</v>
      </c>
      <c r="AX221" s="172">
        <v>15064</v>
      </c>
      <c r="AY221" s="172">
        <v>44594</v>
      </c>
      <c r="AZ221" s="172">
        <v>54055</v>
      </c>
    </row>
    <row r="222" spans="1:53" ht="16.5" hidden="1" customHeight="1" x14ac:dyDescent="0.3">
      <c r="A222" s="172" t="s">
        <v>1154</v>
      </c>
      <c r="B222" s="172">
        <v>0</v>
      </c>
      <c r="C222" s="172">
        <v>0</v>
      </c>
      <c r="D222" s="172">
        <v>0</v>
      </c>
      <c r="E222" s="172">
        <v>0</v>
      </c>
      <c r="F222" s="172">
        <v>0</v>
      </c>
      <c r="G222" s="172">
        <v>0</v>
      </c>
      <c r="H222" s="172">
        <v>0</v>
      </c>
      <c r="I222" s="172">
        <v>-10115</v>
      </c>
      <c r="J222" s="172">
        <v>0</v>
      </c>
      <c r="K222" s="172">
        <v>0</v>
      </c>
      <c r="L222" s="172">
        <v>0</v>
      </c>
      <c r="M222" s="172">
        <v>0</v>
      </c>
      <c r="N222" s="172">
        <v>0</v>
      </c>
      <c r="O222" s="172">
        <v>0</v>
      </c>
      <c r="P222" s="172">
        <v>0</v>
      </c>
      <c r="Q222" s="172">
        <v>0</v>
      </c>
      <c r="R222" s="172">
        <v>0</v>
      </c>
      <c r="S222" s="172">
        <v>0</v>
      </c>
      <c r="T222" s="172">
        <v>0</v>
      </c>
      <c r="U222" s="172">
        <v>0</v>
      </c>
      <c r="V222" s="172">
        <v>0</v>
      </c>
      <c r="W222" s="172">
        <v>0</v>
      </c>
      <c r="X222" s="172">
        <v>0</v>
      </c>
      <c r="Y222" s="172">
        <v>0</v>
      </c>
      <c r="Z222" s="172">
        <v>0</v>
      </c>
      <c r="AA222" s="172">
        <v>0</v>
      </c>
      <c r="AB222" s="172">
        <v>0</v>
      </c>
      <c r="AC222" s="172">
        <v>0</v>
      </c>
      <c r="AD222" s="172">
        <v>0</v>
      </c>
      <c r="AE222" s="172">
        <v>0</v>
      </c>
      <c r="AF222" s="172">
        <v>0</v>
      </c>
      <c r="AG222" s="172">
        <v>0</v>
      </c>
      <c r="AH222" s="172">
        <v>0</v>
      </c>
      <c r="AI222" s="172">
        <v>0</v>
      </c>
      <c r="AJ222" s="172">
        <v>0</v>
      </c>
      <c r="AK222" s="172">
        <v>0</v>
      </c>
      <c r="AL222" s="172">
        <v>0</v>
      </c>
      <c r="AM222" s="172">
        <v>0</v>
      </c>
      <c r="AN222" s="172">
        <v>0</v>
      </c>
      <c r="AO222" s="172">
        <v>0</v>
      </c>
      <c r="AP222" s="172">
        <v>0</v>
      </c>
      <c r="AQ222" s="172">
        <v>0</v>
      </c>
      <c r="AR222" s="172">
        <v>0</v>
      </c>
      <c r="AS222" s="172">
        <v>0</v>
      </c>
      <c r="AT222" s="172">
        <v>0</v>
      </c>
      <c r="AU222" s="172">
        <v>0</v>
      </c>
      <c r="AV222" s="172">
        <v>0</v>
      </c>
      <c r="AW222" s="172">
        <v>0</v>
      </c>
      <c r="AX222" s="172">
        <v>0</v>
      </c>
      <c r="AY222" s="172">
        <v>0</v>
      </c>
      <c r="AZ222" s="172">
        <v>0</v>
      </c>
    </row>
    <row r="223" spans="1:53" ht="16.5" hidden="1" customHeight="1" x14ac:dyDescent="0.3">
      <c r="A223" s="172" t="s">
        <v>883</v>
      </c>
      <c r="B223" s="172">
        <v>0</v>
      </c>
      <c r="C223" s="172">
        <v>0</v>
      </c>
      <c r="D223" s="172">
        <v>0</v>
      </c>
      <c r="E223" s="172">
        <v>0</v>
      </c>
      <c r="F223" s="172">
        <v>0</v>
      </c>
      <c r="G223" s="172">
        <v>21791</v>
      </c>
      <c r="H223" s="172">
        <v>36514</v>
      </c>
      <c r="I223" s="172">
        <v>50829</v>
      </c>
      <c r="J223" s="172">
        <v>7498</v>
      </c>
      <c r="K223" s="172">
        <v>15917</v>
      </c>
      <c r="L223" s="172">
        <v>25870</v>
      </c>
      <c r="M223" s="172">
        <v>37725</v>
      </c>
      <c r="N223" s="172">
        <v>954</v>
      </c>
      <c r="O223" s="172">
        <v>5748</v>
      </c>
      <c r="P223" s="172">
        <v>15574</v>
      </c>
      <c r="Q223" s="172">
        <v>35981.47</v>
      </c>
      <c r="R223" s="172">
        <v>22256</v>
      </c>
      <c r="S223" s="172">
        <v>51862</v>
      </c>
      <c r="T223" s="172">
        <v>89321</v>
      </c>
      <c r="U223" s="172">
        <v>150672.89600000001</v>
      </c>
      <c r="V223" s="172">
        <v>32945</v>
      </c>
      <c r="W223" s="172">
        <v>59610</v>
      </c>
      <c r="X223" s="172">
        <v>78457</v>
      </c>
      <c r="Y223" s="172">
        <v>109864.105</v>
      </c>
      <c r="Z223" s="172">
        <v>3759</v>
      </c>
      <c r="AA223" s="172">
        <v>14589</v>
      </c>
      <c r="AB223" s="172">
        <v>46368</v>
      </c>
      <c r="AC223" s="172">
        <v>63293.122000000003</v>
      </c>
      <c r="AD223" s="172">
        <v>4397</v>
      </c>
      <c r="AE223" s="172">
        <v>22025</v>
      </c>
      <c r="AF223" s="172">
        <v>36189</v>
      </c>
      <c r="AG223" s="172">
        <v>46182.595000000001</v>
      </c>
      <c r="AH223" s="172">
        <v>-22675</v>
      </c>
      <c r="AI223" s="172">
        <v>-10495</v>
      </c>
      <c r="AJ223" s="172">
        <v>17266</v>
      </c>
      <c r="AK223" s="172">
        <v>29784.777999999998</v>
      </c>
      <c r="AL223" s="172">
        <v>13976</v>
      </c>
      <c r="AM223" s="172">
        <v>41616</v>
      </c>
      <c r="AN223" s="172">
        <v>78485</v>
      </c>
      <c r="AO223" s="172">
        <v>110013.84699999999</v>
      </c>
      <c r="AP223" s="172">
        <v>16997</v>
      </c>
      <c r="AQ223" s="172">
        <v>42928</v>
      </c>
      <c r="AR223" s="172">
        <v>85865</v>
      </c>
      <c r="AS223" s="172">
        <v>151843.212</v>
      </c>
      <c r="AT223" s="172">
        <v>30773</v>
      </c>
      <c r="AU223" s="172">
        <v>50489</v>
      </c>
      <c r="AV223" s="172">
        <v>95830</v>
      </c>
      <c r="AW223" s="172">
        <v>157066.981</v>
      </c>
      <c r="AX223" s="172">
        <v>28823</v>
      </c>
      <c r="AY223" s="172">
        <v>73973</v>
      </c>
      <c r="AZ223" s="172">
        <v>112796</v>
      </c>
    </row>
    <row r="224" spans="1:53" ht="16.5" hidden="1" customHeight="1" x14ac:dyDescent="0.3">
      <c r="A224" s="172" t="s">
        <v>1260</v>
      </c>
      <c r="B224" s="172">
        <v>0</v>
      </c>
      <c r="C224" s="172">
        <v>0</v>
      </c>
      <c r="D224" s="172">
        <v>0</v>
      </c>
      <c r="E224" s="172">
        <v>0</v>
      </c>
      <c r="F224" s="172">
        <v>0</v>
      </c>
      <c r="G224" s="172">
        <v>-215</v>
      </c>
      <c r="H224" s="172">
        <v>-1523</v>
      </c>
      <c r="I224" s="172">
        <v>-2200</v>
      </c>
      <c r="J224" s="172">
        <v>-1640</v>
      </c>
      <c r="K224" s="172">
        <v>-754</v>
      </c>
      <c r="L224" s="172">
        <v>-773</v>
      </c>
      <c r="M224" s="172">
        <v>-455</v>
      </c>
      <c r="N224" s="172">
        <v>-546</v>
      </c>
      <c r="O224" s="172">
        <v>-999</v>
      </c>
      <c r="P224" s="172">
        <v>-2001</v>
      </c>
      <c r="Q224" s="172">
        <v>-4030.4</v>
      </c>
      <c r="R224" s="172">
        <v>-1991</v>
      </c>
      <c r="S224" s="172">
        <v>-3903</v>
      </c>
      <c r="T224" s="172">
        <v>-5957</v>
      </c>
      <c r="U224" s="172">
        <v>-7421.0429999999997</v>
      </c>
      <c r="V224" s="172">
        <v>-1942</v>
      </c>
      <c r="W224" s="172">
        <v>-4075</v>
      </c>
      <c r="X224" s="172">
        <v>-6271</v>
      </c>
      <c r="Y224" s="172">
        <v>0</v>
      </c>
      <c r="Z224" s="172">
        <v>-2184</v>
      </c>
      <c r="AA224" s="172">
        <v>-4017</v>
      </c>
      <c r="AB224" s="172">
        <v>-7050</v>
      </c>
      <c r="AC224" s="172">
        <v>-10433.478999999999</v>
      </c>
      <c r="AD224" s="172">
        <v>-2713</v>
      </c>
      <c r="AE224" s="172">
        <v>-1788</v>
      </c>
      <c r="AF224" s="172">
        <v>-4582</v>
      </c>
      <c r="AG224" s="172">
        <v>-4628.4489999999996</v>
      </c>
      <c r="AH224" s="172">
        <v>0</v>
      </c>
      <c r="AI224" s="172">
        <v>0</v>
      </c>
      <c r="AJ224" s="172">
        <v>-9347</v>
      </c>
      <c r="AK224" s="172">
        <v>-12522.42</v>
      </c>
      <c r="AL224" s="172">
        <v>0</v>
      </c>
      <c r="AM224" s="172">
        <v>-3106</v>
      </c>
      <c r="AN224" s="172">
        <v>-6281</v>
      </c>
      <c r="AO224" s="172">
        <v>48.845999999999997</v>
      </c>
      <c r="AP224" s="172">
        <v>0</v>
      </c>
      <c r="AQ224" s="172">
        <v>-6134</v>
      </c>
      <c r="AR224" s="172">
        <v>-9686</v>
      </c>
      <c r="AS224" s="172">
        <v>-12791.851000000001</v>
      </c>
      <c r="AT224" s="172">
        <v>-2474</v>
      </c>
      <c r="AU224" s="172">
        <v>-5578</v>
      </c>
      <c r="AV224" s="172">
        <v>-8977</v>
      </c>
      <c r="AW224" s="172">
        <v>-9439.2950000000001</v>
      </c>
      <c r="AX224" s="172">
        <v>0</v>
      </c>
      <c r="AY224" s="172">
        <v>4</v>
      </c>
      <c r="AZ224" s="172">
        <v>24</v>
      </c>
    </row>
    <row r="225" spans="1:52" ht="16.5" hidden="1" customHeight="1" x14ac:dyDescent="0.3">
      <c r="A225" s="172" t="s">
        <v>1156</v>
      </c>
      <c r="B225" s="172">
        <v>0</v>
      </c>
      <c r="C225" s="172">
        <v>0</v>
      </c>
      <c r="D225" s="172">
        <v>0</v>
      </c>
      <c r="E225" s="172">
        <v>0</v>
      </c>
      <c r="F225" s="172">
        <v>0</v>
      </c>
      <c r="G225" s="172">
        <v>0</v>
      </c>
      <c r="H225" s="172">
        <v>0</v>
      </c>
      <c r="I225" s="172">
        <v>0</v>
      </c>
      <c r="J225" s="172">
        <v>0</v>
      </c>
      <c r="K225" s="172">
        <v>0</v>
      </c>
      <c r="L225" s="172">
        <v>0</v>
      </c>
      <c r="M225" s="172">
        <v>0</v>
      </c>
      <c r="N225" s="172">
        <v>0</v>
      </c>
      <c r="O225" s="172">
        <v>0</v>
      </c>
      <c r="P225" s="172">
        <v>0</v>
      </c>
      <c r="Q225" s="172">
        <v>0</v>
      </c>
      <c r="R225" s="172">
        <v>0</v>
      </c>
      <c r="S225" s="172">
        <v>0</v>
      </c>
      <c r="T225" s="172">
        <v>0</v>
      </c>
      <c r="U225" s="172">
        <v>0</v>
      </c>
      <c r="V225" s="172">
        <v>0</v>
      </c>
      <c r="W225" s="172">
        <v>0</v>
      </c>
      <c r="X225" s="172">
        <v>0</v>
      </c>
      <c r="Y225" s="172">
        <v>-8287.4830000000002</v>
      </c>
      <c r="Z225" s="172">
        <v>0</v>
      </c>
      <c r="AA225" s="172">
        <v>0</v>
      </c>
      <c r="AB225" s="172">
        <v>0</v>
      </c>
      <c r="AC225" s="172">
        <v>0</v>
      </c>
      <c r="AD225" s="172">
        <v>0</v>
      </c>
      <c r="AE225" s="172">
        <v>0</v>
      </c>
      <c r="AF225" s="172">
        <v>0</v>
      </c>
      <c r="AG225" s="172">
        <v>0</v>
      </c>
      <c r="AH225" s="172">
        <v>-3302</v>
      </c>
      <c r="AI225" s="172">
        <v>-7237</v>
      </c>
      <c r="AJ225" s="172">
        <v>-749</v>
      </c>
      <c r="AK225" s="172">
        <v>-749.05600000000004</v>
      </c>
      <c r="AL225" s="172">
        <v>-2971</v>
      </c>
      <c r="AM225" s="172">
        <v>0</v>
      </c>
      <c r="AN225" s="172">
        <v>0</v>
      </c>
      <c r="AO225" s="172">
        <v>-8944.1090000000004</v>
      </c>
      <c r="AP225" s="172">
        <v>-2948</v>
      </c>
      <c r="AQ225" s="172">
        <v>0</v>
      </c>
      <c r="AR225" s="172">
        <v>0</v>
      </c>
      <c r="AS225" s="172">
        <v>0</v>
      </c>
      <c r="AT225" s="172">
        <v>0</v>
      </c>
      <c r="AU225" s="172">
        <v>0</v>
      </c>
      <c r="AV225" s="172">
        <v>0</v>
      </c>
      <c r="AW225" s="172">
        <v>0</v>
      </c>
      <c r="AX225" s="172">
        <v>-3026</v>
      </c>
      <c r="AY225" s="172">
        <v>-56081</v>
      </c>
      <c r="AZ225" s="172">
        <v>-110182</v>
      </c>
    </row>
    <row r="226" spans="1:52" ht="16.5" hidden="1" customHeight="1" x14ac:dyDescent="0.3">
      <c r="A226" s="172" t="s">
        <v>887</v>
      </c>
      <c r="B226" s="172">
        <v>0</v>
      </c>
      <c r="C226" s="172">
        <v>0</v>
      </c>
      <c r="D226" s="172">
        <v>0</v>
      </c>
      <c r="E226" s="172">
        <v>0</v>
      </c>
      <c r="F226" s="172">
        <v>0</v>
      </c>
      <c r="G226" s="172">
        <v>0</v>
      </c>
      <c r="H226" s="172">
        <v>0</v>
      </c>
      <c r="I226" s="172">
        <v>0</v>
      </c>
      <c r="J226" s="172">
        <v>0</v>
      </c>
      <c r="K226" s="172">
        <v>0</v>
      </c>
      <c r="L226" s="172">
        <v>0</v>
      </c>
      <c r="M226" s="172">
        <v>0</v>
      </c>
      <c r="N226" s="172">
        <v>0</v>
      </c>
      <c r="O226" s="172">
        <v>0</v>
      </c>
      <c r="P226" s="172">
        <v>0</v>
      </c>
      <c r="Q226" s="172">
        <v>0</v>
      </c>
      <c r="R226" s="172">
        <v>0</v>
      </c>
      <c r="S226" s="172">
        <v>0</v>
      </c>
      <c r="T226" s="172">
        <v>0</v>
      </c>
      <c r="U226" s="172">
        <v>0</v>
      </c>
      <c r="V226" s="172">
        <v>0</v>
      </c>
      <c r="W226" s="172">
        <v>-71702</v>
      </c>
      <c r="X226" s="172">
        <v>-71702</v>
      </c>
      <c r="Y226" s="172">
        <v>-71702.031000000003</v>
      </c>
      <c r="Z226" s="172">
        <v>0</v>
      </c>
      <c r="AA226" s="172">
        <v>0</v>
      </c>
      <c r="AB226" s="172">
        <v>0</v>
      </c>
      <c r="AC226" s="172">
        <v>0</v>
      </c>
      <c r="AD226" s="172">
        <v>0</v>
      </c>
      <c r="AE226" s="172">
        <v>0</v>
      </c>
      <c r="AF226" s="172">
        <v>0</v>
      </c>
      <c r="AG226" s="172">
        <v>0</v>
      </c>
      <c r="AH226" s="172">
        <v>0</v>
      </c>
      <c r="AI226" s="172">
        <v>0</v>
      </c>
      <c r="AJ226" s="172">
        <v>0</v>
      </c>
      <c r="AK226" s="172">
        <v>0</v>
      </c>
      <c r="AL226" s="172">
        <v>0</v>
      </c>
      <c r="AM226" s="172">
        <v>0</v>
      </c>
      <c r="AN226" s="172">
        <v>0</v>
      </c>
      <c r="AO226" s="172">
        <v>0</v>
      </c>
      <c r="AP226" s="172">
        <v>0</v>
      </c>
      <c r="AQ226" s="172">
        <v>0</v>
      </c>
      <c r="AR226" s="172">
        <v>0</v>
      </c>
      <c r="AS226" s="172">
        <v>0</v>
      </c>
      <c r="AT226" s="172">
        <v>0</v>
      </c>
      <c r="AU226" s="172">
        <v>0</v>
      </c>
      <c r="AV226" s="172">
        <v>0</v>
      </c>
      <c r="AW226" s="172">
        <v>0</v>
      </c>
      <c r="AX226" s="172">
        <v>0</v>
      </c>
      <c r="AY226" s="172">
        <v>0</v>
      </c>
      <c r="AZ226" s="172">
        <v>0</v>
      </c>
    </row>
    <row r="227" spans="1:52" ht="16.5" hidden="1" customHeight="1" x14ac:dyDescent="0.3">
      <c r="A227" s="172" t="s">
        <v>1261</v>
      </c>
      <c r="B227" s="172">
        <v>0</v>
      </c>
      <c r="C227" s="172">
        <v>0</v>
      </c>
      <c r="D227" s="172">
        <v>0</v>
      </c>
      <c r="E227" s="172">
        <v>0</v>
      </c>
      <c r="F227" s="172">
        <v>0</v>
      </c>
      <c r="G227" s="172">
        <v>0</v>
      </c>
      <c r="H227" s="172">
        <v>0</v>
      </c>
      <c r="I227" s="172">
        <v>0</v>
      </c>
      <c r="J227" s="172">
        <v>0</v>
      </c>
      <c r="K227" s="172">
        <v>0</v>
      </c>
      <c r="L227" s="172">
        <v>0</v>
      </c>
      <c r="M227" s="172">
        <v>0</v>
      </c>
      <c r="N227" s="172">
        <v>0</v>
      </c>
      <c r="O227" s="172">
        <v>0</v>
      </c>
      <c r="P227" s="172">
        <v>0</v>
      </c>
      <c r="Q227" s="172">
        <v>0</v>
      </c>
      <c r="R227" s="172">
        <v>0</v>
      </c>
      <c r="S227" s="172">
        <v>0</v>
      </c>
      <c r="T227" s="172">
        <v>0</v>
      </c>
      <c r="U227" s="172">
        <v>0</v>
      </c>
      <c r="V227" s="172">
        <v>0</v>
      </c>
      <c r="W227" s="172">
        <v>0</v>
      </c>
      <c r="X227" s="172">
        <v>0</v>
      </c>
      <c r="Y227" s="172">
        <v>0</v>
      </c>
      <c r="Z227" s="172">
        <v>0</v>
      </c>
      <c r="AA227" s="172">
        <v>0</v>
      </c>
      <c r="AB227" s="172">
        <v>0</v>
      </c>
      <c r="AC227" s="172">
        <v>0</v>
      </c>
      <c r="AD227" s="172">
        <v>0</v>
      </c>
      <c r="AE227" s="172">
        <v>0</v>
      </c>
      <c r="AF227" s="172">
        <v>0</v>
      </c>
      <c r="AG227" s="172">
        <v>0</v>
      </c>
      <c r="AH227" s="172">
        <v>0</v>
      </c>
      <c r="AI227" s="172">
        <v>0</v>
      </c>
      <c r="AJ227" s="172">
        <v>0</v>
      </c>
      <c r="AK227" s="172">
        <v>0</v>
      </c>
      <c r="AL227" s="172">
        <v>0</v>
      </c>
      <c r="AM227" s="172">
        <v>0</v>
      </c>
      <c r="AN227" s="172">
        <v>0</v>
      </c>
      <c r="AO227" s="172">
        <v>0</v>
      </c>
      <c r="AP227" s="172">
        <v>47</v>
      </c>
      <c r="AQ227" s="172">
        <v>0</v>
      </c>
      <c r="AR227" s="172">
        <v>0</v>
      </c>
      <c r="AS227" s="172">
        <v>0</v>
      </c>
      <c r="AT227" s="172">
        <v>0</v>
      </c>
      <c r="AU227" s="172">
        <v>0</v>
      </c>
      <c r="AV227" s="172">
        <v>0</v>
      </c>
      <c r="AW227" s="172">
        <v>0</v>
      </c>
      <c r="AX227" s="172">
        <v>4</v>
      </c>
      <c r="AY227" s="172">
        <v>0</v>
      </c>
      <c r="AZ227" s="172">
        <v>0</v>
      </c>
    </row>
    <row r="228" spans="1:52" ht="16.5" hidden="1" customHeight="1" x14ac:dyDescent="0.3">
      <c r="A228" s="172" t="s">
        <v>891</v>
      </c>
      <c r="B228" s="172">
        <v>0</v>
      </c>
      <c r="C228" s="172">
        <v>0</v>
      </c>
      <c r="D228" s="172">
        <v>0</v>
      </c>
      <c r="E228" s="172">
        <v>0</v>
      </c>
      <c r="F228" s="172">
        <v>0</v>
      </c>
      <c r="G228" s="172">
        <v>2122</v>
      </c>
      <c r="H228" s="172">
        <v>2468</v>
      </c>
      <c r="I228" s="172">
        <v>2474</v>
      </c>
      <c r="J228" s="172">
        <v>50</v>
      </c>
      <c r="K228" s="172">
        <v>108</v>
      </c>
      <c r="L228" s="172">
        <v>109</v>
      </c>
      <c r="M228" s="172">
        <v>112</v>
      </c>
      <c r="N228" s="172">
        <v>0</v>
      </c>
      <c r="O228" s="172">
        <v>3</v>
      </c>
      <c r="P228" s="172">
        <v>5</v>
      </c>
      <c r="Q228" s="172">
        <v>11.87</v>
      </c>
      <c r="R228" s="172">
        <v>1</v>
      </c>
      <c r="S228" s="172">
        <v>11</v>
      </c>
      <c r="T228" s="172">
        <v>19</v>
      </c>
      <c r="U228" s="172">
        <v>25.260999999999999</v>
      </c>
      <c r="V228" s="172">
        <v>13</v>
      </c>
      <c r="W228" s="172">
        <v>127426</v>
      </c>
      <c r="X228" s="172">
        <v>1037427</v>
      </c>
      <c r="Y228" s="172">
        <v>2214030.392</v>
      </c>
      <c r="Z228" s="172">
        <v>1345661</v>
      </c>
      <c r="AA228" s="172">
        <v>3743629</v>
      </c>
      <c r="AB228" s="172">
        <v>6158966</v>
      </c>
      <c r="AC228" s="172">
        <v>8518494.7349999994</v>
      </c>
      <c r="AD228" s="172">
        <v>2263162</v>
      </c>
      <c r="AE228" s="172">
        <v>4430121</v>
      </c>
      <c r="AF228" s="172">
        <v>6503771</v>
      </c>
      <c r="AG228" s="172">
        <v>8585503.3619999997</v>
      </c>
      <c r="AH228" s="172">
        <v>2054419</v>
      </c>
      <c r="AI228" s="172">
        <v>4151198</v>
      </c>
      <c r="AJ228" s="172">
        <v>6310877</v>
      </c>
      <c r="AK228" s="172">
        <v>8442319.8279999997</v>
      </c>
      <c r="AL228" s="172">
        <v>2040296</v>
      </c>
      <c r="AM228" s="172">
        <v>4053834</v>
      </c>
      <c r="AN228" s="172">
        <v>6054038</v>
      </c>
      <c r="AO228" s="172">
        <v>7992599.2280000001</v>
      </c>
      <c r="AP228" s="172">
        <v>1788503</v>
      </c>
      <c r="AQ228" s="172">
        <v>3621279</v>
      </c>
      <c r="AR228" s="172">
        <v>5456078</v>
      </c>
      <c r="AS228" s="172">
        <v>7195670.7580000004</v>
      </c>
      <c r="AT228" s="172">
        <v>1749106</v>
      </c>
      <c r="AU228" s="172">
        <v>3432935</v>
      </c>
      <c r="AV228" s="172">
        <v>5104504</v>
      </c>
      <c r="AW228" s="172">
        <v>6720979.7029999997</v>
      </c>
      <c r="AX228" s="172">
        <v>1880584</v>
      </c>
      <c r="AY228" s="172">
        <v>3856838</v>
      </c>
      <c r="AZ228" s="172">
        <v>5848129</v>
      </c>
    </row>
    <row r="229" spans="1:52" ht="16.5" hidden="1" customHeight="1" x14ac:dyDescent="0.3">
      <c r="A229" s="172" t="s">
        <v>867</v>
      </c>
      <c r="B229" s="172">
        <v>0</v>
      </c>
      <c r="C229" s="172">
        <v>0</v>
      </c>
      <c r="D229" s="172">
        <v>0</v>
      </c>
      <c r="E229" s="172">
        <v>0</v>
      </c>
      <c r="F229" s="172">
        <v>0</v>
      </c>
      <c r="G229" s="172">
        <v>934719</v>
      </c>
      <c r="H229" s="172">
        <v>1396526</v>
      </c>
      <c r="I229" s="172">
        <v>1773967</v>
      </c>
      <c r="J229" s="172">
        <v>624226</v>
      </c>
      <c r="K229" s="172">
        <v>1248487</v>
      </c>
      <c r="L229" s="172">
        <v>1848308</v>
      </c>
      <c r="M229" s="172">
        <v>2487358</v>
      </c>
      <c r="N229" s="172">
        <v>856238</v>
      </c>
      <c r="O229" s="172">
        <v>1684174</v>
      </c>
      <c r="P229" s="172">
        <v>2475740</v>
      </c>
      <c r="Q229" s="172">
        <v>2981460.79</v>
      </c>
      <c r="R229" s="172">
        <v>781712</v>
      </c>
      <c r="S229" s="172">
        <v>1501950</v>
      </c>
      <c r="T229" s="172">
        <v>2251555</v>
      </c>
      <c r="U229" s="172">
        <v>2930812.3569999998</v>
      </c>
      <c r="V229" s="172">
        <v>741250</v>
      </c>
      <c r="W229" s="172">
        <v>1275724</v>
      </c>
      <c r="X229" s="172">
        <v>1861324</v>
      </c>
      <c r="Y229" s="172">
        <v>2292394.5180000002</v>
      </c>
      <c r="Z229" s="172">
        <v>643191</v>
      </c>
      <c r="AA229" s="172">
        <v>1211901</v>
      </c>
      <c r="AB229" s="172">
        <v>1807816</v>
      </c>
      <c r="AC229" s="172">
        <v>2257591.6370000001</v>
      </c>
      <c r="AD229" s="172">
        <v>842338</v>
      </c>
      <c r="AE229" s="172">
        <v>1557986</v>
      </c>
      <c r="AF229" s="172">
        <v>2276062</v>
      </c>
      <c r="AG229" s="172">
        <v>3066214.3650000002</v>
      </c>
      <c r="AH229" s="172">
        <v>959576</v>
      </c>
      <c r="AI229" s="172">
        <v>1776718</v>
      </c>
      <c r="AJ229" s="172">
        <v>2608916</v>
      </c>
      <c r="AK229" s="172">
        <v>3323335.94</v>
      </c>
      <c r="AL229" s="172">
        <v>950989</v>
      </c>
      <c r="AM229" s="172">
        <v>1817248</v>
      </c>
      <c r="AN229" s="172">
        <v>2670216</v>
      </c>
      <c r="AO229" s="172">
        <v>3487045.6749999998</v>
      </c>
      <c r="AP229" s="172">
        <v>1181100</v>
      </c>
      <c r="AQ229" s="172">
        <v>2108763</v>
      </c>
      <c r="AR229" s="172">
        <v>3106892</v>
      </c>
      <c r="AS229" s="172">
        <v>3968671.446</v>
      </c>
      <c r="AT229" s="172">
        <v>1231745</v>
      </c>
      <c r="AU229" s="172">
        <v>1993599</v>
      </c>
      <c r="AV229" s="172">
        <v>3061304</v>
      </c>
      <c r="AW229" s="172">
        <v>4069742.9649999999</v>
      </c>
      <c r="AX229" s="172">
        <v>1132252</v>
      </c>
      <c r="AY229" s="172">
        <v>1566233</v>
      </c>
      <c r="AZ229" s="172">
        <v>2248558</v>
      </c>
    </row>
    <row r="230" spans="1:52" ht="16.5" hidden="1" customHeight="1" x14ac:dyDescent="0.3">
      <c r="A230" s="172" t="s">
        <v>892</v>
      </c>
      <c r="B230" s="172">
        <v>28043</v>
      </c>
      <c r="C230" s="172">
        <v>945760</v>
      </c>
      <c r="D230" s="172">
        <v>1506271</v>
      </c>
      <c r="E230" s="172">
        <v>1853440</v>
      </c>
      <c r="F230" s="172">
        <v>462099</v>
      </c>
      <c r="G230" s="172">
        <v>-41673</v>
      </c>
      <c r="H230" s="172">
        <v>-121581</v>
      </c>
      <c r="I230" s="172">
        <v>-219295</v>
      </c>
      <c r="J230" s="172">
        <v>-98702</v>
      </c>
      <c r="K230" s="172">
        <v>-209186</v>
      </c>
      <c r="L230" s="172">
        <v>-190299</v>
      </c>
      <c r="M230" s="172">
        <v>-121678</v>
      </c>
      <c r="N230" s="172">
        <v>2164</v>
      </c>
      <c r="O230" s="172">
        <v>-53807</v>
      </c>
      <c r="P230" s="172">
        <v>-106499</v>
      </c>
      <c r="Q230" s="172">
        <v>-184861.49</v>
      </c>
      <c r="R230" s="172">
        <v>-90449</v>
      </c>
      <c r="S230" s="172">
        <v>-238546</v>
      </c>
      <c r="T230" s="172">
        <v>-361100</v>
      </c>
      <c r="U230" s="172">
        <v>-500591.04399999999</v>
      </c>
      <c r="V230" s="172">
        <v>-150893</v>
      </c>
      <c r="W230" s="172">
        <v>-250139</v>
      </c>
      <c r="X230" s="172">
        <v>-254229</v>
      </c>
      <c r="Y230" s="172">
        <v>-239856.15</v>
      </c>
      <c r="Z230" s="172">
        <v>-6136</v>
      </c>
      <c r="AA230" s="172">
        <v>-5973</v>
      </c>
      <c r="AB230" s="172">
        <v>377</v>
      </c>
      <c r="AC230" s="172">
        <v>57808.231</v>
      </c>
      <c r="AD230" s="172">
        <v>14498</v>
      </c>
      <c r="AE230" s="172">
        <v>43543</v>
      </c>
      <c r="AF230" s="172">
        <v>62531</v>
      </c>
      <c r="AG230" s="172">
        <v>59522.046999999999</v>
      </c>
      <c r="AH230" s="172">
        <v>36991</v>
      </c>
      <c r="AI230" s="172">
        <v>65432</v>
      </c>
      <c r="AJ230" s="172">
        <v>68801</v>
      </c>
      <c r="AK230" s="172">
        <v>35584.074000000001</v>
      </c>
      <c r="AL230" s="172">
        <v>6919</v>
      </c>
      <c r="AM230" s="172">
        <v>54743</v>
      </c>
      <c r="AN230" s="172">
        <v>91080</v>
      </c>
      <c r="AO230" s="172">
        <v>54210.406000000003</v>
      </c>
      <c r="AP230" s="172">
        <v>49719</v>
      </c>
      <c r="AQ230" s="172">
        <v>64277</v>
      </c>
      <c r="AR230" s="172">
        <v>91919</v>
      </c>
      <c r="AS230" s="172">
        <v>289156.32699999999</v>
      </c>
      <c r="AT230" s="172">
        <v>-31954</v>
      </c>
      <c r="AU230" s="172">
        <v>802992</v>
      </c>
      <c r="AV230" s="172">
        <v>843401</v>
      </c>
      <c r="AW230" s="172">
        <v>898632.38800000004</v>
      </c>
      <c r="AX230" s="172">
        <v>59566</v>
      </c>
      <c r="AY230" s="172">
        <v>130378</v>
      </c>
      <c r="AZ230" s="172">
        <v>220873</v>
      </c>
    </row>
    <row r="231" spans="1:52" ht="16.5" hidden="1" customHeight="1" x14ac:dyDescent="0.3">
      <c r="A231" s="172" t="s">
        <v>893</v>
      </c>
      <c r="B231" s="172">
        <v>1738057</v>
      </c>
      <c r="C231" s="172">
        <v>3758442</v>
      </c>
      <c r="D231" s="172">
        <v>5553644</v>
      </c>
      <c r="E231" s="172">
        <v>7160348</v>
      </c>
      <c r="F231" s="172">
        <v>2379492</v>
      </c>
      <c r="G231" s="172">
        <v>4747284</v>
      </c>
      <c r="H231" s="172">
        <v>7279659</v>
      </c>
      <c r="I231" s="172">
        <v>9616022</v>
      </c>
      <c r="J231" s="172">
        <v>2951700</v>
      </c>
      <c r="K231" s="172">
        <v>5998891</v>
      </c>
      <c r="L231" s="172">
        <v>9058213</v>
      </c>
      <c r="M231" s="172">
        <v>12346333</v>
      </c>
      <c r="N231" s="172">
        <v>3663377</v>
      </c>
      <c r="O231" s="172">
        <v>7353337</v>
      </c>
      <c r="P231" s="172">
        <v>10980989</v>
      </c>
      <c r="Q231" s="172">
        <v>13903817.59</v>
      </c>
      <c r="R231" s="172">
        <v>4273215</v>
      </c>
      <c r="S231" s="172">
        <v>8330733</v>
      </c>
      <c r="T231" s="172">
        <v>12741180</v>
      </c>
      <c r="U231" s="172">
        <v>17020021.517999999</v>
      </c>
      <c r="V231" s="172">
        <v>4686801</v>
      </c>
      <c r="W231" s="172">
        <v>9198046</v>
      </c>
      <c r="X231" s="172">
        <v>16101910</v>
      </c>
      <c r="Y231" s="172">
        <v>21313355.077</v>
      </c>
      <c r="Z231" s="172">
        <v>6150513</v>
      </c>
      <c r="AA231" s="172">
        <v>12912501</v>
      </c>
      <c r="AB231" s="172">
        <v>20406292</v>
      </c>
      <c r="AC231" s="172">
        <v>27583009.568</v>
      </c>
      <c r="AD231" s="172">
        <v>8179005</v>
      </c>
      <c r="AE231" s="172">
        <v>16068531</v>
      </c>
      <c r="AF231" s="172">
        <v>24058403</v>
      </c>
      <c r="AG231" s="172">
        <v>33044270.534000002</v>
      </c>
      <c r="AH231" s="172">
        <v>9067199</v>
      </c>
      <c r="AI231" s="172">
        <v>18259648</v>
      </c>
      <c r="AJ231" s="172">
        <v>27538499</v>
      </c>
      <c r="AK231" s="172">
        <v>36927612.954999998</v>
      </c>
      <c r="AL231" s="172">
        <v>10071078</v>
      </c>
      <c r="AM231" s="172">
        <v>20044203</v>
      </c>
      <c r="AN231" s="172">
        <v>30377127</v>
      </c>
      <c r="AO231" s="172">
        <v>41190480.969999999</v>
      </c>
      <c r="AP231" s="172">
        <v>10920794</v>
      </c>
      <c r="AQ231" s="172">
        <v>21191360</v>
      </c>
      <c r="AR231" s="172">
        <v>31955764</v>
      </c>
      <c r="AS231" s="172">
        <v>42980182.130000003</v>
      </c>
      <c r="AT231" s="172">
        <v>11518943</v>
      </c>
      <c r="AU231" s="172">
        <v>22397416</v>
      </c>
      <c r="AV231" s="172">
        <v>33752728</v>
      </c>
      <c r="AW231" s="172">
        <v>45768326.611000001</v>
      </c>
      <c r="AX231" s="172">
        <v>13775621</v>
      </c>
      <c r="AY231" s="172">
        <v>24506869</v>
      </c>
      <c r="AZ231" s="172">
        <v>36492212</v>
      </c>
    </row>
    <row r="232" spans="1:52" ht="16.5" hidden="1" customHeight="1" x14ac:dyDescent="0.3">
      <c r="A232" s="172" t="s">
        <v>894</v>
      </c>
      <c r="B232" s="172">
        <v>641161</v>
      </c>
      <c r="C232" s="172">
        <v>757927</v>
      </c>
      <c r="D232" s="172">
        <v>180772</v>
      </c>
      <c r="E232" s="172">
        <v>-798846</v>
      </c>
      <c r="F232" s="172">
        <v>707311</v>
      </c>
      <c r="G232" s="172">
        <v>1189007</v>
      </c>
      <c r="H232" s="172">
        <v>796734</v>
      </c>
      <c r="I232" s="172">
        <v>-1160197</v>
      </c>
      <c r="J232" s="172">
        <v>1276391</v>
      </c>
      <c r="K232" s="172">
        <v>1762884</v>
      </c>
      <c r="L232" s="172">
        <v>1345157</v>
      </c>
      <c r="M232" s="172">
        <v>-1645783</v>
      </c>
      <c r="N232" s="172">
        <v>940984</v>
      </c>
      <c r="O232" s="172">
        <v>1333746</v>
      </c>
      <c r="P232" s="172">
        <v>1072400</v>
      </c>
      <c r="Q232" s="172">
        <v>-1785350.82</v>
      </c>
      <c r="R232" s="172">
        <v>376769</v>
      </c>
      <c r="S232" s="172">
        <v>386062</v>
      </c>
      <c r="T232" s="172">
        <v>-293404</v>
      </c>
      <c r="U232" s="172">
        <v>-1636042.7549999999</v>
      </c>
      <c r="V232" s="172">
        <v>181273</v>
      </c>
      <c r="W232" s="172">
        <v>-1893887</v>
      </c>
      <c r="X232" s="172">
        <v>-3117116</v>
      </c>
      <c r="Y232" s="172">
        <v>-5128954.977</v>
      </c>
      <c r="Z232" s="172">
        <v>-401486</v>
      </c>
      <c r="AA232" s="172">
        <v>58802</v>
      </c>
      <c r="AB232" s="172">
        <v>404768</v>
      </c>
      <c r="AC232" s="172">
        <v>-3618738.5380000002</v>
      </c>
      <c r="AD232" s="172">
        <v>961956</v>
      </c>
      <c r="AE232" s="172">
        <v>1323753</v>
      </c>
      <c r="AF232" s="172">
        <v>592782</v>
      </c>
      <c r="AG232" s="172">
        <v>-2993644.98</v>
      </c>
      <c r="AH232" s="172">
        <v>425165</v>
      </c>
      <c r="AI232" s="172">
        <v>1817669</v>
      </c>
      <c r="AJ232" s="172">
        <v>3263578</v>
      </c>
      <c r="AK232" s="172">
        <v>-1493309.675</v>
      </c>
      <c r="AL232" s="172">
        <v>846082</v>
      </c>
      <c r="AM232" s="172">
        <v>3824267</v>
      </c>
      <c r="AN232" s="172">
        <v>2507820</v>
      </c>
      <c r="AO232" s="172">
        <v>-394986.27</v>
      </c>
      <c r="AP232" s="172">
        <v>234623</v>
      </c>
      <c r="AQ232" s="172">
        <v>2222366</v>
      </c>
      <c r="AR232" s="172">
        <v>1630567</v>
      </c>
      <c r="AS232" s="172">
        <v>-3221738.9330000002</v>
      </c>
      <c r="AT232" s="172">
        <v>1588618</v>
      </c>
      <c r="AU232" s="172">
        <v>2899667</v>
      </c>
      <c r="AV232" s="172">
        <v>2159293</v>
      </c>
      <c r="AW232" s="172">
        <v>-2155016.4619999998</v>
      </c>
      <c r="AX232" s="172">
        <v>126667</v>
      </c>
      <c r="AY232" s="172">
        <v>3805377</v>
      </c>
      <c r="AZ232" s="172">
        <v>1956717</v>
      </c>
    </row>
    <row r="233" spans="1:52" ht="16.5" hidden="1" customHeight="1" x14ac:dyDescent="0.3">
      <c r="A233" s="172" t="s">
        <v>1262</v>
      </c>
      <c r="B233" s="172">
        <v>0</v>
      </c>
      <c r="C233" s="172">
        <v>0</v>
      </c>
      <c r="D233" s="172">
        <v>0</v>
      </c>
      <c r="E233" s="172">
        <v>0</v>
      </c>
      <c r="F233" s="172">
        <v>0</v>
      </c>
      <c r="G233" s="172">
        <v>0</v>
      </c>
      <c r="H233" s="172">
        <v>0</v>
      </c>
      <c r="I233" s="172">
        <v>0</v>
      </c>
      <c r="J233" s="172">
        <v>0</v>
      </c>
      <c r="K233" s="172">
        <v>0</v>
      </c>
      <c r="L233" s="172">
        <v>0</v>
      </c>
      <c r="M233" s="172">
        <v>-37531</v>
      </c>
      <c r="N233" s="172">
        <v>97418</v>
      </c>
      <c r="O233" s="172">
        <v>49973</v>
      </c>
      <c r="P233" s="172">
        <v>35988</v>
      </c>
      <c r="Q233" s="172">
        <v>-1851.69</v>
      </c>
      <c r="R233" s="172">
        <v>2292</v>
      </c>
      <c r="S233" s="172">
        <v>-30449</v>
      </c>
      <c r="T233" s="172">
        <v>-49561</v>
      </c>
      <c r="U233" s="172">
        <v>-64976.95</v>
      </c>
      <c r="V233" s="172">
        <v>1413</v>
      </c>
      <c r="W233" s="172">
        <v>-54435</v>
      </c>
      <c r="X233" s="172">
        <v>-34629</v>
      </c>
      <c r="Y233" s="172">
        <v>-158510.47200000001</v>
      </c>
      <c r="Z233" s="172">
        <v>160499</v>
      </c>
      <c r="AA233" s="172">
        <v>68602</v>
      </c>
      <c r="AB233" s="172">
        <v>74283</v>
      </c>
      <c r="AC233" s="172">
        <v>-59765.347000000002</v>
      </c>
      <c r="AD233" s="172">
        <v>211386</v>
      </c>
      <c r="AE233" s="172">
        <v>211638</v>
      </c>
      <c r="AF233" s="172">
        <v>132942</v>
      </c>
      <c r="AG233" s="172">
        <v>62953.913</v>
      </c>
      <c r="AH233" s="172">
        <v>25373</v>
      </c>
      <c r="AI233" s="172">
        <v>69115</v>
      </c>
      <c r="AJ233" s="172">
        <v>-92966</v>
      </c>
      <c r="AK233" s="172">
        <v>-172889.978</v>
      </c>
      <c r="AL233" s="172">
        <v>232662</v>
      </c>
      <c r="AM233" s="172">
        <v>259095</v>
      </c>
      <c r="AN233" s="172">
        <v>129725</v>
      </c>
      <c r="AO233" s="172">
        <v>-28187.843000000001</v>
      </c>
      <c r="AP233" s="172">
        <v>203956</v>
      </c>
      <c r="AQ233" s="172">
        <v>224908</v>
      </c>
      <c r="AR233" s="172">
        <v>134038</v>
      </c>
      <c r="AS233" s="172">
        <v>-441658.27100000001</v>
      </c>
      <c r="AT233" s="172">
        <v>513429</v>
      </c>
      <c r="AU233" s="172">
        <v>600371</v>
      </c>
      <c r="AV233" s="172">
        <v>420708</v>
      </c>
      <c r="AW233" s="172">
        <v>300160.272</v>
      </c>
      <c r="AX233" s="172">
        <v>417100</v>
      </c>
      <c r="AY233" s="172">
        <v>342548</v>
      </c>
      <c r="AZ233" s="172">
        <v>65962</v>
      </c>
    </row>
    <row r="234" spans="1:52" ht="16.5" hidden="1" customHeight="1" x14ac:dyDescent="0.3">
      <c r="A234" s="172" t="s">
        <v>1263</v>
      </c>
      <c r="B234" s="172">
        <v>0</v>
      </c>
      <c r="C234" s="172">
        <v>0</v>
      </c>
      <c r="D234" s="172">
        <v>0</v>
      </c>
      <c r="E234" s="172">
        <v>0</v>
      </c>
      <c r="F234" s="172">
        <v>0</v>
      </c>
      <c r="G234" s="172">
        <v>137147</v>
      </c>
      <c r="H234" s="172">
        <v>76115</v>
      </c>
      <c r="I234" s="172">
        <v>106519</v>
      </c>
      <c r="J234" s="172">
        <v>73500</v>
      </c>
      <c r="K234" s="172">
        <v>52465</v>
      </c>
      <c r="L234" s="172">
        <v>10844</v>
      </c>
      <c r="M234" s="172">
        <v>0</v>
      </c>
      <c r="N234" s="172">
        <v>0</v>
      </c>
      <c r="O234" s="172">
        <v>0</v>
      </c>
      <c r="P234" s="172">
        <v>0</v>
      </c>
      <c r="Q234" s="172">
        <v>0</v>
      </c>
      <c r="R234" s="172">
        <v>0</v>
      </c>
      <c r="S234" s="172">
        <v>0</v>
      </c>
      <c r="T234" s="172">
        <v>0</v>
      </c>
      <c r="U234" s="172">
        <v>0</v>
      </c>
      <c r="V234" s="172">
        <v>0</v>
      </c>
      <c r="W234" s="172">
        <v>0</v>
      </c>
      <c r="X234" s="172">
        <v>0</v>
      </c>
      <c r="Y234" s="172">
        <v>0</v>
      </c>
      <c r="Z234" s="172">
        <v>0</v>
      </c>
      <c r="AA234" s="172">
        <v>0</v>
      </c>
      <c r="AB234" s="172">
        <v>0</v>
      </c>
      <c r="AC234" s="172">
        <v>0</v>
      </c>
      <c r="AD234" s="172">
        <v>0</v>
      </c>
      <c r="AE234" s="172">
        <v>0</v>
      </c>
      <c r="AF234" s="172">
        <v>0</v>
      </c>
      <c r="AG234" s="172">
        <v>0</v>
      </c>
      <c r="AH234" s="172">
        <v>0</v>
      </c>
      <c r="AI234" s="172">
        <v>0</v>
      </c>
      <c r="AJ234" s="172">
        <v>0</v>
      </c>
      <c r="AK234" s="172">
        <v>0</v>
      </c>
      <c r="AL234" s="172">
        <v>0</v>
      </c>
      <c r="AM234" s="172">
        <v>0</v>
      </c>
      <c r="AN234" s="172">
        <v>0</v>
      </c>
      <c r="AO234" s="172">
        <v>0</v>
      </c>
      <c r="AP234" s="172">
        <v>0</v>
      </c>
      <c r="AQ234" s="172">
        <v>0</v>
      </c>
      <c r="AR234" s="172">
        <v>0</v>
      </c>
      <c r="AS234" s="172">
        <v>0</v>
      </c>
      <c r="AT234" s="172">
        <v>0</v>
      </c>
      <c r="AU234" s="172">
        <v>0</v>
      </c>
      <c r="AV234" s="172">
        <v>0</v>
      </c>
      <c r="AW234" s="172">
        <v>0</v>
      </c>
      <c r="AX234" s="172">
        <v>0</v>
      </c>
      <c r="AY234" s="172">
        <v>0</v>
      </c>
      <c r="AZ234" s="172">
        <v>0</v>
      </c>
    </row>
    <row r="235" spans="1:52" ht="16.5" hidden="1" customHeight="1" x14ac:dyDescent="0.3">
      <c r="A235" s="172" t="s">
        <v>1264</v>
      </c>
      <c r="B235" s="172">
        <v>0</v>
      </c>
      <c r="C235" s="172">
        <v>0</v>
      </c>
      <c r="D235" s="172">
        <v>0</v>
      </c>
      <c r="E235" s="172">
        <v>0</v>
      </c>
      <c r="F235" s="172">
        <v>0</v>
      </c>
      <c r="G235" s="172">
        <v>0</v>
      </c>
      <c r="H235" s="172">
        <v>0</v>
      </c>
      <c r="I235" s="172">
        <v>0</v>
      </c>
      <c r="J235" s="172">
        <v>0</v>
      </c>
      <c r="K235" s="172">
        <v>0</v>
      </c>
      <c r="L235" s="172">
        <v>0</v>
      </c>
      <c r="M235" s="172">
        <v>0</v>
      </c>
      <c r="N235" s="172">
        <v>-165616</v>
      </c>
      <c r="O235" s="172">
        <v>-98284</v>
      </c>
      <c r="P235" s="172">
        <v>-19943</v>
      </c>
      <c r="Q235" s="172">
        <v>252903.38</v>
      </c>
      <c r="R235" s="172">
        <v>-327600</v>
      </c>
      <c r="S235" s="172">
        <v>-575644</v>
      </c>
      <c r="T235" s="172">
        <v>-632930</v>
      </c>
      <c r="U235" s="172">
        <v>-858638.27</v>
      </c>
      <c r="V235" s="172">
        <v>445122</v>
      </c>
      <c r="W235" s="172">
        <v>-190570</v>
      </c>
      <c r="X235" s="172">
        <v>66328</v>
      </c>
      <c r="Y235" s="172">
        <v>-204575.58100000001</v>
      </c>
      <c r="Z235" s="172">
        <v>146601</v>
      </c>
      <c r="AA235" s="172">
        <v>279863</v>
      </c>
      <c r="AB235" s="172">
        <v>143159</v>
      </c>
      <c r="AC235" s="172">
        <v>-234371.84099999999</v>
      </c>
      <c r="AD235" s="172">
        <v>-46640</v>
      </c>
      <c r="AE235" s="172">
        <v>-151486</v>
      </c>
      <c r="AF235" s="172">
        <v>-239124</v>
      </c>
      <c r="AG235" s="172">
        <v>-224916.73800000001</v>
      </c>
      <c r="AH235" s="172">
        <v>186675</v>
      </c>
      <c r="AI235" s="172">
        <v>-565091</v>
      </c>
      <c r="AJ235" s="172">
        <v>-52639</v>
      </c>
      <c r="AK235" s="172">
        <v>-273136.71899999998</v>
      </c>
      <c r="AL235" s="172">
        <v>368735</v>
      </c>
      <c r="AM235" s="172">
        <v>802265</v>
      </c>
      <c r="AN235" s="172">
        <v>280830</v>
      </c>
      <c r="AO235" s="172">
        <v>-18077.775000000001</v>
      </c>
      <c r="AP235" s="172">
        <v>549924</v>
      </c>
      <c r="AQ235" s="172">
        <v>602759</v>
      </c>
      <c r="AR235" s="172">
        <v>479476</v>
      </c>
      <c r="AS235" s="172">
        <v>-717257.07799999998</v>
      </c>
      <c r="AT235" s="172">
        <v>825940</v>
      </c>
      <c r="AU235" s="172">
        <v>871678</v>
      </c>
      <c r="AV235" s="172">
        <v>543574</v>
      </c>
      <c r="AW235" s="172">
        <v>-535503.75300000003</v>
      </c>
      <c r="AX235" s="172">
        <v>333095</v>
      </c>
      <c r="AY235" s="172">
        <v>-36149</v>
      </c>
      <c r="AZ235" s="172">
        <v>843187</v>
      </c>
    </row>
    <row r="236" spans="1:52" ht="16.5" hidden="1" customHeight="1" x14ac:dyDescent="0.3">
      <c r="A236" s="172" t="s">
        <v>1162</v>
      </c>
      <c r="B236" s="172">
        <v>0</v>
      </c>
      <c r="C236" s="172">
        <v>0</v>
      </c>
      <c r="D236" s="172">
        <v>0</v>
      </c>
      <c r="E236" s="172">
        <v>0</v>
      </c>
      <c r="F236" s="172">
        <v>0</v>
      </c>
      <c r="G236" s="172">
        <v>531041</v>
      </c>
      <c r="H236" s="172">
        <v>183631</v>
      </c>
      <c r="I236" s="172">
        <v>-593809</v>
      </c>
      <c r="J236" s="172">
        <v>181972</v>
      </c>
      <c r="K236" s="172">
        <v>455180</v>
      </c>
      <c r="L236" s="172">
        <v>178011</v>
      </c>
      <c r="M236" s="172">
        <v>-826775</v>
      </c>
      <c r="N236" s="172">
        <v>-283753</v>
      </c>
      <c r="O236" s="172">
        <v>101244</v>
      </c>
      <c r="P236" s="172">
        <v>97403</v>
      </c>
      <c r="Q236" s="172">
        <v>-2089019.26</v>
      </c>
      <c r="R236" s="172">
        <v>319187</v>
      </c>
      <c r="S236" s="172">
        <v>437385</v>
      </c>
      <c r="T236" s="172">
        <v>359921</v>
      </c>
      <c r="U236" s="172">
        <v>-552833.25100000005</v>
      </c>
      <c r="V236" s="172">
        <v>-339986</v>
      </c>
      <c r="W236" s="172">
        <v>133490</v>
      </c>
      <c r="X236" s="172">
        <v>-622467</v>
      </c>
      <c r="Y236" s="172">
        <v>-3073080.591</v>
      </c>
      <c r="Z236" s="172">
        <v>-8259</v>
      </c>
      <c r="AA236" s="172">
        <v>319339</v>
      </c>
      <c r="AB236" s="172">
        <v>500994</v>
      </c>
      <c r="AC236" s="172">
        <v>-2377813.5830000001</v>
      </c>
      <c r="AD236" s="172">
        <v>133856</v>
      </c>
      <c r="AE236" s="172">
        <v>836703</v>
      </c>
      <c r="AF236" s="172">
        <v>199899</v>
      </c>
      <c r="AG236" s="172">
        <v>-3030043.6310000001</v>
      </c>
      <c r="AH236" s="172">
        <v>400054</v>
      </c>
      <c r="AI236" s="172">
        <v>1542223</v>
      </c>
      <c r="AJ236" s="172">
        <v>2065475</v>
      </c>
      <c r="AK236" s="172">
        <v>-1571418.7450000001</v>
      </c>
      <c r="AL236" s="172">
        <v>266714</v>
      </c>
      <c r="AM236" s="172">
        <v>2807426</v>
      </c>
      <c r="AN236" s="172">
        <v>2182127</v>
      </c>
      <c r="AO236" s="172">
        <v>-301254.52</v>
      </c>
      <c r="AP236" s="172">
        <v>-425704</v>
      </c>
      <c r="AQ236" s="172">
        <v>1408356</v>
      </c>
      <c r="AR236" s="172">
        <v>1009949</v>
      </c>
      <c r="AS236" s="172">
        <v>-1940788.3810000001</v>
      </c>
      <c r="AT236" s="172">
        <v>142053</v>
      </c>
      <c r="AU236" s="172">
        <v>1598237</v>
      </c>
      <c r="AV236" s="172">
        <v>1426437</v>
      </c>
      <c r="AW236" s="172">
        <v>-1945814.7690000001</v>
      </c>
      <c r="AX236" s="172">
        <v>-149937</v>
      </c>
      <c r="AY236" s="172">
        <v>2612017</v>
      </c>
      <c r="AZ236" s="172">
        <v>1802051</v>
      </c>
    </row>
    <row r="237" spans="1:52" ht="16.5" hidden="1" customHeight="1" x14ac:dyDescent="0.3">
      <c r="A237" s="172" t="s">
        <v>897</v>
      </c>
      <c r="B237" s="172">
        <v>0</v>
      </c>
      <c r="C237" s="172">
        <v>0</v>
      </c>
      <c r="D237" s="172">
        <v>0</v>
      </c>
      <c r="E237" s="172">
        <v>0</v>
      </c>
      <c r="F237" s="172">
        <v>0</v>
      </c>
      <c r="G237" s="172">
        <v>562142</v>
      </c>
      <c r="H237" s="172">
        <v>556611</v>
      </c>
      <c r="I237" s="172">
        <v>-654436</v>
      </c>
      <c r="J237" s="172">
        <v>1018488</v>
      </c>
      <c r="K237" s="172">
        <v>1260437</v>
      </c>
      <c r="L237" s="172">
        <v>1173153</v>
      </c>
      <c r="M237" s="172">
        <v>-662157</v>
      </c>
      <c r="N237" s="172">
        <v>1358421</v>
      </c>
      <c r="O237" s="172">
        <v>1321784</v>
      </c>
      <c r="P237" s="172">
        <v>1053444</v>
      </c>
      <c r="Q237" s="172">
        <v>211520.98</v>
      </c>
      <c r="R237" s="172">
        <v>398297</v>
      </c>
      <c r="S237" s="172">
        <v>657225</v>
      </c>
      <c r="T237" s="172">
        <v>206435</v>
      </c>
      <c r="U237" s="172">
        <v>61493.133000000002</v>
      </c>
      <c r="V237" s="172">
        <v>109905</v>
      </c>
      <c r="W237" s="172">
        <v>-1705168</v>
      </c>
      <c r="X237" s="172">
        <v>-2025706</v>
      </c>
      <c r="Y237" s="172">
        <v>-1657974.037</v>
      </c>
      <c r="Z237" s="172">
        <v>-225854</v>
      </c>
      <c r="AA237" s="172">
        <v>-108338</v>
      </c>
      <c r="AB237" s="172">
        <v>159769</v>
      </c>
      <c r="AC237" s="172">
        <v>-387671.84899999999</v>
      </c>
      <c r="AD237" s="172">
        <v>825730</v>
      </c>
      <c r="AE237" s="172">
        <v>405045</v>
      </c>
      <c r="AF237" s="172">
        <v>510598</v>
      </c>
      <c r="AG237" s="172">
        <v>220515.71400000001</v>
      </c>
      <c r="AH237" s="172">
        <v>35909</v>
      </c>
      <c r="AI237" s="172">
        <v>1157431</v>
      </c>
      <c r="AJ237" s="172">
        <v>1781757</v>
      </c>
      <c r="AK237" s="172">
        <v>1068694.1599999999</v>
      </c>
      <c r="AL237" s="172">
        <v>170091</v>
      </c>
      <c r="AM237" s="172">
        <v>-14080</v>
      </c>
      <c r="AN237" s="172">
        <v>13695</v>
      </c>
      <c r="AO237" s="172">
        <v>115542.19500000001</v>
      </c>
      <c r="AP237" s="172">
        <v>57387</v>
      </c>
      <c r="AQ237" s="172">
        <v>56007</v>
      </c>
      <c r="AR237" s="172">
        <v>125360</v>
      </c>
      <c r="AS237" s="172">
        <v>136945.334</v>
      </c>
      <c r="AT237" s="172">
        <v>38470</v>
      </c>
      <c r="AU237" s="172">
        <v>-109766</v>
      </c>
      <c r="AV237" s="172">
        <v>-96320</v>
      </c>
      <c r="AW237" s="172">
        <v>83190.630999999994</v>
      </c>
      <c r="AX237" s="172">
        <v>39281</v>
      </c>
      <c r="AY237" s="172">
        <v>62055</v>
      </c>
      <c r="AZ237" s="172">
        <v>99412</v>
      </c>
    </row>
    <row r="238" spans="1:52" ht="16.5" hidden="1" customHeight="1" x14ac:dyDescent="0.3">
      <c r="A238" s="172" t="s">
        <v>898</v>
      </c>
      <c r="B238" s="172">
        <v>0</v>
      </c>
      <c r="C238" s="172">
        <v>0</v>
      </c>
      <c r="D238" s="172">
        <v>0</v>
      </c>
      <c r="E238" s="172">
        <v>0</v>
      </c>
      <c r="F238" s="172">
        <v>0</v>
      </c>
      <c r="G238" s="172">
        <v>-41323</v>
      </c>
      <c r="H238" s="172">
        <v>-19623</v>
      </c>
      <c r="I238" s="172">
        <v>-18471</v>
      </c>
      <c r="J238" s="172">
        <v>2431</v>
      </c>
      <c r="K238" s="172">
        <v>-5198</v>
      </c>
      <c r="L238" s="172">
        <v>-16851</v>
      </c>
      <c r="M238" s="172">
        <v>-119320</v>
      </c>
      <c r="N238" s="172">
        <v>-65486</v>
      </c>
      <c r="O238" s="172">
        <v>-40971</v>
      </c>
      <c r="P238" s="172">
        <v>-94492</v>
      </c>
      <c r="Q238" s="172">
        <v>-158904.23000000001</v>
      </c>
      <c r="R238" s="172">
        <v>-15407</v>
      </c>
      <c r="S238" s="172">
        <v>-102455</v>
      </c>
      <c r="T238" s="172">
        <v>-177269</v>
      </c>
      <c r="U238" s="172">
        <v>-221087.41699999999</v>
      </c>
      <c r="V238" s="172">
        <v>-35181</v>
      </c>
      <c r="W238" s="172">
        <v>-77204</v>
      </c>
      <c r="X238" s="172">
        <v>-500642</v>
      </c>
      <c r="Y238" s="172">
        <v>-34814.296000000002</v>
      </c>
      <c r="Z238" s="172">
        <v>-474473</v>
      </c>
      <c r="AA238" s="172">
        <v>-500664</v>
      </c>
      <c r="AB238" s="172">
        <v>-473437</v>
      </c>
      <c r="AC238" s="172">
        <v>-559115.91799999995</v>
      </c>
      <c r="AD238" s="172">
        <v>-162376</v>
      </c>
      <c r="AE238" s="172">
        <v>21853</v>
      </c>
      <c r="AF238" s="172">
        <v>-11533</v>
      </c>
      <c r="AG238" s="172">
        <v>-22154.238000000001</v>
      </c>
      <c r="AH238" s="172">
        <v>-222846</v>
      </c>
      <c r="AI238" s="172">
        <v>-386009</v>
      </c>
      <c r="AJ238" s="172">
        <v>-438049</v>
      </c>
      <c r="AK238" s="172">
        <v>-544558.39300000004</v>
      </c>
      <c r="AL238" s="172">
        <v>-192120</v>
      </c>
      <c r="AM238" s="172">
        <v>-30439</v>
      </c>
      <c r="AN238" s="172">
        <v>-98557</v>
      </c>
      <c r="AO238" s="172">
        <v>-163008.32699999999</v>
      </c>
      <c r="AP238" s="172">
        <v>-150940</v>
      </c>
      <c r="AQ238" s="172">
        <v>-69664</v>
      </c>
      <c r="AR238" s="172">
        <v>-118256</v>
      </c>
      <c r="AS238" s="172">
        <v>-258980.53700000001</v>
      </c>
      <c r="AT238" s="172">
        <v>68726</v>
      </c>
      <c r="AU238" s="172">
        <v>-60853</v>
      </c>
      <c r="AV238" s="172">
        <v>-135106</v>
      </c>
      <c r="AW238" s="172">
        <v>-57048.843000000001</v>
      </c>
      <c r="AX238" s="172">
        <v>-512872</v>
      </c>
      <c r="AY238" s="172">
        <v>824906</v>
      </c>
      <c r="AZ238" s="172">
        <v>-853895</v>
      </c>
    </row>
    <row r="239" spans="1:52" ht="16.5" hidden="1" customHeight="1" x14ac:dyDescent="0.3">
      <c r="A239" s="172" t="s">
        <v>899</v>
      </c>
      <c r="B239" s="172">
        <v>-1305445</v>
      </c>
      <c r="C239" s="172">
        <v>-2911583</v>
      </c>
      <c r="D239" s="172">
        <v>-1073449</v>
      </c>
      <c r="E239" s="172">
        <v>4163782</v>
      </c>
      <c r="F239" s="172">
        <v>-2081362</v>
      </c>
      <c r="G239" s="172">
        <v>-2646358</v>
      </c>
      <c r="H239" s="172">
        <v>-1593478</v>
      </c>
      <c r="I239" s="172">
        <v>2041994</v>
      </c>
      <c r="J239" s="172">
        <v>-928653</v>
      </c>
      <c r="K239" s="172">
        <v>-1287298</v>
      </c>
      <c r="L239" s="172">
        <v>-355451</v>
      </c>
      <c r="M239" s="172">
        <v>3722792</v>
      </c>
      <c r="N239" s="172">
        <v>-818616</v>
      </c>
      <c r="O239" s="172">
        <v>-1569988</v>
      </c>
      <c r="P239" s="172">
        <v>355975</v>
      </c>
      <c r="Q239" s="172">
        <v>3406685.76</v>
      </c>
      <c r="R239" s="172">
        <v>1297652</v>
      </c>
      <c r="S239" s="172">
        <v>3025508</v>
      </c>
      <c r="T239" s="172">
        <v>6953185</v>
      </c>
      <c r="U239" s="172">
        <v>10514042.435000001</v>
      </c>
      <c r="V239" s="172">
        <v>-2552325</v>
      </c>
      <c r="W239" s="172">
        <v>-2424274</v>
      </c>
      <c r="X239" s="172">
        <v>336783</v>
      </c>
      <c r="Y239" s="172">
        <v>8759506.6209999993</v>
      </c>
      <c r="Z239" s="172">
        <v>-6315163</v>
      </c>
      <c r="AA239" s="172">
        <v>-7735081</v>
      </c>
      <c r="AB239" s="172">
        <v>-6771759</v>
      </c>
      <c r="AC239" s="172">
        <v>4898229.4390000002</v>
      </c>
      <c r="AD239" s="172">
        <v>-4675703</v>
      </c>
      <c r="AE239" s="172">
        <v>-7183378</v>
      </c>
      <c r="AF239" s="172">
        <v>-4335351</v>
      </c>
      <c r="AG239" s="172">
        <v>4196027.1550000003</v>
      </c>
      <c r="AH239" s="172">
        <v>-4390558</v>
      </c>
      <c r="AI239" s="172">
        <v>-5381561</v>
      </c>
      <c r="AJ239" s="172">
        <v>-3299889</v>
      </c>
      <c r="AK239" s="172">
        <v>6050679.1799999997</v>
      </c>
      <c r="AL239" s="172">
        <v>-5653244</v>
      </c>
      <c r="AM239" s="172">
        <v>-8922787</v>
      </c>
      <c r="AN239" s="172">
        <v>878387</v>
      </c>
      <c r="AO239" s="172">
        <v>8864877.1390000004</v>
      </c>
      <c r="AP239" s="172">
        <v>-4461733</v>
      </c>
      <c r="AQ239" s="172">
        <v>-8956524</v>
      </c>
      <c r="AR239" s="172">
        <v>-6329306</v>
      </c>
      <c r="AS239" s="172">
        <v>5457893.4359999998</v>
      </c>
      <c r="AT239" s="172">
        <v>-4049790</v>
      </c>
      <c r="AU239" s="172">
        <v>-6518775</v>
      </c>
      <c r="AV239" s="172">
        <v>-7768786</v>
      </c>
      <c r="AW239" s="172">
        <v>1074011.746</v>
      </c>
      <c r="AX239" s="172">
        <v>-6227066</v>
      </c>
      <c r="AY239" s="172">
        <v>-17295452</v>
      </c>
      <c r="AZ239" s="172">
        <v>-13264651</v>
      </c>
    </row>
    <row r="240" spans="1:52" ht="16.5" hidden="1" customHeight="1" x14ac:dyDescent="0.3">
      <c r="A240" s="172" t="s">
        <v>1265</v>
      </c>
      <c r="B240" s="172">
        <v>0</v>
      </c>
      <c r="C240" s="172">
        <v>0</v>
      </c>
      <c r="D240" s="172">
        <v>0</v>
      </c>
      <c r="E240" s="172">
        <v>0</v>
      </c>
      <c r="F240" s="172">
        <v>0</v>
      </c>
      <c r="G240" s="172">
        <v>-2036137</v>
      </c>
      <c r="H240" s="172">
        <v>-1101141</v>
      </c>
      <c r="I240" s="172">
        <v>1455734</v>
      </c>
      <c r="J240" s="172">
        <v>-707133</v>
      </c>
      <c r="K240" s="172">
        <v>-1470061</v>
      </c>
      <c r="L240" s="172">
        <v>-908514</v>
      </c>
      <c r="M240" s="172">
        <v>2423668</v>
      </c>
      <c r="N240" s="172">
        <v>-302476</v>
      </c>
      <c r="O240" s="172">
        <v>-1296673</v>
      </c>
      <c r="P240" s="172">
        <v>30662</v>
      </c>
      <c r="Q240" s="172">
        <v>2780415.94</v>
      </c>
      <c r="R240" s="172">
        <v>1567673</v>
      </c>
      <c r="S240" s="172">
        <v>2576756</v>
      </c>
      <c r="T240" s="172">
        <v>5539883</v>
      </c>
      <c r="U240" s="172">
        <v>8186692.6660000002</v>
      </c>
      <c r="V240" s="172">
        <v>-1044407</v>
      </c>
      <c r="W240" s="172">
        <v>-1097567</v>
      </c>
      <c r="X240" s="172">
        <v>-426894</v>
      </c>
      <c r="Y240" s="172">
        <v>8299147.4649999999</v>
      </c>
      <c r="Z240" s="172">
        <v>-5115399</v>
      </c>
      <c r="AA240" s="172">
        <v>-6350146</v>
      </c>
      <c r="AB240" s="172">
        <v>-6818760</v>
      </c>
      <c r="AC240" s="172">
        <v>4577540.9960000003</v>
      </c>
      <c r="AD240" s="172">
        <v>-4589449</v>
      </c>
      <c r="AE240" s="172">
        <v>-6601635</v>
      </c>
      <c r="AF240" s="172">
        <v>-5919650</v>
      </c>
      <c r="AG240" s="172">
        <v>3308483.463</v>
      </c>
      <c r="AH240" s="172">
        <v>-4110127</v>
      </c>
      <c r="AI240" s="172">
        <v>-4834637</v>
      </c>
      <c r="AJ240" s="172">
        <v>-5419375</v>
      </c>
      <c r="AK240" s="172">
        <v>4336248.1969999997</v>
      </c>
      <c r="AL240" s="172">
        <v>-5343188</v>
      </c>
      <c r="AM240" s="172">
        <v>-7904044</v>
      </c>
      <c r="AN240" s="172">
        <v>-841439</v>
      </c>
      <c r="AO240" s="172">
        <v>7529126.0070000002</v>
      </c>
      <c r="AP240" s="172">
        <v>-3727598</v>
      </c>
      <c r="AQ240" s="172">
        <v>-7251434</v>
      </c>
      <c r="AR240" s="172">
        <v>-7183779</v>
      </c>
      <c r="AS240" s="172">
        <v>4105602.148</v>
      </c>
      <c r="AT240" s="172">
        <v>-3181663</v>
      </c>
      <c r="AU240" s="172">
        <v>-5405073</v>
      </c>
      <c r="AV240" s="172">
        <v>-8678497</v>
      </c>
      <c r="AW240" s="172">
        <v>-224887.084</v>
      </c>
      <c r="AX240" s="172">
        <v>-5664290</v>
      </c>
      <c r="AY240" s="172">
        <v>-14859052</v>
      </c>
      <c r="AZ240" s="172">
        <v>-13203848</v>
      </c>
    </row>
    <row r="241" spans="1:52" ht="16.5" hidden="1" customHeight="1" x14ac:dyDescent="0.3">
      <c r="A241" s="172" t="s">
        <v>1266</v>
      </c>
      <c r="B241" s="172">
        <v>0</v>
      </c>
      <c r="C241" s="172">
        <v>0</v>
      </c>
      <c r="D241" s="172">
        <v>0</v>
      </c>
      <c r="E241" s="172">
        <v>0</v>
      </c>
      <c r="F241" s="172">
        <v>0</v>
      </c>
      <c r="G241" s="172">
        <v>0</v>
      </c>
      <c r="H241" s="172">
        <v>0</v>
      </c>
      <c r="I241" s="172">
        <v>0</v>
      </c>
      <c r="J241" s="172">
        <v>0</v>
      </c>
      <c r="K241" s="172">
        <v>0</v>
      </c>
      <c r="L241" s="172">
        <v>0</v>
      </c>
      <c r="M241" s="172">
        <v>0</v>
      </c>
      <c r="N241" s="172">
        <v>0</v>
      </c>
      <c r="O241" s="172">
        <v>0</v>
      </c>
      <c r="P241" s="172">
        <v>0</v>
      </c>
      <c r="Q241" s="172">
        <v>0</v>
      </c>
      <c r="R241" s="172">
        <v>0</v>
      </c>
      <c r="S241" s="172">
        <v>0</v>
      </c>
      <c r="T241" s="172">
        <v>0</v>
      </c>
      <c r="U241" s="172">
        <v>274643.97499999998</v>
      </c>
      <c r="V241" s="172">
        <v>-152230</v>
      </c>
      <c r="W241" s="172">
        <v>-275272</v>
      </c>
      <c r="X241" s="172">
        <v>413327</v>
      </c>
      <c r="Y241" s="172">
        <v>153422.20800000001</v>
      </c>
      <c r="Z241" s="172">
        <v>-447573</v>
      </c>
      <c r="AA241" s="172">
        <v>-376535</v>
      </c>
      <c r="AB241" s="172">
        <v>-86459</v>
      </c>
      <c r="AC241" s="172">
        <v>62706.163</v>
      </c>
      <c r="AD241" s="172">
        <v>-35444</v>
      </c>
      <c r="AE241" s="172">
        <v>-102862</v>
      </c>
      <c r="AF241" s="172">
        <v>-98442</v>
      </c>
      <c r="AG241" s="172">
        <v>237914.99299999999</v>
      </c>
      <c r="AH241" s="172">
        <v>-303835</v>
      </c>
      <c r="AI241" s="172">
        <v>-284379</v>
      </c>
      <c r="AJ241" s="172">
        <v>78770</v>
      </c>
      <c r="AK241" s="172">
        <v>41194.762999999999</v>
      </c>
      <c r="AL241" s="172">
        <v>-476374</v>
      </c>
      <c r="AM241" s="172">
        <v>-985791</v>
      </c>
      <c r="AN241" s="172">
        <v>1582596</v>
      </c>
      <c r="AO241" s="172">
        <v>1061867.6740000001</v>
      </c>
      <c r="AP241" s="172">
        <v>-574282</v>
      </c>
      <c r="AQ241" s="172">
        <v>-1575033</v>
      </c>
      <c r="AR241" s="172">
        <v>860742</v>
      </c>
      <c r="AS241" s="172">
        <v>1008632.061</v>
      </c>
      <c r="AT241" s="172">
        <v>-1040848</v>
      </c>
      <c r="AU241" s="172">
        <v>-1377265</v>
      </c>
      <c r="AV241" s="172">
        <v>262981</v>
      </c>
      <c r="AW241" s="172">
        <v>718978.48699999996</v>
      </c>
      <c r="AX241" s="172">
        <v>-762288</v>
      </c>
      <c r="AY241" s="172">
        <v>-2498532</v>
      </c>
      <c r="AZ241" s="172">
        <v>-582690</v>
      </c>
    </row>
    <row r="242" spans="1:52" ht="16.5" hidden="1" customHeight="1" x14ac:dyDescent="0.3">
      <c r="A242" s="172" t="s">
        <v>902</v>
      </c>
      <c r="B242" s="172">
        <v>0</v>
      </c>
      <c r="C242" s="172">
        <v>0</v>
      </c>
      <c r="D242" s="172">
        <v>0</v>
      </c>
      <c r="E242" s="172">
        <v>0</v>
      </c>
      <c r="F242" s="172">
        <v>0</v>
      </c>
      <c r="G242" s="172">
        <v>-722099</v>
      </c>
      <c r="H242" s="172">
        <v>-699352</v>
      </c>
      <c r="I242" s="172">
        <v>312346</v>
      </c>
      <c r="J242" s="172">
        <v>-320005</v>
      </c>
      <c r="K242" s="172">
        <v>-16421</v>
      </c>
      <c r="L242" s="172">
        <v>242808</v>
      </c>
      <c r="M242" s="172">
        <v>874985</v>
      </c>
      <c r="N242" s="172">
        <v>-641910</v>
      </c>
      <c r="O242" s="172">
        <v>-507382</v>
      </c>
      <c r="P242" s="172">
        <v>1518</v>
      </c>
      <c r="Q242" s="172">
        <v>305722.46000000002</v>
      </c>
      <c r="R242" s="172">
        <v>-503919</v>
      </c>
      <c r="S242" s="172">
        <v>135320</v>
      </c>
      <c r="T242" s="172">
        <v>1077740</v>
      </c>
      <c r="U242" s="172">
        <v>1659817.503</v>
      </c>
      <c r="V242" s="172">
        <v>-1452475</v>
      </c>
      <c r="W242" s="172">
        <v>-1221600</v>
      </c>
      <c r="X242" s="172">
        <v>146499</v>
      </c>
      <c r="Y242" s="172">
        <v>-22302.498</v>
      </c>
      <c r="Z242" s="172">
        <v>-829107</v>
      </c>
      <c r="AA242" s="172">
        <v>-1061766</v>
      </c>
      <c r="AB242" s="172">
        <v>-23599</v>
      </c>
      <c r="AC242" s="172">
        <v>235851.80499999999</v>
      </c>
      <c r="AD242" s="172">
        <v>-152763</v>
      </c>
      <c r="AE242" s="172">
        <v>-635227</v>
      </c>
      <c r="AF242" s="172">
        <v>1326677</v>
      </c>
      <c r="AG242" s="172">
        <v>919379.20700000005</v>
      </c>
      <c r="AH242" s="172">
        <v>-35984</v>
      </c>
      <c r="AI242" s="172">
        <v>-465793</v>
      </c>
      <c r="AJ242" s="172">
        <v>1708678</v>
      </c>
      <c r="AK242" s="172">
        <v>1267986.5870000001</v>
      </c>
      <c r="AL242" s="172">
        <v>-97527</v>
      </c>
      <c r="AM242" s="172">
        <v>-168366</v>
      </c>
      <c r="AN242" s="172">
        <v>-93969</v>
      </c>
      <c r="AO242" s="172">
        <v>-160359.728</v>
      </c>
      <c r="AP242" s="172">
        <v>39645</v>
      </c>
      <c r="AQ242" s="172">
        <v>-5957</v>
      </c>
      <c r="AR242" s="172">
        <v>23471</v>
      </c>
      <c r="AS242" s="172">
        <v>65530.582999999999</v>
      </c>
      <c r="AT242" s="172">
        <v>73572</v>
      </c>
      <c r="AU242" s="172">
        <v>65424</v>
      </c>
      <c r="AV242" s="172">
        <v>270984</v>
      </c>
      <c r="AW242" s="172">
        <v>327464.337</v>
      </c>
      <c r="AX242" s="172">
        <v>180297</v>
      </c>
      <c r="AY242" s="172">
        <v>309262</v>
      </c>
      <c r="AZ242" s="172">
        <v>843250</v>
      </c>
    </row>
    <row r="243" spans="1:52" ht="16.5" hidden="1" customHeight="1" x14ac:dyDescent="0.3">
      <c r="A243" s="172" t="s">
        <v>903</v>
      </c>
      <c r="B243" s="172">
        <v>0</v>
      </c>
      <c r="C243" s="172">
        <v>0</v>
      </c>
      <c r="D243" s="172">
        <v>0</v>
      </c>
      <c r="E243" s="172">
        <v>0</v>
      </c>
      <c r="F243" s="172">
        <v>0</v>
      </c>
      <c r="G243" s="172">
        <v>111878</v>
      </c>
      <c r="H243" s="172">
        <v>207015</v>
      </c>
      <c r="I243" s="172">
        <v>273914</v>
      </c>
      <c r="J243" s="172">
        <v>98485</v>
      </c>
      <c r="K243" s="172">
        <v>199184</v>
      </c>
      <c r="L243" s="172">
        <v>310255</v>
      </c>
      <c r="M243" s="172">
        <v>424139</v>
      </c>
      <c r="N243" s="172">
        <v>125770</v>
      </c>
      <c r="O243" s="172">
        <v>234067</v>
      </c>
      <c r="P243" s="172">
        <v>323795</v>
      </c>
      <c r="Q243" s="172">
        <v>320547.36</v>
      </c>
      <c r="R243" s="172">
        <v>233898</v>
      </c>
      <c r="S243" s="172">
        <v>313432</v>
      </c>
      <c r="T243" s="172">
        <v>335562</v>
      </c>
      <c r="U243" s="172">
        <v>392888.29100000003</v>
      </c>
      <c r="V243" s="172">
        <v>96787</v>
      </c>
      <c r="W243" s="172">
        <v>170165</v>
      </c>
      <c r="X243" s="172">
        <v>203851</v>
      </c>
      <c r="Y243" s="172">
        <v>329239.446</v>
      </c>
      <c r="Z243" s="172">
        <v>76916</v>
      </c>
      <c r="AA243" s="172">
        <v>53366</v>
      </c>
      <c r="AB243" s="172">
        <v>157059</v>
      </c>
      <c r="AC243" s="172">
        <v>22130.474999999999</v>
      </c>
      <c r="AD243" s="172">
        <v>101953</v>
      </c>
      <c r="AE243" s="172">
        <v>156346</v>
      </c>
      <c r="AF243" s="172">
        <v>356064</v>
      </c>
      <c r="AG243" s="172">
        <v>-269750.50799999997</v>
      </c>
      <c r="AH243" s="172">
        <v>59388</v>
      </c>
      <c r="AI243" s="172">
        <v>203248</v>
      </c>
      <c r="AJ243" s="172">
        <v>332038</v>
      </c>
      <c r="AK243" s="172">
        <v>405249.63299999997</v>
      </c>
      <c r="AL243" s="172">
        <v>263845</v>
      </c>
      <c r="AM243" s="172">
        <v>135414</v>
      </c>
      <c r="AN243" s="172">
        <v>231199</v>
      </c>
      <c r="AO243" s="172">
        <v>434243.18599999999</v>
      </c>
      <c r="AP243" s="172">
        <v>-199498</v>
      </c>
      <c r="AQ243" s="172">
        <v>-124100</v>
      </c>
      <c r="AR243" s="172">
        <v>-29740</v>
      </c>
      <c r="AS243" s="172">
        <v>278128.64399999997</v>
      </c>
      <c r="AT243" s="172">
        <v>99149</v>
      </c>
      <c r="AU243" s="172">
        <v>198139</v>
      </c>
      <c r="AV243" s="172">
        <v>375746</v>
      </c>
      <c r="AW243" s="172">
        <v>252456.00599999999</v>
      </c>
      <c r="AX243" s="172">
        <v>19215</v>
      </c>
      <c r="AY243" s="172">
        <v>-247130</v>
      </c>
      <c r="AZ243" s="172">
        <v>-321363</v>
      </c>
    </row>
    <row r="244" spans="1:52" ht="16.5" hidden="1" customHeight="1" x14ac:dyDescent="0.3">
      <c r="A244" s="172" t="s">
        <v>904</v>
      </c>
      <c r="B244" s="172">
        <v>1073773</v>
      </c>
      <c r="C244" s="172">
        <v>1604786</v>
      </c>
      <c r="D244" s="172">
        <v>4660967</v>
      </c>
      <c r="E244" s="172">
        <v>10525284</v>
      </c>
      <c r="F244" s="172">
        <v>1005441</v>
      </c>
      <c r="G244" s="172">
        <v>3289933</v>
      </c>
      <c r="H244" s="172">
        <v>6482915</v>
      </c>
      <c r="I244" s="172">
        <v>10497819</v>
      </c>
      <c r="J244" s="172">
        <v>3299438</v>
      </c>
      <c r="K244" s="172">
        <v>6474477</v>
      </c>
      <c r="L244" s="172">
        <v>10047919</v>
      </c>
      <c r="M244" s="172">
        <v>14423342</v>
      </c>
      <c r="N244" s="172">
        <v>3785745</v>
      </c>
      <c r="O244" s="172">
        <v>7117095</v>
      </c>
      <c r="P244" s="172">
        <v>12409364</v>
      </c>
      <c r="Q244" s="172">
        <v>15525152.529999999</v>
      </c>
      <c r="R244" s="172">
        <v>5947636</v>
      </c>
      <c r="S244" s="172">
        <v>11742303</v>
      </c>
      <c r="T244" s="172">
        <v>19400961</v>
      </c>
      <c r="U244" s="172">
        <v>25898021.197999999</v>
      </c>
      <c r="V244" s="172">
        <v>2315749</v>
      </c>
      <c r="W244" s="172">
        <v>4879885</v>
      </c>
      <c r="X244" s="172">
        <v>13321577</v>
      </c>
      <c r="Y244" s="172">
        <v>24943906.721000001</v>
      </c>
      <c r="Z244" s="172">
        <v>-566136</v>
      </c>
      <c r="AA244" s="172">
        <v>5236222</v>
      </c>
      <c r="AB244" s="172">
        <v>14039301</v>
      </c>
      <c r="AC244" s="172">
        <v>28862500.469000001</v>
      </c>
      <c r="AD244" s="172">
        <v>4465258</v>
      </c>
      <c r="AE244" s="172">
        <v>10208906</v>
      </c>
      <c r="AF244" s="172">
        <v>20315834</v>
      </c>
      <c r="AG244" s="172">
        <v>34246652.708999999</v>
      </c>
      <c r="AH244" s="172">
        <v>5101806</v>
      </c>
      <c r="AI244" s="172">
        <v>14695756</v>
      </c>
      <c r="AJ244" s="172">
        <v>27502188</v>
      </c>
      <c r="AK244" s="172">
        <v>41484982.460000001</v>
      </c>
      <c r="AL244" s="172">
        <v>5263916</v>
      </c>
      <c r="AM244" s="172">
        <v>14945683</v>
      </c>
      <c r="AN244" s="172">
        <v>33763334</v>
      </c>
      <c r="AO244" s="172">
        <v>49660371.839000002</v>
      </c>
      <c r="AP244" s="172">
        <v>6693684</v>
      </c>
      <c r="AQ244" s="172">
        <v>14457202</v>
      </c>
      <c r="AR244" s="172">
        <v>27257025</v>
      </c>
      <c r="AS244" s="172">
        <v>45216336.633000001</v>
      </c>
      <c r="AT244" s="172">
        <v>9057771</v>
      </c>
      <c r="AU244" s="172">
        <v>18778308</v>
      </c>
      <c r="AV244" s="172">
        <v>28143235</v>
      </c>
      <c r="AW244" s="172">
        <v>44687321.895000003</v>
      </c>
      <c r="AX244" s="172">
        <v>7675222</v>
      </c>
      <c r="AY244" s="172">
        <v>11016794</v>
      </c>
      <c r="AZ244" s="172">
        <v>25184278</v>
      </c>
    </row>
    <row r="245" spans="1:52" ht="16.5" hidden="1" customHeight="1" x14ac:dyDescent="0.3">
      <c r="A245" s="172" t="s">
        <v>907</v>
      </c>
      <c r="B245" s="172">
        <v>0</v>
      </c>
      <c r="C245" s="172">
        <v>0</v>
      </c>
      <c r="D245" s="172">
        <v>-1018050</v>
      </c>
      <c r="E245" s="172">
        <v>-1089972</v>
      </c>
      <c r="F245" s="172">
        <v>0</v>
      </c>
      <c r="G245" s="172">
        <v>-524466</v>
      </c>
      <c r="H245" s="172">
        <v>-1393214</v>
      </c>
      <c r="I245" s="172">
        <v>-1492429</v>
      </c>
      <c r="J245" s="172">
        <v>-72047</v>
      </c>
      <c r="K245" s="172">
        <v>-842721</v>
      </c>
      <c r="L245" s="172">
        <v>-1991797</v>
      </c>
      <c r="M245" s="172">
        <v>-2083432</v>
      </c>
      <c r="N245" s="172">
        <v>-81884</v>
      </c>
      <c r="O245" s="172">
        <v>-1271745</v>
      </c>
      <c r="P245" s="172">
        <v>-2828603</v>
      </c>
      <c r="Q245" s="172">
        <v>-2935029.5</v>
      </c>
      <c r="R245" s="172">
        <v>-79404</v>
      </c>
      <c r="S245" s="172">
        <v>-1318038</v>
      </c>
      <c r="T245" s="172">
        <v>-2735984</v>
      </c>
      <c r="U245" s="172">
        <v>-2866433.8029999998</v>
      </c>
      <c r="V245" s="172">
        <v>-135415</v>
      </c>
      <c r="W245" s="172">
        <v>-1447316</v>
      </c>
      <c r="X245" s="172">
        <v>-3082074</v>
      </c>
      <c r="Y245" s="172">
        <v>-3319793.2629999998</v>
      </c>
      <c r="Z245" s="172">
        <v>-237719</v>
      </c>
      <c r="AA245" s="172">
        <v>-1073844</v>
      </c>
      <c r="AB245" s="172">
        <v>-2261601</v>
      </c>
      <c r="AC245" s="172">
        <v>-2491923.2000000002</v>
      </c>
      <c r="AD245" s="172">
        <v>-266574</v>
      </c>
      <c r="AE245" s="172">
        <v>-1293801</v>
      </c>
      <c r="AF245" s="172">
        <v>-2575554</v>
      </c>
      <c r="AG245" s="172">
        <v>-2827774.017</v>
      </c>
      <c r="AH245" s="172">
        <v>-281315</v>
      </c>
      <c r="AI245" s="172">
        <v>-1651874</v>
      </c>
      <c r="AJ245" s="172">
        <v>-3261574</v>
      </c>
      <c r="AK245" s="172">
        <v>-3545531.9139999999</v>
      </c>
      <c r="AL245" s="172">
        <v>-313063</v>
      </c>
      <c r="AM245" s="172">
        <v>-1630828</v>
      </c>
      <c r="AN245" s="172">
        <v>-3181340</v>
      </c>
      <c r="AO245" s="172">
        <v>-3502425.6869999999</v>
      </c>
      <c r="AP245" s="172">
        <v>-340227</v>
      </c>
      <c r="AQ245" s="172">
        <v>-1856788</v>
      </c>
      <c r="AR245" s="172">
        <v>-3670376</v>
      </c>
      <c r="AS245" s="172">
        <v>-3989499.324</v>
      </c>
      <c r="AT245" s="172">
        <v>-351944</v>
      </c>
      <c r="AU245" s="172">
        <v>-2013313</v>
      </c>
      <c r="AV245" s="172">
        <v>-3868093</v>
      </c>
      <c r="AW245" s="172">
        <v>-4210463</v>
      </c>
      <c r="AX245" s="172">
        <v>-343586</v>
      </c>
      <c r="AY245" s="172">
        <v>-1665382</v>
      </c>
      <c r="AZ245" s="172">
        <v>-3214603</v>
      </c>
    </row>
    <row r="246" spans="1:52" ht="16.5" hidden="1" customHeight="1" x14ac:dyDescent="0.3">
      <c r="A246" s="172" t="s">
        <v>908</v>
      </c>
      <c r="B246" s="172">
        <v>1073773</v>
      </c>
      <c r="C246" s="172">
        <v>1604786</v>
      </c>
      <c r="D246" s="172">
        <v>3642917</v>
      </c>
      <c r="E246" s="172">
        <v>9435312</v>
      </c>
      <c r="F246" s="172">
        <v>1005441</v>
      </c>
      <c r="G246" s="172">
        <v>2765467</v>
      </c>
      <c r="H246" s="172">
        <v>5089701</v>
      </c>
      <c r="I246" s="172">
        <v>9005391</v>
      </c>
      <c r="J246" s="172">
        <v>3227391</v>
      </c>
      <c r="K246" s="172">
        <v>5631756</v>
      </c>
      <c r="L246" s="172">
        <v>8056122</v>
      </c>
      <c r="M246" s="172">
        <v>12339910</v>
      </c>
      <c r="N246" s="172">
        <v>3703861</v>
      </c>
      <c r="O246" s="172">
        <v>5845350</v>
      </c>
      <c r="P246" s="172">
        <v>9580761</v>
      </c>
      <c r="Q246" s="172">
        <v>12590123.02</v>
      </c>
      <c r="R246" s="172">
        <v>5868232</v>
      </c>
      <c r="S246" s="172">
        <v>10424265</v>
      </c>
      <c r="T246" s="172">
        <v>16664977</v>
      </c>
      <c r="U246" s="172">
        <v>23031587.395</v>
      </c>
      <c r="V246" s="172">
        <v>2180334</v>
      </c>
      <c r="W246" s="172">
        <v>3432569</v>
      </c>
      <c r="X246" s="172">
        <v>10239503</v>
      </c>
      <c r="Y246" s="172">
        <v>21624113.458000001</v>
      </c>
      <c r="Z246" s="172">
        <v>-803855</v>
      </c>
      <c r="AA246" s="172">
        <v>4162378</v>
      </c>
      <c r="AB246" s="172">
        <v>11777700</v>
      </c>
      <c r="AC246" s="172">
        <v>26370577.269000001</v>
      </c>
      <c r="AD246" s="172">
        <v>4198684</v>
      </c>
      <c r="AE246" s="172">
        <v>8915105</v>
      </c>
      <c r="AF246" s="172">
        <v>17740280</v>
      </c>
      <c r="AG246" s="172">
        <v>31418878.692000002</v>
      </c>
      <c r="AH246" s="172">
        <v>4820491</v>
      </c>
      <c r="AI246" s="172">
        <v>13043882</v>
      </c>
      <c r="AJ246" s="172">
        <v>24240614</v>
      </c>
      <c r="AK246" s="172">
        <v>37939450.545999996</v>
      </c>
      <c r="AL246" s="172">
        <v>4950853</v>
      </c>
      <c r="AM246" s="172">
        <v>13314855</v>
      </c>
      <c r="AN246" s="172">
        <v>30581994</v>
      </c>
      <c r="AO246" s="172">
        <v>46157946.152000003</v>
      </c>
      <c r="AP246" s="172">
        <v>6353457</v>
      </c>
      <c r="AQ246" s="172">
        <v>12600414</v>
      </c>
      <c r="AR246" s="172">
        <v>23586649</v>
      </c>
      <c r="AS246" s="172">
        <v>41226837.309</v>
      </c>
      <c r="AT246" s="172">
        <v>8705827</v>
      </c>
      <c r="AU246" s="172">
        <v>16764995</v>
      </c>
      <c r="AV246" s="172">
        <v>24275142</v>
      </c>
      <c r="AW246" s="172">
        <v>40476858.895000003</v>
      </c>
      <c r="AX246" s="172">
        <v>7331636</v>
      </c>
      <c r="AY246" s="172">
        <v>9351412</v>
      </c>
      <c r="AZ246" s="172">
        <v>21969675</v>
      </c>
    </row>
    <row r="247" spans="1:52" ht="16.5" hidden="1" customHeight="1" x14ac:dyDescent="0.3"/>
    <row r="248" spans="1:52" ht="16.5" hidden="1" customHeight="1" x14ac:dyDescent="0.3">
      <c r="A248" s="172" t="s">
        <v>909</v>
      </c>
    </row>
    <row r="249" spans="1:52" ht="16.5" hidden="1" customHeight="1" x14ac:dyDescent="0.3">
      <c r="A249" s="172" t="s">
        <v>910</v>
      </c>
      <c r="B249" s="172">
        <v>0</v>
      </c>
      <c r="C249" s="172">
        <v>0</v>
      </c>
      <c r="D249" s="172">
        <v>0</v>
      </c>
      <c r="E249" s="172">
        <v>0</v>
      </c>
      <c r="F249" s="172">
        <v>0</v>
      </c>
      <c r="G249" s="172">
        <v>360734</v>
      </c>
      <c r="H249" s="172">
        <v>-119285</v>
      </c>
      <c r="I249" s="172">
        <v>-445692</v>
      </c>
      <c r="J249" s="172">
        <v>250000</v>
      </c>
      <c r="K249" s="172">
        <v>995283</v>
      </c>
      <c r="L249" s="172">
        <v>796867</v>
      </c>
      <c r="M249" s="172">
        <v>-3172359</v>
      </c>
      <c r="N249" s="172">
        <v>298417</v>
      </c>
      <c r="O249" s="172">
        <v>714391</v>
      </c>
      <c r="P249" s="172">
        <v>-1989847</v>
      </c>
      <c r="Q249" s="172">
        <v>-5052501.5199999996</v>
      </c>
      <c r="R249" s="172">
        <v>346997</v>
      </c>
      <c r="S249" s="172">
        <v>2192460</v>
      </c>
      <c r="T249" s="172">
        <v>-223468</v>
      </c>
      <c r="U249" s="172">
        <v>-2225827.94</v>
      </c>
      <c r="V249" s="172">
        <v>-528141</v>
      </c>
      <c r="W249" s="172">
        <v>8439240</v>
      </c>
      <c r="X249" s="172">
        <v>11057680</v>
      </c>
      <c r="Y249" s="172">
        <v>11017220.495999999</v>
      </c>
      <c r="Z249" s="172">
        <v>0</v>
      </c>
      <c r="AA249" s="172">
        <v>-102000</v>
      </c>
      <c r="AB249" s="172">
        <v>-152059</v>
      </c>
      <c r="AC249" s="172">
        <v>-182209.21299999999</v>
      </c>
      <c r="AD249" s="172">
        <v>9657</v>
      </c>
      <c r="AE249" s="172">
        <v>-100035</v>
      </c>
      <c r="AF249" s="172">
        <v>-105121</v>
      </c>
      <c r="AG249" s="172">
        <v>-168287.66899999999</v>
      </c>
      <c r="AH249" s="172">
        <v>8600</v>
      </c>
      <c r="AI249" s="172">
        <v>15880</v>
      </c>
      <c r="AJ249" s="172">
        <v>18841</v>
      </c>
      <c r="AK249" s="172">
        <v>26250.14</v>
      </c>
      <c r="AL249" s="172">
        <v>-30899</v>
      </c>
      <c r="AM249" s="172">
        <v>-11785</v>
      </c>
      <c r="AN249" s="172">
        <v>3922</v>
      </c>
      <c r="AO249" s="172">
        <v>-9439.1350000000002</v>
      </c>
      <c r="AP249" s="172">
        <v>-320264</v>
      </c>
      <c r="AQ249" s="172">
        <v>-25304</v>
      </c>
      <c r="AR249" s="172">
        <v>-77470</v>
      </c>
      <c r="AS249" s="172">
        <v>-83301.824999999997</v>
      </c>
      <c r="AT249" s="172">
        <v>-120524</v>
      </c>
      <c r="AU249" s="172">
        <v>757134</v>
      </c>
      <c r="AV249" s="172">
        <v>849335</v>
      </c>
      <c r="AW249" s="172">
        <v>805866.46499999997</v>
      </c>
      <c r="AX249" s="172">
        <v>470854</v>
      </c>
      <c r="AY249" s="172">
        <v>432443</v>
      </c>
      <c r="AZ249" s="172">
        <v>459814</v>
      </c>
    </row>
    <row r="250" spans="1:52" ht="16.5" hidden="1" customHeight="1" x14ac:dyDescent="0.3">
      <c r="A250" s="172" t="s">
        <v>911</v>
      </c>
      <c r="B250" s="172">
        <v>0</v>
      </c>
      <c r="C250" s="172">
        <v>0</v>
      </c>
      <c r="D250" s="172">
        <v>0</v>
      </c>
      <c r="E250" s="172">
        <v>0</v>
      </c>
      <c r="F250" s="172">
        <v>0</v>
      </c>
      <c r="G250" s="172">
        <v>0</v>
      </c>
      <c r="H250" s="172">
        <v>0</v>
      </c>
      <c r="I250" s="172">
        <v>-50000</v>
      </c>
      <c r="J250" s="172">
        <v>-50183</v>
      </c>
      <c r="K250" s="172">
        <v>-50183</v>
      </c>
      <c r="L250" s="172">
        <v>-550883</v>
      </c>
      <c r="M250" s="172">
        <v>-640883</v>
      </c>
      <c r="N250" s="172">
        <v>-300000</v>
      </c>
      <c r="O250" s="172">
        <v>-1055817</v>
      </c>
      <c r="P250" s="172">
        <v>-1055817</v>
      </c>
      <c r="Q250" s="172">
        <v>-1067816.8400000001</v>
      </c>
      <c r="R250" s="172">
        <v>-206000</v>
      </c>
      <c r="S250" s="172">
        <v>-406000</v>
      </c>
      <c r="T250" s="172">
        <v>-356000</v>
      </c>
      <c r="U250" s="172">
        <v>-456000</v>
      </c>
      <c r="V250" s="172">
        <v>0</v>
      </c>
      <c r="W250" s="172">
        <v>2090000</v>
      </c>
      <c r="X250" s="172">
        <v>2090000</v>
      </c>
      <c r="Y250" s="172">
        <v>2090000</v>
      </c>
      <c r="Z250" s="172">
        <v>0</v>
      </c>
      <c r="AA250" s="172">
        <v>0</v>
      </c>
      <c r="AB250" s="172">
        <v>700</v>
      </c>
      <c r="AC250" s="172">
        <v>700</v>
      </c>
      <c r="AD250" s="172">
        <v>100000</v>
      </c>
      <c r="AE250" s="172">
        <v>100000</v>
      </c>
      <c r="AF250" s="172">
        <v>100000</v>
      </c>
      <c r="AG250" s="172">
        <v>100000</v>
      </c>
      <c r="AH250" s="172">
        <v>0</v>
      </c>
      <c r="AI250" s="172">
        <v>0</v>
      </c>
      <c r="AJ250" s="172">
        <v>0</v>
      </c>
      <c r="AK250" s="172">
        <v>0</v>
      </c>
      <c r="AL250" s="172">
        <v>0</v>
      </c>
      <c r="AM250" s="172">
        <v>0</v>
      </c>
      <c r="AN250" s="172">
        <v>0</v>
      </c>
      <c r="AO250" s="172">
        <v>0</v>
      </c>
      <c r="AP250" s="172">
        <v>-577</v>
      </c>
      <c r="AQ250" s="172">
        <v>-577</v>
      </c>
      <c r="AR250" s="172">
        <v>-577</v>
      </c>
      <c r="AS250" s="172">
        <v>-576.9</v>
      </c>
      <c r="AT250" s="172">
        <v>0</v>
      </c>
      <c r="AU250" s="172">
        <v>0</v>
      </c>
      <c r="AV250" s="172">
        <v>-1464</v>
      </c>
      <c r="AW250" s="172">
        <v>-1464.9</v>
      </c>
      <c r="AX250" s="172">
        <v>0</v>
      </c>
      <c r="AY250" s="172">
        <v>0</v>
      </c>
      <c r="AZ250" s="172">
        <v>0</v>
      </c>
    </row>
    <row r="251" spans="1:52" ht="16.5" hidden="1" customHeight="1" x14ac:dyDescent="0.3">
      <c r="A251" s="172" t="s">
        <v>912</v>
      </c>
      <c r="B251" s="172">
        <v>0</v>
      </c>
      <c r="C251" s="172">
        <v>0</v>
      </c>
      <c r="D251" s="172">
        <v>0</v>
      </c>
      <c r="E251" s="172">
        <v>0</v>
      </c>
      <c r="F251" s="172">
        <v>0</v>
      </c>
      <c r="G251" s="172">
        <v>0</v>
      </c>
      <c r="H251" s="172">
        <v>0</v>
      </c>
      <c r="I251" s="172">
        <v>-50000</v>
      </c>
      <c r="J251" s="172">
        <v>-50183</v>
      </c>
      <c r="K251" s="172">
        <v>-50183</v>
      </c>
      <c r="L251" s="172">
        <v>-550883</v>
      </c>
      <c r="M251" s="172">
        <v>-640883</v>
      </c>
      <c r="N251" s="172">
        <v>-300000</v>
      </c>
      <c r="O251" s="172">
        <v>-1106000</v>
      </c>
      <c r="P251" s="172">
        <v>-1106000</v>
      </c>
      <c r="Q251" s="172">
        <v>-1118000</v>
      </c>
      <c r="R251" s="172">
        <v>-206000</v>
      </c>
      <c r="S251" s="172">
        <v>-706000</v>
      </c>
      <c r="T251" s="172">
        <v>-706000</v>
      </c>
      <c r="U251" s="172">
        <v>-806000</v>
      </c>
      <c r="V251" s="172">
        <v>0</v>
      </c>
      <c r="W251" s="172">
        <v>0</v>
      </c>
      <c r="X251" s="172">
        <v>0</v>
      </c>
      <c r="Y251" s="172">
        <v>0</v>
      </c>
      <c r="Z251" s="172">
        <v>0</v>
      </c>
      <c r="AA251" s="172">
        <v>0</v>
      </c>
      <c r="AB251" s="172">
        <v>0</v>
      </c>
      <c r="AC251" s="172">
        <v>0</v>
      </c>
      <c r="AD251" s="172">
        <v>0</v>
      </c>
      <c r="AE251" s="172">
        <v>0</v>
      </c>
      <c r="AF251" s="172">
        <v>0</v>
      </c>
      <c r="AG251" s="172">
        <v>0</v>
      </c>
      <c r="AH251" s="172">
        <v>0</v>
      </c>
      <c r="AI251" s="172">
        <v>0</v>
      </c>
      <c r="AJ251" s="172">
        <v>0</v>
      </c>
      <c r="AK251" s="172">
        <v>0</v>
      </c>
      <c r="AL251" s="172">
        <v>0</v>
      </c>
      <c r="AM251" s="172">
        <v>0</v>
      </c>
      <c r="AN251" s="172">
        <v>0</v>
      </c>
      <c r="AO251" s="172">
        <v>0</v>
      </c>
      <c r="AP251" s="172">
        <v>-577</v>
      </c>
      <c r="AQ251" s="172">
        <v>-577</v>
      </c>
      <c r="AR251" s="172">
        <v>-577</v>
      </c>
      <c r="AS251" s="172">
        <v>-576.9</v>
      </c>
      <c r="AT251" s="172">
        <v>0</v>
      </c>
      <c r="AU251" s="172">
        <v>0</v>
      </c>
      <c r="AV251" s="172">
        <v>-1464</v>
      </c>
      <c r="AW251" s="172">
        <v>-1464.9</v>
      </c>
      <c r="AX251" s="172">
        <v>0</v>
      </c>
      <c r="AY251" s="172">
        <v>0</v>
      </c>
      <c r="AZ251" s="172">
        <v>0</v>
      </c>
    </row>
    <row r="252" spans="1:52" ht="16.5" hidden="1" customHeight="1" x14ac:dyDescent="0.3">
      <c r="A252" s="172" t="s">
        <v>1167</v>
      </c>
      <c r="B252" s="172">
        <v>0</v>
      </c>
      <c r="C252" s="172">
        <v>0</v>
      </c>
      <c r="D252" s="172">
        <v>0</v>
      </c>
      <c r="E252" s="172">
        <v>0</v>
      </c>
      <c r="F252" s="172">
        <v>0</v>
      </c>
      <c r="G252" s="172">
        <v>0</v>
      </c>
      <c r="H252" s="172">
        <v>0</v>
      </c>
      <c r="I252" s="172">
        <v>0</v>
      </c>
      <c r="J252" s="172">
        <v>0</v>
      </c>
      <c r="K252" s="172">
        <v>0</v>
      </c>
      <c r="L252" s="172">
        <v>0</v>
      </c>
      <c r="M252" s="172">
        <v>0</v>
      </c>
      <c r="N252" s="172">
        <v>0</v>
      </c>
      <c r="O252" s="172">
        <v>50183</v>
      </c>
      <c r="P252" s="172">
        <v>50183</v>
      </c>
      <c r="Q252" s="172">
        <v>50183.16</v>
      </c>
      <c r="R252" s="172">
        <v>0</v>
      </c>
      <c r="S252" s="172">
        <v>300000</v>
      </c>
      <c r="T252" s="172">
        <v>350000</v>
      </c>
      <c r="U252" s="172">
        <v>350000</v>
      </c>
      <c r="V252" s="172">
        <v>0</v>
      </c>
      <c r="W252" s="172">
        <v>2090000</v>
      </c>
      <c r="X252" s="172">
        <v>2090000</v>
      </c>
      <c r="Y252" s="172">
        <v>2090000</v>
      </c>
      <c r="Z252" s="172">
        <v>0</v>
      </c>
      <c r="AA252" s="172">
        <v>0</v>
      </c>
      <c r="AB252" s="172">
        <v>700</v>
      </c>
      <c r="AC252" s="172">
        <v>700</v>
      </c>
      <c r="AD252" s="172">
        <v>100000</v>
      </c>
      <c r="AE252" s="172">
        <v>100000</v>
      </c>
      <c r="AF252" s="172">
        <v>100000</v>
      </c>
      <c r="AG252" s="172">
        <v>100000</v>
      </c>
      <c r="AH252" s="172">
        <v>0</v>
      </c>
      <c r="AI252" s="172">
        <v>0</v>
      </c>
      <c r="AJ252" s="172">
        <v>0</v>
      </c>
      <c r="AK252" s="172">
        <v>0</v>
      </c>
      <c r="AL252" s="172">
        <v>0</v>
      </c>
      <c r="AM252" s="172">
        <v>0</v>
      </c>
      <c r="AN252" s="172">
        <v>0</v>
      </c>
      <c r="AO252" s="172">
        <v>0</v>
      </c>
      <c r="AP252" s="172">
        <v>0</v>
      </c>
      <c r="AQ252" s="172">
        <v>0</v>
      </c>
      <c r="AR252" s="172">
        <v>0</v>
      </c>
      <c r="AS252" s="172">
        <v>0</v>
      </c>
      <c r="AT252" s="172">
        <v>0</v>
      </c>
      <c r="AU252" s="172">
        <v>0</v>
      </c>
      <c r="AV252" s="172">
        <v>0</v>
      </c>
      <c r="AW252" s="172">
        <v>0</v>
      </c>
      <c r="AX252" s="172">
        <v>0</v>
      </c>
      <c r="AY252" s="172">
        <v>0</v>
      </c>
      <c r="AZ252" s="172">
        <v>0</v>
      </c>
    </row>
    <row r="253" spans="1:52" ht="16.5" hidden="1" customHeight="1" x14ac:dyDescent="0.3">
      <c r="A253" s="172" t="s">
        <v>1168</v>
      </c>
      <c r="B253" s="172">
        <v>0</v>
      </c>
      <c r="C253" s="172">
        <v>0</v>
      </c>
      <c r="D253" s="172">
        <v>0</v>
      </c>
      <c r="E253" s="172">
        <v>0</v>
      </c>
      <c r="F253" s="172">
        <v>0</v>
      </c>
      <c r="G253" s="172">
        <v>0</v>
      </c>
      <c r="H253" s="172">
        <v>0</v>
      </c>
      <c r="I253" s="172">
        <v>0</v>
      </c>
      <c r="J253" s="172">
        <v>0</v>
      </c>
      <c r="K253" s="172">
        <v>0</v>
      </c>
      <c r="L253" s="172">
        <v>0</v>
      </c>
      <c r="M253" s="172">
        <v>0</v>
      </c>
      <c r="N253" s="172">
        <v>0</v>
      </c>
      <c r="O253" s="172">
        <v>0</v>
      </c>
      <c r="P253" s="172">
        <v>0</v>
      </c>
      <c r="Q253" s="172">
        <v>0</v>
      </c>
      <c r="R253" s="172">
        <v>0</v>
      </c>
      <c r="S253" s="172">
        <v>0</v>
      </c>
      <c r="T253" s="172">
        <v>0</v>
      </c>
      <c r="U253" s="172">
        <v>0</v>
      </c>
      <c r="V253" s="172">
        <v>0</v>
      </c>
      <c r="W253" s="172">
        <v>-133179205</v>
      </c>
      <c r="X253" s="172">
        <v>-193126864</v>
      </c>
      <c r="Y253" s="172">
        <v>-193126864.134</v>
      </c>
      <c r="Z253" s="172">
        <v>0</v>
      </c>
      <c r="AA253" s="172">
        <v>0</v>
      </c>
      <c r="AB253" s="172">
        <v>0</v>
      </c>
      <c r="AC253" s="172">
        <v>0</v>
      </c>
      <c r="AD253" s="172">
        <v>0</v>
      </c>
      <c r="AE253" s="172">
        <v>0</v>
      </c>
      <c r="AF253" s="172">
        <v>0</v>
      </c>
      <c r="AG253" s="172">
        <v>0</v>
      </c>
      <c r="AH253" s="172">
        <v>0</v>
      </c>
      <c r="AI253" s="172">
        <v>-10000</v>
      </c>
      <c r="AJ253" s="172">
        <v>0</v>
      </c>
      <c r="AK253" s="172">
        <v>0</v>
      </c>
      <c r="AL253" s="172">
        <v>-2618402</v>
      </c>
      <c r="AM253" s="172">
        <v>-2618402</v>
      </c>
      <c r="AN253" s="172">
        <v>-2618402</v>
      </c>
      <c r="AO253" s="172">
        <v>-2720264.199</v>
      </c>
      <c r="AP253" s="172">
        <v>0</v>
      </c>
      <c r="AQ253" s="172">
        <v>0</v>
      </c>
      <c r="AR253" s="172">
        <v>0</v>
      </c>
      <c r="AS253" s="172">
        <v>0</v>
      </c>
      <c r="AT253" s="172">
        <v>0</v>
      </c>
      <c r="AU253" s="172">
        <v>0</v>
      </c>
      <c r="AV253" s="172">
        <v>0</v>
      </c>
      <c r="AW253" s="172">
        <v>0</v>
      </c>
      <c r="AX253" s="172">
        <v>-252000</v>
      </c>
      <c r="AY253" s="172">
        <v>-252000</v>
      </c>
      <c r="AZ253" s="172">
        <v>-502000</v>
      </c>
    </row>
    <row r="254" spans="1:52" ht="16.5" hidden="1" customHeight="1" x14ac:dyDescent="0.3">
      <c r="A254" s="172" t="s">
        <v>1169</v>
      </c>
      <c r="B254" s="172">
        <v>0</v>
      </c>
      <c r="C254" s="172">
        <v>0</v>
      </c>
      <c r="D254" s="172">
        <v>0</v>
      </c>
      <c r="E254" s="172">
        <v>0</v>
      </c>
      <c r="F254" s="172">
        <v>0</v>
      </c>
      <c r="G254" s="172">
        <v>0</v>
      </c>
      <c r="H254" s="172">
        <v>0</v>
      </c>
      <c r="I254" s="172">
        <v>0</v>
      </c>
      <c r="J254" s="172">
        <v>0</v>
      </c>
      <c r="K254" s="172">
        <v>0</v>
      </c>
      <c r="L254" s="172">
        <v>0</v>
      </c>
      <c r="M254" s="172">
        <v>0</v>
      </c>
      <c r="N254" s="172">
        <v>0</v>
      </c>
      <c r="O254" s="172">
        <v>0</v>
      </c>
      <c r="P254" s="172">
        <v>0</v>
      </c>
      <c r="Q254" s="172">
        <v>0</v>
      </c>
      <c r="R254" s="172">
        <v>0</v>
      </c>
      <c r="S254" s="172">
        <v>0</v>
      </c>
      <c r="T254" s="172">
        <v>0</v>
      </c>
      <c r="U254" s="172">
        <v>0</v>
      </c>
      <c r="V254" s="172">
        <v>0</v>
      </c>
      <c r="W254" s="172">
        <v>-133179205</v>
      </c>
      <c r="X254" s="172">
        <v>-193126864</v>
      </c>
      <c r="Y254" s="172">
        <v>-193126864.134</v>
      </c>
      <c r="Z254" s="172">
        <v>0</v>
      </c>
      <c r="AA254" s="172">
        <v>0</v>
      </c>
      <c r="AB254" s="172">
        <v>0</v>
      </c>
      <c r="AC254" s="172">
        <v>0</v>
      </c>
      <c r="AD254" s="172">
        <v>0</v>
      </c>
      <c r="AE254" s="172">
        <v>0</v>
      </c>
      <c r="AF254" s="172">
        <v>0</v>
      </c>
      <c r="AG254" s="172">
        <v>0</v>
      </c>
      <c r="AH254" s="172">
        <v>0</v>
      </c>
      <c r="AI254" s="172">
        <v>-10000</v>
      </c>
      <c r="AJ254" s="172">
        <v>0</v>
      </c>
      <c r="AK254" s="172">
        <v>0</v>
      </c>
      <c r="AL254" s="172">
        <v>-2618402</v>
      </c>
      <c r="AM254" s="172">
        <v>-2618402</v>
      </c>
      <c r="AN254" s="172">
        <v>-2618402</v>
      </c>
      <c r="AO254" s="172">
        <v>-2720264.199</v>
      </c>
      <c r="AP254" s="172">
        <v>0</v>
      </c>
      <c r="AQ254" s="172">
        <v>0</v>
      </c>
      <c r="AR254" s="172">
        <v>0</v>
      </c>
      <c r="AS254" s="172">
        <v>0</v>
      </c>
      <c r="AT254" s="172">
        <v>0</v>
      </c>
      <c r="AU254" s="172">
        <v>0</v>
      </c>
      <c r="AV254" s="172">
        <v>0</v>
      </c>
      <c r="AW254" s="172">
        <v>0</v>
      </c>
      <c r="AX254" s="172">
        <v>-252000</v>
      </c>
      <c r="AY254" s="172">
        <v>-252000</v>
      </c>
      <c r="AZ254" s="172">
        <v>-502000</v>
      </c>
    </row>
    <row r="255" spans="1:52" ht="16.5" hidden="1" customHeight="1" x14ac:dyDescent="0.3">
      <c r="A255" s="172" t="s">
        <v>1171</v>
      </c>
      <c r="B255" s="172">
        <v>-350601</v>
      </c>
      <c r="C255" s="172">
        <v>-736965</v>
      </c>
      <c r="D255" s="172">
        <v>-2085197</v>
      </c>
      <c r="E255" s="172">
        <v>-1025756</v>
      </c>
      <c r="F255" s="172">
        <v>220733</v>
      </c>
      <c r="G255" s="172">
        <v>0</v>
      </c>
      <c r="H255" s="172">
        <v>0</v>
      </c>
      <c r="I255" s="172">
        <v>0</v>
      </c>
      <c r="J255" s="172">
        <v>0</v>
      </c>
      <c r="K255" s="172">
        <v>0</v>
      </c>
      <c r="L255" s="172">
        <v>0</v>
      </c>
      <c r="M255" s="172">
        <v>0</v>
      </c>
      <c r="N255" s="172">
        <v>0</v>
      </c>
      <c r="O255" s="172">
        <v>0</v>
      </c>
      <c r="P255" s="172">
        <v>0</v>
      </c>
      <c r="Q255" s="172">
        <v>0</v>
      </c>
      <c r="R255" s="172">
        <v>0</v>
      </c>
      <c r="S255" s="172">
        <v>0</v>
      </c>
      <c r="T255" s="172">
        <v>0</v>
      </c>
      <c r="U255" s="172">
        <v>0</v>
      </c>
      <c r="V255" s="172">
        <v>0</v>
      </c>
      <c r="W255" s="172">
        <v>0</v>
      </c>
      <c r="X255" s="172">
        <v>0</v>
      </c>
      <c r="Y255" s="172">
        <v>0</v>
      </c>
      <c r="Z255" s="172">
        <v>0</v>
      </c>
      <c r="AA255" s="172">
        <v>0</v>
      </c>
      <c r="AB255" s="172">
        <v>0</v>
      </c>
      <c r="AC255" s="172">
        <v>0</v>
      </c>
      <c r="AD255" s="172">
        <v>0</v>
      </c>
      <c r="AE255" s="172">
        <v>0</v>
      </c>
      <c r="AF255" s="172">
        <v>0</v>
      </c>
      <c r="AG255" s="172">
        <v>0</v>
      </c>
      <c r="AH255" s="172">
        <v>0</v>
      </c>
      <c r="AI255" s="172">
        <v>0</v>
      </c>
      <c r="AJ255" s="172">
        <v>-10000</v>
      </c>
      <c r="AK255" s="172">
        <v>-10000</v>
      </c>
      <c r="AL255" s="172">
        <v>0</v>
      </c>
      <c r="AM255" s="172">
        <v>0</v>
      </c>
      <c r="AN255" s="172">
        <v>0</v>
      </c>
      <c r="AO255" s="172">
        <v>0</v>
      </c>
      <c r="AP255" s="172">
        <v>0</v>
      </c>
      <c r="AQ255" s="172">
        <v>0</v>
      </c>
      <c r="AR255" s="172">
        <v>0</v>
      </c>
      <c r="AS255" s="172">
        <v>0</v>
      </c>
      <c r="AT255" s="172">
        <v>0</v>
      </c>
      <c r="AU255" s="172">
        <v>0</v>
      </c>
      <c r="AV255" s="172">
        <v>0</v>
      </c>
      <c r="AW255" s="172">
        <v>0</v>
      </c>
      <c r="AX255" s="172">
        <v>0</v>
      </c>
      <c r="AY255" s="172">
        <v>0</v>
      </c>
      <c r="AZ255" s="172">
        <v>0</v>
      </c>
    </row>
    <row r="256" spans="1:52" ht="16.5" hidden="1" customHeight="1" x14ac:dyDescent="0.3">
      <c r="A256" s="172" t="s">
        <v>1172</v>
      </c>
      <c r="B256" s="172">
        <v>0</v>
      </c>
      <c r="C256" s="172">
        <v>0</v>
      </c>
      <c r="D256" s="172">
        <v>0</v>
      </c>
      <c r="E256" s="172">
        <v>0</v>
      </c>
      <c r="F256" s="172">
        <v>0</v>
      </c>
      <c r="G256" s="172">
        <v>0</v>
      </c>
      <c r="H256" s="172">
        <v>0</v>
      </c>
      <c r="I256" s="172">
        <v>0</v>
      </c>
      <c r="J256" s="172">
        <v>0</v>
      </c>
      <c r="K256" s="172">
        <v>0</v>
      </c>
      <c r="L256" s="172">
        <v>0</v>
      </c>
      <c r="M256" s="172">
        <v>0</v>
      </c>
      <c r="N256" s="172">
        <v>0</v>
      </c>
      <c r="O256" s="172">
        <v>0</v>
      </c>
      <c r="P256" s="172">
        <v>0</v>
      </c>
      <c r="Q256" s="172">
        <v>0</v>
      </c>
      <c r="R256" s="172">
        <v>0</v>
      </c>
      <c r="S256" s="172">
        <v>0</v>
      </c>
      <c r="T256" s="172">
        <v>0</v>
      </c>
      <c r="U256" s="172">
        <v>0</v>
      </c>
      <c r="V256" s="172">
        <v>0</v>
      </c>
      <c r="W256" s="172">
        <v>0</v>
      </c>
      <c r="X256" s="172">
        <v>0</v>
      </c>
      <c r="Y256" s="172">
        <v>0</v>
      </c>
      <c r="Z256" s="172">
        <v>0</v>
      </c>
      <c r="AA256" s="172">
        <v>0</v>
      </c>
      <c r="AB256" s="172">
        <v>0</v>
      </c>
      <c r="AC256" s="172">
        <v>0</v>
      </c>
      <c r="AD256" s="172">
        <v>0</v>
      </c>
      <c r="AE256" s="172">
        <v>0</v>
      </c>
      <c r="AF256" s="172">
        <v>0</v>
      </c>
      <c r="AG256" s="172">
        <v>0</v>
      </c>
      <c r="AH256" s="172">
        <v>0</v>
      </c>
      <c r="AI256" s="172">
        <v>0</v>
      </c>
      <c r="AJ256" s="172">
        <v>-10000</v>
      </c>
      <c r="AK256" s="172">
        <v>-10000</v>
      </c>
      <c r="AL256" s="172">
        <v>0</v>
      </c>
      <c r="AM256" s="172">
        <v>0</v>
      </c>
      <c r="AN256" s="172">
        <v>0</v>
      </c>
      <c r="AO256" s="172">
        <v>0</v>
      </c>
      <c r="AP256" s="172">
        <v>0</v>
      </c>
      <c r="AQ256" s="172">
        <v>0</v>
      </c>
      <c r="AR256" s="172">
        <v>0</v>
      </c>
      <c r="AS256" s="172">
        <v>0</v>
      </c>
      <c r="AT256" s="172">
        <v>0</v>
      </c>
      <c r="AU256" s="172">
        <v>0</v>
      </c>
      <c r="AV256" s="172">
        <v>0</v>
      </c>
      <c r="AW256" s="172">
        <v>0</v>
      </c>
      <c r="AX256" s="172">
        <v>0</v>
      </c>
      <c r="AY256" s="172">
        <v>0</v>
      </c>
      <c r="AZ256" s="172">
        <v>0</v>
      </c>
    </row>
    <row r="257" spans="1:52" ht="16.5" hidden="1" customHeight="1" x14ac:dyDescent="0.3">
      <c r="A257" s="172" t="s">
        <v>1174</v>
      </c>
      <c r="B257" s="172">
        <v>0</v>
      </c>
      <c r="C257" s="172">
        <v>0</v>
      </c>
      <c r="D257" s="172">
        <v>0</v>
      </c>
      <c r="E257" s="172">
        <v>0</v>
      </c>
      <c r="F257" s="172">
        <v>0</v>
      </c>
      <c r="G257" s="172">
        <v>0</v>
      </c>
      <c r="H257" s="172">
        <v>-1271370</v>
      </c>
      <c r="I257" s="172">
        <v>-1221370</v>
      </c>
      <c r="J257" s="172">
        <v>0</v>
      </c>
      <c r="K257" s="172">
        <v>0</v>
      </c>
      <c r="L257" s="172">
        <v>3787726</v>
      </c>
      <c r="M257" s="172">
        <v>3787726</v>
      </c>
      <c r="N257" s="172">
        <v>0</v>
      </c>
      <c r="O257" s="172">
        <v>0</v>
      </c>
      <c r="P257" s="172">
        <v>0</v>
      </c>
      <c r="Q257" s="172">
        <v>0</v>
      </c>
      <c r="R257" s="172">
        <v>0</v>
      </c>
      <c r="S257" s="172">
        <v>0</v>
      </c>
      <c r="T257" s="172">
        <v>0</v>
      </c>
      <c r="U257" s="172">
        <v>0</v>
      </c>
      <c r="V257" s="172">
        <v>0</v>
      </c>
      <c r="W257" s="172">
        <v>0</v>
      </c>
      <c r="X257" s="172">
        <v>0</v>
      </c>
      <c r="Y257" s="172">
        <v>0</v>
      </c>
      <c r="Z257" s="172">
        <v>0</v>
      </c>
      <c r="AA257" s="172">
        <v>0</v>
      </c>
      <c r="AB257" s="172">
        <v>0</v>
      </c>
      <c r="AC257" s="172">
        <v>0</v>
      </c>
      <c r="AD257" s="172">
        <v>0</v>
      </c>
      <c r="AE257" s="172">
        <v>0</v>
      </c>
      <c r="AF257" s="172">
        <v>0</v>
      </c>
      <c r="AG257" s="172">
        <v>0</v>
      </c>
      <c r="AH257" s="172">
        <v>0</v>
      </c>
      <c r="AI257" s="172">
        <v>0</v>
      </c>
      <c r="AJ257" s="172">
        <v>0</v>
      </c>
      <c r="AK257" s="172">
        <v>0</v>
      </c>
      <c r="AL257" s="172">
        <v>0</v>
      </c>
      <c r="AM257" s="172">
        <v>0</v>
      </c>
      <c r="AN257" s="172">
        <v>0</v>
      </c>
      <c r="AO257" s="172">
        <v>0</v>
      </c>
      <c r="AP257" s="172">
        <v>0</v>
      </c>
      <c r="AQ257" s="172">
        <v>0</v>
      </c>
      <c r="AR257" s="172">
        <v>0</v>
      </c>
      <c r="AS257" s="172">
        <v>0</v>
      </c>
      <c r="AT257" s="172">
        <v>0</v>
      </c>
      <c r="AU257" s="172">
        <v>0</v>
      </c>
      <c r="AV257" s="172">
        <v>0</v>
      </c>
      <c r="AW257" s="172">
        <v>0</v>
      </c>
      <c r="AX257" s="172">
        <v>0</v>
      </c>
      <c r="AY257" s="172">
        <v>0</v>
      </c>
      <c r="AZ257" s="172">
        <v>0</v>
      </c>
    </row>
    <row r="258" spans="1:52" ht="16.5" hidden="1" customHeight="1" x14ac:dyDescent="0.3">
      <c r="A258" s="172" t="s">
        <v>1175</v>
      </c>
      <c r="B258" s="172">
        <v>0</v>
      </c>
      <c r="C258" s="172">
        <v>0</v>
      </c>
      <c r="D258" s="172">
        <v>0</v>
      </c>
      <c r="E258" s="172">
        <v>0</v>
      </c>
      <c r="F258" s="172">
        <v>0</v>
      </c>
      <c r="G258" s="172">
        <v>0</v>
      </c>
      <c r="H258" s="172">
        <v>-1271370</v>
      </c>
      <c r="I258" s="172">
        <v>-1221370</v>
      </c>
      <c r="J258" s="172">
        <v>0</v>
      </c>
      <c r="K258" s="172">
        <v>0</v>
      </c>
      <c r="L258" s="172">
        <v>0</v>
      </c>
      <c r="M258" s="172">
        <v>0</v>
      </c>
      <c r="N258" s="172">
        <v>0</v>
      </c>
      <c r="O258" s="172">
        <v>0</v>
      </c>
      <c r="P258" s="172">
        <v>0</v>
      </c>
      <c r="Q258" s="172">
        <v>0</v>
      </c>
      <c r="R258" s="172">
        <v>0</v>
      </c>
      <c r="S258" s="172">
        <v>0</v>
      </c>
      <c r="T258" s="172">
        <v>0</v>
      </c>
      <c r="U258" s="172">
        <v>0</v>
      </c>
      <c r="V258" s="172">
        <v>0</v>
      </c>
      <c r="W258" s="172">
        <v>0</v>
      </c>
      <c r="X258" s="172">
        <v>0</v>
      </c>
      <c r="Y258" s="172">
        <v>0</v>
      </c>
      <c r="Z258" s="172">
        <v>0</v>
      </c>
      <c r="AA258" s="172">
        <v>0</v>
      </c>
      <c r="AB258" s="172">
        <v>0</v>
      </c>
      <c r="AC258" s="172">
        <v>0</v>
      </c>
      <c r="AD258" s="172">
        <v>0</v>
      </c>
      <c r="AE258" s="172">
        <v>0</v>
      </c>
      <c r="AF258" s="172">
        <v>0</v>
      </c>
      <c r="AG258" s="172">
        <v>0</v>
      </c>
      <c r="AH258" s="172">
        <v>0</v>
      </c>
      <c r="AI258" s="172">
        <v>0</v>
      </c>
      <c r="AJ258" s="172">
        <v>0</v>
      </c>
      <c r="AK258" s="172">
        <v>0</v>
      </c>
      <c r="AL258" s="172">
        <v>0</v>
      </c>
      <c r="AM258" s="172">
        <v>0</v>
      </c>
      <c r="AN258" s="172">
        <v>0</v>
      </c>
      <c r="AO258" s="172">
        <v>0</v>
      </c>
      <c r="AP258" s="172">
        <v>0</v>
      </c>
      <c r="AQ258" s="172">
        <v>0</v>
      </c>
      <c r="AR258" s="172">
        <v>0</v>
      </c>
      <c r="AS258" s="172">
        <v>0</v>
      </c>
      <c r="AT258" s="172">
        <v>0</v>
      </c>
      <c r="AU258" s="172">
        <v>0</v>
      </c>
      <c r="AV258" s="172">
        <v>0</v>
      </c>
      <c r="AW258" s="172">
        <v>0</v>
      </c>
      <c r="AX258" s="172">
        <v>0</v>
      </c>
      <c r="AY258" s="172">
        <v>0</v>
      </c>
      <c r="AZ258" s="172">
        <v>0</v>
      </c>
    </row>
    <row r="259" spans="1:52" ht="16.5" hidden="1" customHeight="1" x14ac:dyDescent="0.3">
      <c r="A259" s="172" t="s">
        <v>1267</v>
      </c>
      <c r="B259" s="172">
        <v>0</v>
      </c>
      <c r="C259" s="172">
        <v>0</v>
      </c>
      <c r="D259" s="172">
        <v>0</v>
      </c>
      <c r="E259" s="172">
        <v>0</v>
      </c>
      <c r="F259" s="172">
        <v>0</v>
      </c>
      <c r="G259" s="172">
        <v>0</v>
      </c>
      <c r="H259" s="172">
        <v>0</v>
      </c>
      <c r="I259" s="172">
        <v>0</v>
      </c>
      <c r="J259" s="172">
        <v>0</v>
      </c>
      <c r="K259" s="172">
        <v>0</v>
      </c>
      <c r="L259" s="172">
        <v>3787726</v>
      </c>
      <c r="M259" s="172">
        <v>3787726</v>
      </c>
      <c r="N259" s="172">
        <v>0</v>
      </c>
      <c r="O259" s="172">
        <v>0</v>
      </c>
      <c r="P259" s="172">
        <v>0</v>
      </c>
      <c r="Q259" s="172">
        <v>0</v>
      </c>
      <c r="R259" s="172">
        <v>0</v>
      </c>
      <c r="S259" s="172">
        <v>0</v>
      </c>
      <c r="T259" s="172">
        <v>0</v>
      </c>
      <c r="U259" s="172">
        <v>0</v>
      </c>
      <c r="V259" s="172">
        <v>0</v>
      </c>
      <c r="W259" s="172">
        <v>0</v>
      </c>
      <c r="X259" s="172">
        <v>0</v>
      </c>
      <c r="Y259" s="172">
        <v>0</v>
      </c>
      <c r="Z259" s="172">
        <v>0</v>
      </c>
      <c r="AA259" s="172">
        <v>0</v>
      </c>
      <c r="AB259" s="172">
        <v>0</v>
      </c>
      <c r="AC259" s="172">
        <v>0</v>
      </c>
      <c r="AD259" s="172">
        <v>0</v>
      </c>
      <c r="AE259" s="172">
        <v>0</v>
      </c>
      <c r="AF259" s="172">
        <v>0</v>
      </c>
      <c r="AG259" s="172">
        <v>0</v>
      </c>
      <c r="AH259" s="172">
        <v>0</v>
      </c>
      <c r="AI259" s="172">
        <v>0</v>
      </c>
      <c r="AJ259" s="172">
        <v>0</v>
      </c>
      <c r="AK259" s="172">
        <v>0</v>
      </c>
      <c r="AL259" s="172">
        <v>0</v>
      </c>
      <c r="AM259" s="172">
        <v>0</v>
      </c>
      <c r="AN259" s="172">
        <v>0</v>
      </c>
      <c r="AO259" s="172">
        <v>0</v>
      </c>
      <c r="AP259" s="172">
        <v>0</v>
      </c>
      <c r="AQ259" s="172">
        <v>0</v>
      </c>
      <c r="AR259" s="172">
        <v>0</v>
      </c>
      <c r="AS259" s="172">
        <v>0</v>
      </c>
      <c r="AT259" s="172">
        <v>0</v>
      </c>
      <c r="AU259" s="172">
        <v>0</v>
      </c>
      <c r="AV259" s="172">
        <v>0</v>
      </c>
      <c r="AW259" s="172">
        <v>0</v>
      </c>
      <c r="AX259" s="172">
        <v>0</v>
      </c>
      <c r="AY259" s="172">
        <v>0</v>
      </c>
      <c r="AZ259" s="172">
        <v>0</v>
      </c>
    </row>
    <row r="260" spans="1:52" ht="16.5" hidden="1" customHeight="1" x14ac:dyDescent="0.3">
      <c r="A260" s="172" t="s">
        <v>913</v>
      </c>
      <c r="B260" s="172">
        <v>-739240</v>
      </c>
      <c r="C260" s="172">
        <v>-1912875</v>
      </c>
      <c r="D260" s="172">
        <v>-2898148</v>
      </c>
      <c r="E260" s="172">
        <v>-3839046</v>
      </c>
      <c r="F260" s="172">
        <v>-890282</v>
      </c>
      <c r="G260" s="172">
        <v>-1793300</v>
      </c>
      <c r="H260" s="172">
        <v>-2557877</v>
      </c>
      <c r="I260" s="172">
        <v>-3551545</v>
      </c>
      <c r="J260" s="172">
        <v>-954075</v>
      </c>
      <c r="K260" s="172">
        <v>-1718852</v>
      </c>
      <c r="L260" s="172">
        <v>-2935596</v>
      </c>
      <c r="M260" s="172">
        <v>-3868976</v>
      </c>
      <c r="N260" s="172">
        <v>-1029148</v>
      </c>
      <c r="O260" s="172">
        <v>-1993369</v>
      </c>
      <c r="P260" s="172">
        <v>-3016981</v>
      </c>
      <c r="Q260" s="172">
        <v>-3687643.04</v>
      </c>
      <c r="R260" s="172">
        <v>-1203238</v>
      </c>
      <c r="S260" s="172">
        <v>-2438640</v>
      </c>
      <c r="T260" s="172">
        <v>-3962148</v>
      </c>
      <c r="U260" s="172">
        <v>-6039938.6739999996</v>
      </c>
      <c r="V260" s="172">
        <v>-2192258</v>
      </c>
      <c r="W260" s="172">
        <v>-4581781</v>
      </c>
      <c r="X260" s="172">
        <v>-8040166</v>
      </c>
      <c r="Y260" s="172">
        <v>-11191140.324999999</v>
      </c>
      <c r="Z260" s="172">
        <v>-3606917</v>
      </c>
      <c r="AA260" s="172">
        <v>-6550061</v>
      </c>
      <c r="AB260" s="172">
        <v>-9797539</v>
      </c>
      <c r="AC260" s="172">
        <v>-13834997.834000001</v>
      </c>
      <c r="AD260" s="172">
        <v>-3965842</v>
      </c>
      <c r="AE260" s="172">
        <v>-7047431</v>
      </c>
      <c r="AF260" s="172">
        <v>-11100277</v>
      </c>
      <c r="AG260" s="172">
        <v>-16002712.882999999</v>
      </c>
      <c r="AH260" s="172">
        <v>-3894133</v>
      </c>
      <c r="AI260" s="172">
        <v>-8065384</v>
      </c>
      <c r="AJ260" s="172">
        <v>-12311349</v>
      </c>
      <c r="AK260" s="172">
        <v>-17591399.679000001</v>
      </c>
      <c r="AL260" s="172">
        <v>-3189161</v>
      </c>
      <c r="AM260" s="172">
        <v>-7283689</v>
      </c>
      <c r="AN260" s="172">
        <v>-11243132</v>
      </c>
      <c r="AO260" s="172">
        <v>-15811626.282</v>
      </c>
      <c r="AP260" s="172">
        <v>-2956222</v>
      </c>
      <c r="AQ260" s="172">
        <v>-6092306</v>
      </c>
      <c r="AR260" s="172">
        <v>-9860000</v>
      </c>
      <c r="AS260" s="172">
        <v>-14230185.984999999</v>
      </c>
      <c r="AT260" s="172">
        <v>-4933096</v>
      </c>
      <c r="AU260" s="172">
        <v>-8250190</v>
      </c>
      <c r="AV260" s="172">
        <v>-12046693</v>
      </c>
      <c r="AW260" s="172">
        <v>-16628571.530999999</v>
      </c>
      <c r="AX260" s="172">
        <v>-4091542</v>
      </c>
      <c r="AY260" s="172">
        <v>-8312401</v>
      </c>
      <c r="AZ260" s="172">
        <v>-11729903</v>
      </c>
    </row>
    <row r="261" spans="1:52" ht="16.5" hidden="1" customHeight="1" x14ac:dyDescent="0.3">
      <c r="A261" s="172" t="s">
        <v>914</v>
      </c>
      <c r="B261" s="172">
        <v>15838</v>
      </c>
      <c r="C261" s="172">
        <v>28761</v>
      </c>
      <c r="D261" s="172">
        <v>59490</v>
      </c>
      <c r="E261" s="172">
        <v>117754</v>
      </c>
      <c r="F261" s="172">
        <v>16829</v>
      </c>
      <c r="G261" s="172">
        <v>40043</v>
      </c>
      <c r="H261" s="172">
        <v>72919</v>
      </c>
      <c r="I261" s="172">
        <v>123044</v>
      </c>
      <c r="J261" s="172">
        <v>29771</v>
      </c>
      <c r="K261" s="172">
        <v>69574</v>
      </c>
      <c r="L261" s="172">
        <v>115072</v>
      </c>
      <c r="M261" s="172">
        <v>224318</v>
      </c>
      <c r="N261" s="172">
        <v>39436</v>
      </c>
      <c r="O261" s="172">
        <v>54991</v>
      </c>
      <c r="P261" s="172">
        <v>116969</v>
      </c>
      <c r="Q261" s="172">
        <v>233822.75</v>
      </c>
      <c r="R261" s="172">
        <v>62598</v>
      </c>
      <c r="S261" s="172">
        <v>167757</v>
      </c>
      <c r="T261" s="172">
        <v>245120</v>
      </c>
      <c r="U261" s="172">
        <v>306627.80200000003</v>
      </c>
      <c r="V261" s="172">
        <v>21251</v>
      </c>
      <c r="W261" s="172">
        <v>40524</v>
      </c>
      <c r="X261" s="172">
        <v>57823</v>
      </c>
      <c r="Y261" s="172">
        <v>81241.73</v>
      </c>
      <c r="Z261" s="172">
        <v>48700</v>
      </c>
      <c r="AA261" s="172">
        <v>65564</v>
      </c>
      <c r="AB261" s="172">
        <v>83486</v>
      </c>
      <c r="AC261" s="172">
        <v>364865.95199999999</v>
      </c>
      <c r="AD261" s="172">
        <v>15274</v>
      </c>
      <c r="AE261" s="172">
        <v>35752</v>
      </c>
      <c r="AF261" s="172">
        <v>58399</v>
      </c>
      <c r="AG261" s="172">
        <v>95692.232999999993</v>
      </c>
      <c r="AH261" s="172">
        <v>45182</v>
      </c>
      <c r="AI261" s="172">
        <v>73737</v>
      </c>
      <c r="AJ261" s="172">
        <v>228355</v>
      </c>
      <c r="AK261" s="172">
        <v>284223.63699999999</v>
      </c>
      <c r="AL261" s="172">
        <v>38113</v>
      </c>
      <c r="AM261" s="172">
        <v>72699</v>
      </c>
      <c r="AN261" s="172">
        <v>104843</v>
      </c>
      <c r="AO261" s="172">
        <v>166686.20000000001</v>
      </c>
      <c r="AP261" s="172">
        <v>44675</v>
      </c>
      <c r="AQ261" s="172">
        <v>117830</v>
      </c>
      <c r="AR261" s="172">
        <v>158417</v>
      </c>
      <c r="AS261" s="172">
        <v>203985.80300000001</v>
      </c>
      <c r="AT261" s="172">
        <v>49576</v>
      </c>
      <c r="AU261" s="172">
        <v>137915</v>
      </c>
      <c r="AV261" s="172">
        <v>180471</v>
      </c>
      <c r="AW261" s="172">
        <v>208558.34700000001</v>
      </c>
      <c r="AX261" s="172">
        <v>11738</v>
      </c>
      <c r="AY261" s="172">
        <v>29462</v>
      </c>
      <c r="AZ261" s="172">
        <v>66670</v>
      </c>
    </row>
    <row r="262" spans="1:52" ht="16.5" hidden="1" customHeight="1" x14ac:dyDescent="0.3">
      <c r="A262" s="172" t="s">
        <v>915</v>
      </c>
      <c r="B262" s="172">
        <v>-755078</v>
      </c>
      <c r="C262" s="172">
        <v>-1941636</v>
      </c>
      <c r="D262" s="172">
        <v>-2957638</v>
      </c>
      <c r="E262" s="172">
        <v>-3956800</v>
      </c>
      <c r="F262" s="172">
        <v>-907111</v>
      </c>
      <c r="G262" s="172">
        <v>-1833343</v>
      </c>
      <c r="H262" s="172">
        <v>-2630796</v>
      </c>
      <c r="I262" s="172">
        <v>-3674589</v>
      </c>
      <c r="J262" s="172">
        <v>-983846</v>
      </c>
      <c r="K262" s="172">
        <v>-1788426</v>
      </c>
      <c r="L262" s="172">
        <v>-3050668</v>
      </c>
      <c r="M262" s="172">
        <v>-4093295</v>
      </c>
      <c r="N262" s="172">
        <v>-1068584</v>
      </c>
      <c r="O262" s="172">
        <v>-2048360</v>
      </c>
      <c r="P262" s="172">
        <v>-3133950</v>
      </c>
      <c r="Q262" s="172">
        <v>-3921465.79</v>
      </c>
      <c r="R262" s="172">
        <v>-1265836</v>
      </c>
      <c r="S262" s="172">
        <v>-2606397</v>
      </c>
      <c r="T262" s="172">
        <v>-4207268</v>
      </c>
      <c r="U262" s="172">
        <v>-6346566.4759999998</v>
      </c>
      <c r="V262" s="172">
        <v>-2213509</v>
      </c>
      <c r="W262" s="172">
        <v>-4622305</v>
      </c>
      <c r="X262" s="172">
        <v>-8097989</v>
      </c>
      <c r="Y262" s="172">
        <v>-11272382.055</v>
      </c>
      <c r="Z262" s="172">
        <v>-3655617</v>
      </c>
      <c r="AA262" s="172">
        <v>-6615625</v>
      </c>
      <c r="AB262" s="172">
        <v>-9881025</v>
      </c>
      <c r="AC262" s="172">
        <v>-14199863.786</v>
      </c>
      <c r="AD262" s="172">
        <v>-3981116</v>
      </c>
      <c r="AE262" s="172">
        <v>-7083183</v>
      </c>
      <c r="AF262" s="172">
        <v>-11158676</v>
      </c>
      <c r="AG262" s="172">
        <v>-16098405.116</v>
      </c>
      <c r="AH262" s="172">
        <v>-3939315</v>
      </c>
      <c r="AI262" s="172">
        <v>-8139121</v>
      </c>
      <c r="AJ262" s="172">
        <v>-12539704</v>
      </c>
      <c r="AK262" s="172">
        <v>-17875623.316</v>
      </c>
      <c r="AL262" s="172">
        <v>-3227274</v>
      </c>
      <c r="AM262" s="172">
        <v>-7356388</v>
      </c>
      <c r="AN262" s="172">
        <v>-11347975</v>
      </c>
      <c r="AO262" s="172">
        <v>-15978312.482000001</v>
      </c>
      <c r="AP262" s="172">
        <v>-3000897</v>
      </c>
      <c r="AQ262" s="172">
        <v>-6210136</v>
      </c>
      <c r="AR262" s="172">
        <v>-10018417</v>
      </c>
      <c r="AS262" s="172">
        <v>-14434171.788000001</v>
      </c>
      <c r="AT262" s="172">
        <v>-4982672</v>
      </c>
      <c r="AU262" s="172">
        <v>-8388105</v>
      </c>
      <c r="AV262" s="172">
        <v>-12227164</v>
      </c>
      <c r="AW262" s="172">
        <v>-16837129.877999999</v>
      </c>
      <c r="AX262" s="172">
        <v>-4103280</v>
      </c>
      <c r="AY262" s="172">
        <v>-8341863</v>
      </c>
      <c r="AZ262" s="172">
        <v>-11796573</v>
      </c>
    </row>
    <row r="263" spans="1:52" ht="16.5" hidden="1" customHeight="1" x14ac:dyDescent="0.3">
      <c r="A263" s="172" t="s">
        <v>916</v>
      </c>
      <c r="B263" s="172">
        <v>0</v>
      </c>
      <c r="C263" s="172">
        <v>0</v>
      </c>
      <c r="D263" s="172">
        <v>0</v>
      </c>
      <c r="E263" s="172">
        <v>0</v>
      </c>
      <c r="F263" s="172">
        <v>0</v>
      </c>
      <c r="G263" s="172">
        <v>-117062</v>
      </c>
      <c r="H263" s="172">
        <v>-164734</v>
      </c>
      <c r="I263" s="172">
        <v>-220296</v>
      </c>
      <c r="J263" s="172">
        <v>-60360</v>
      </c>
      <c r="K263" s="172">
        <v>-93814</v>
      </c>
      <c r="L263" s="172">
        <v>-127594</v>
      </c>
      <c r="M263" s="172">
        <v>-160818</v>
      </c>
      <c r="N263" s="172">
        <v>-59277</v>
      </c>
      <c r="O263" s="172">
        <v>-101421</v>
      </c>
      <c r="P263" s="172">
        <v>-162714</v>
      </c>
      <c r="Q263" s="172">
        <v>-224435.93</v>
      </c>
      <c r="R263" s="172">
        <v>-43914</v>
      </c>
      <c r="S263" s="172">
        <v>-123934</v>
      </c>
      <c r="T263" s="172">
        <v>-275671</v>
      </c>
      <c r="U263" s="172">
        <v>-414802.163</v>
      </c>
      <c r="V263" s="172">
        <v>-65653</v>
      </c>
      <c r="W263" s="172">
        <v>-126646</v>
      </c>
      <c r="X263" s="172">
        <v>-466311</v>
      </c>
      <c r="Y263" s="172">
        <v>-449165.87599999999</v>
      </c>
      <c r="Z263" s="172">
        <v>-223928</v>
      </c>
      <c r="AA263" s="172">
        <v>-711020</v>
      </c>
      <c r="AB263" s="172">
        <v>-918836</v>
      </c>
      <c r="AC263" s="172">
        <v>-2183522.0669999998</v>
      </c>
      <c r="AD263" s="172">
        <v>-537526</v>
      </c>
      <c r="AE263" s="172">
        <v>-954125</v>
      </c>
      <c r="AF263" s="172">
        <v>-1230167</v>
      </c>
      <c r="AG263" s="172">
        <v>-1546147.9280000001</v>
      </c>
      <c r="AH263" s="172">
        <v>-230794</v>
      </c>
      <c r="AI263" s="172">
        <v>-359297</v>
      </c>
      <c r="AJ263" s="172">
        <v>-755010</v>
      </c>
      <c r="AK263" s="172">
        <v>-1418166.3859999999</v>
      </c>
      <c r="AL263" s="172">
        <v>-90270</v>
      </c>
      <c r="AM263" s="172">
        <v>-1123305</v>
      </c>
      <c r="AN263" s="172">
        <v>-1533777</v>
      </c>
      <c r="AO263" s="172">
        <v>-1058186.96</v>
      </c>
      <c r="AP263" s="172">
        <v>-121178</v>
      </c>
      <c r="AQ263" s="172">
        <v>-354325</v>
      </c>
      <c r="AR263" s="172">
        <v>-834979</v>
      </c>
      <c r="AS263" s="172">
        <v>-1322489.821</v>
      </c>
      <c r="AT263" s="172">
        <v>-130729</v>
      </c>
      <c r="AU263" s="172">
        <v>-477555</v>
      </c>
      <c r="AV263" s="172">
        <v>-694194</v>
      </c>
      <c r="AW263" s="172">
        <v>-1050493.459</v>
      </c>
      <c r="AX263" s="172">
        <v>-179434</v>
      </c>
      <c r="AY263" s="172">
        <v>-396529</v>
      </c>
      <c r="AZ263" s="172">
        <v>-738553</v>
      </c>
    </row>
    <row r="264" spans="1:52" ht="16.5" hidden="1" customHeight="1" x14ac:dyDescent="0.3">
      <c r="A264" s="172" t="s">
        <v>917</v>
      </c>
      <c r="B264" s="172">
        <v>0</v>
      </c>
      <c r="C264" s="172">
        <v>0</v>
      </c>
      <c r="D264" s="172">
        <v>0</v>
      </c>
      <c r="E264" s="172">
        <v>0</v>
      </c>
      <c r="F264" s="172">
        <v>0</v>
      </c>
      <c r="G264" s="172">
        <v>-119517</v>
      </c>
      <c r="H264" s="172">
        <v>-169469</v>
      </c>
      <c r="I264" s="172">
        <v>-227711</v>
      </c>
      <c r="J264" s="172">
        <v>-62103</v>
      </c>
      <c r="K264" s="172">
        <v>-96549</v>
      </c>
      <c r="L264" s="172">
        <v>-132568</v>
      </c>
      <c r="M264" s="172">
        <v>-166477</v>
      </c>
      <c r="N264" s="172">
        <v>-62170</v>
      </c>
      <c r="O264" s="172">
        <v>-107042</v>
      </c>
      <c r="P264" s="172">
        <v>-169584</v>
      </c>
      <c r="Q264" s="172">
        <v>-234288.81</v>
      </c>
      <c r="R264" s="172">
        <v>-46063</v>
      </c>
      <c r="S264" s="172">
        <v>-127994</v>
      </c>
      <c r="T264" s="172">
        <v>-281930</v>
      </c>
      <c r="U264" s="172">
        <v>-423734.27100000001</v>
      </c>
      <c r="V264" s="172">
        <v>-68270</v>
      </c>
      <c r="W264" s="172">
        <v>-131411</v>
      </c>
      <c r="X264" s="172">
        <v>-473406</v>
      </c>
      <c r="Y264" s="172">
        <v>-452349.86900000001</v>
      </c>
      <c r="Z264" s="172">
        <v>-231454</v>
      </c>
      <c r="AA264" s="172">
        <v>-721561</v>
      </c>
      <c r="AB264" s="172">
        <v>-933213</v>
      </c>
      <c r="AC264" s="172">
        <v>-2203033.9300000002</v>
      </c>
      <c r="AD264" s="172">
        <v>-544216</v>
      </c>
      <c r="AE264" s="172">
        <v>-966151</v>
      </c>
      <c r="AF264" s="172">
        <v>-1242822</v>
      </c>
      <c r="AG264" s="172">
        <v>-1562399.6580000001</v>
      </c>
      <c r="AH264" s="172">
        <v>-230794</v>
      </c>
      <c r="AI264" s="172">
        <v>-359482</v>
      </c>
      <c r="AJ264" s="172">
        <v>-764812</v>
      </c>
      <c r="AK264" s="172">
        <v>-1432493.9950000001</v>
      </c>
      <c r="AL264" s="172">
        <v>-90270</v>
      </c>
      <c r="AM264" s="172">
        <v>-1129738</v>
      </c>
      <c r="AN264" s="172">
        <v>-1543717</v>
      </c>
      <c r="AO264" s="172">
        <v>-1060471.3189999999</v>
      </c>
      <c r="AP264" s="172">
        <v>-121216</v>
      </c>
      <c r="AQ264" s="172">
        <v>-370079</v>
      </c>
      <c r="AR264" s="172">
        <v>-845245</v>
      </c>
      <c r="AS264" s="172">
        <v>-1337165.338</v>
      </c>
      <c r="AT264" s="172">
        <v>-133838</v>
      </c>
      <c r="AU264" s="172">
        <v>-483859</v>
      </c>
      <c r="AV264" s="172">
        <v>-703896</v>
      </c>
      <c r="AW264" s="172">
        <v>-1064595.48</v>
      </c>
      <c r="AX264" s="172">
        <v>-179434</v>
      </c>
      <c r="AY264" s="172">
        <v>-396529</v>
      </c>
      <c r="AZ264" s="172">
        <v>-738553</v>
      </c>
    </row>
    <row r="265" spans="1:52" ht="16.5" hidden="1" customHeight="1" x14ac:dyDescent="0.3">
      <c r="A265" s="172" t="s">
        <v>1268</v>
      </c>
      <c r="B265" s="172">
        <v>0</v>
      </c>
      <c r="C265" s="172">
        <v>0</v>
      </c>
      <c r="D265" s="172">
        <v>0</v>
      </c>
      <c r="E265" s="172">
        <v>0</v>
      </c>
      <c r="F265" s="172">
        <v>0</v>
      </c>
      <c r="G265" s="172">
        <v>2455</v>
      </c>
      <c r="H265" s="172">
        <v>4735</v>
      </c>
      <c r="I265" s="172">
        <v>7416</v>
      </c>
      <c r="J265" s="172">
        <v>1743</v>
      </c>
      <c r="K265" s="172">
        <v>2735</v>
      </c>
      <c r="L265" s="172">
        <v>4974</v>
      </c>
      <c r="M265" s="172">
        <v>5659</v>
      </c>
      <c r="N265" s="172">
        <v>2893</v>
      </c>
      <c r="O265" s="172">
        <v>5621</v>
      </c>
      <c r="P265" s="172">
        <v>6870</v>
      </c>
      <c r="Q265" s="172">
        <v>9852.8700000000008</v>
      </c>
      <c r="R265" s="172">
        <v>2149</v>
      </c>
      <c r="S265" s="172">
        <v>4060</v>
      </c>
      <c r="T265" s="172">
        <v>6259</v>
      </c>
      <c r="U265" s="172">
        <v>8932.1080000000002</v>
      </c>
      <c r="V265" s="172">
        <v>2617</v>
      </c>
      <c r="W265" s="172">
        <v>4765</v>
      </c>
      <c r="X265" s="172">
        <v>7095</v>
      </c>
      <c r="Y265" s="172">
        <v>3183.9929999999999</v>
      </c>
      <c r="Z265" s="172">
        <v>7526</v>
      </c>
      <c r="AA265" s="172">
        <v>10541</v>
      </c>
      <c r="AB265" s="172">
        <v>14377</v>
      </c>
      <c r="AC265" s="172">
        <v>19511.863000000001</v>
      </c>
      <c r="AD265" s="172">
        <v>6690</v>
      </c>
      <c r="AE265" s="172">
        <v>12026</v>
      </c>
      <c r="AF265" s="172">
        <v>12655</v>
      </c>
      <c r="AG265" s="172">
        <v>16251.73</v>
      </c>
      <c r="AH265" s="172">
        <v>0</v>
      </c>
      <c r="AI265" s="172">
        <v>185</v>
      </c>
      <c r="AJ265" s="172">
        <v>9802</v>
      </c>
      <c r="AK265" s="172">
        <v>14327.609</v>
      </c>
      <c r="AL265" s="172">
        <v>0</v>
      </c>
      <c r="AM265" s="172">
        <v>6433</v>
      </c>
      <c r="AN265" s="172">
        <v>9940</v>
      </c>
      <c r="AO265" s="172">
        <v>2284.3589999999999</v>
      </c>
      <c r="AP265" s="172">
        <v>38</v>
      </c>
      <c r="AQ265" s="172">
        <v>15754</v>
      </c>
      <c r="AR265" s="172">
        <v>10266</v>
      </c>
      <c r="AS265" s="172">
        <v>14675.517</v>
      </c>
      <c r="AT265" s="172">
        <v>3109</v>
      </c>
      <c r="AU265" s="172">
        <v>6304</v>
      </c>
      <c r="AV265" s="172">
        <v>9702</v>
      </c>
      <c r="AW265" s="172">
        <v>14102.021000000001</v>
      </c>
      <c r="AX265" s="172">
        <v>0</v>
      </c>
      <c r="AY265" s="172">
        <v>0</v>
      </c>
      <c r="AZ265" s="172">
        <v>0</v>
      </c>
    </row>
    <row r="266" spans="1:52" ht="16.5" hidden="1" customHeight="1" x14ac:dyDescent="0.3">
      <c r="A266" s="172" t="s">
        <v>1180</v>
      </c>
      <c r="B266" s="172">
        <v>0</v>
      </c>
      <c r="C266" s="172">
        <v>0</v>
      </c>
      <c r="D266" s="172">
        <v>0</v>
      </c>
      <c r="E266" s="172">
        <v>0</v>
      </c>
      <c r="F266" s="172">
        <v>0</v>
      </c>
      <c r="G266" s="172">
        <v>0</v>
      </c>
      <c r="H266" s="172">
        <v>0</v>
      </c>
      <c r="I266" s="172">
        <v>0</v>
      </c>
      <c r="J266" s="172">
        <v>0</v>
      </c>
      <c r="K266" s="172">
        <v>0</v>
      </c>
      <c r="L266" s="172">
        <v>0</v>
      </c>
      <c r="M266" s="172">
        <v>0</v>
      </c>
      <c r="N266" s="172">
        <v>0</v>
      </c>
      <c r="O266" s="172">
        <v>0</v>
      </c>
      <c r="P266" s="172">
        <v>0</v>
      </c>
      <c r="Q266" s="172">
        <v>0</v>
      </c>
      <c r="R266" s="172">
        <v>0</v>
      </c>
      <c r="S266" s="172">
        <v>0</v>
      </c>
      <c r="T266" s="172">
        <v>0</v>
      </c>
      <c r="U266" s="172">
        <v>0</v>
      </c>
      <c r="V266" s="172">
        <v>0</v>
      </c>
      <c r="W266" s="172">
        <v>0</v>
      </c>
      <c r="X266" s="172">
        <v>0</v>
      </c>
      <c r="Y266" s="172">
        <v>0</v>
      </c>
      <c r="Z266" s="172">
        <v>0</v>
      </c>
      <c r="AA266" s="172">
        <v>0</v>
      </c>
      <c r="AB266" s="172">
        <v>0</v>
      </c>
      <c r="AC266" s="172">
        <v>0</v>
      </c>
      <c r="AD266" s="172">
        <v>0</v>
      </c>
      <c r="AE266" s="172">
        <v>0</v>
      </c>
      <c r="AF266" s="172">
        <v>0</v>
      </c>
      <c r="AG266" s="172">
        <v>0</v>
      </c>
      <c r="AH266" s="172">
        <v>0</v>
      </c>
      <c r="AI266" s="172">
        <v>1117</v>
      </c>
      <c r="AJ266" s="172">
        <v>1117</v>
      </c>
      <c r="AK266" s="172">
        <v>1116.5630000000001</v>
      </c>
      <c r="AL266" s="172">
        <v>0</v>
      </c>
      <c r="AM266" s="172">
        <v>0</v>
      </c>
      <c r="AN266" s="172">
        <v>0</v>
      </c>
      <c r="AO266" s="172">
        <v>0</v>
      </c>
      <c r="AP266" s="172">
        <v>0</v>
      </c>
      <c r="AQ266" s="172">
        <v>0</v>
      </c>
      <c r="AR266" s="172">
        <v>0</v>
      </c>
      <c r="AS266" s="172">
        <v>0</v>
      </c>
      <c r="AT266" s="172">
        <v>0</v>
      </c>
      <c r="AU266" s="172">
        <v>0</v>
      </c>
      <c r="AV266" s="172">
        <v>0</v>
      </c>
      <c r="AW266" s="172">
        <v>0</v>
      </c>
      <c r="AX266" s="172">
        <v>0</v>
      </c>
      <c r="AY266" s="172">
        <v>0</v>
      </c>
      <c r="AZ266" s="172">
        <v>0</v>
      </c>
    </row>
    <row r="267" spans="1:52" ht="16.5" hidden="1" customHeight="1" x14ac:dyDescent="0.3">
      <c r="A267" s="172" t="s">
        <v>1182</v>
      </c>
      <c r="B267" s="172">
        <v>0</v>
      </c>
      <c r="C267" s="172">
        <v>0</v>
      </c>
      <c r="D267" s="172">
        <v>0</v>
      </c>
      <c r="E267" s="172">
        <v>0</v>
      </c>
      <c r="F267" s="172">
        <v>0</v>
      </c>
      <c r="G267" s="172">
        <v>0</v>
      </c>
      <c r="H267" s="172">
        <v>0</v>
      </c>
      <c r="I267" s="172">
        <v>0</v>
      </c>
      <c r="J267" s="172">
        <v>0</v>
      </c>
      <c r="K267" s="172">
        <v>0</v>
      </c>
      <c r="L267" s="172">
        <v>0</v>
      </c>
      <c r="M267" s="172">
        <v>0</v>
      </c>
      <c r="N267" s="172">
        <v>0</v>
      </c>
      <c r="O267" s="172">
        <v>0</v>
      </c>
      <c r="P267" s="172">
        <v>0</v>
      </c>
      <c r="Q267" s="172">
        <v>0</v>
      </c>
      <c r="R267" s="172">
        <v>0</v>
      </c>
      <c r="S267" s="172">
        <v>0</v>
      </c>
      <c r="T267" s="172">
        <v>0</v>
      </c>
      <c r="U267" s="172">
        <v>0</v>
      </c>
      <c r="V267" s="172">
        <v>0</v>
      </c>
      <c r="W267" s="172">
        <v>0</v>
      </c>
      <c r="X267" s="172">
        <v>0</v>
      </c>
      <c r="Y267" s="172">
        <v>0</v>
      </c>
      <c r="Z267" s="172">
        <v>0</v>
      </c>
      <c r="AA267" s="172">
        <v>0</v>
      </c>
      <c r="AB267" s="172">
        <v>0</v>
      </c>
      <c r="AC267" s="172">
        <v>0</v>
      </c>
      <c r="AD267" s="172">
        <v>0</v>
      </c>
      <c r="AE267" s="172">
        <v>0</v>
      </c>
      <c r="AF267" s="172">
        <v>0</v>
      </c>
      <c r="AG267" s="172">
        <v>0</v>
      </c>
      <c r="AH267" s="172">
        <v>0</v>
      </c>
      <c r="AI267" s="172">
        <v>1117</v>
      </c>
      <c r="AJ267" s="172">
        <v>1117</v>
      </c>
      <c r="AK267" s="172">
        <v>1116.5630000000001</v>
      </c>
      <c r="AL267" s="172">
        <v>0</v>
      </c>
      <c r="AM267" s="172">
        <v>0</v>
      </c>
      <c r="AN267" s="172">
        <v>0</v>
      </c>
      <c r="AO267" s="172">
        <v>0</v>
      </c>
      <c r="AP267" s="172">
        <v>0</v>
      </c>
      <c r="AQ267" s="172">
        <v>0</v>
      </c>
      <c r="AR267" s="172">
        <v>0</v>
      </c>
      <c r="AS267" s="172">
        <v>0</v>
      </c>
      <c r="AT267" s="172">
        <v>0</v>
      </c>
      <c r="AU267" s="172">
        <v>0</v>
      </c>
      <c r="AV267" s="172">
        <v>0</v>
      </c>
      <c r="AW267" s="172">
        <v>0</v>
      </c>
      <c r="AX267" s="172">
        <v>0</v>
      </c>
      <c r="AY267" s="172">
        <v>0</v>
      </c>
      <c r="AZ267" s="172">
        <v>0</v>
      </c>
    </row>
    <row r="268" spans="1:52" ht="16.5" hidden="1" customHeight="1" x14ac:dyDescent="0.3">
      <c r="A268" s="172" t="s">
        <v>919</v>
      </c>
      <c r="B268" s="172">
        <v>0</v>
      </c>
      <c r="C268" s="172">
        <v>1535</v>
      </c>
      <c r="D268" s="172">
        <v>1535</v>
      </c>
      <c r="E268" s="172">
        <v>1552</v>
      </c>
      <c r="F268" s="172">
        <v>9</v>
      </c>
      <c r="G268" s="172">
        <v>16</v>
      </c>
      <c r="H268" s="172">
        <v>24</v>
      </c>
      <c r="I268" s="172">
        <v>34</v>
      </c>
      <c r="J268" s="172">
        <v>9</v>
      </c>
      <c r="K268" s="172">
        <v>18</v>
      </c>
      <c r="L268" s="172">
        <v>27</v>
      </c>
      <c r="M268" s="172">
        <v>37</v>
      </c>
      <c r="N268" s="172">
        <v>10</v>
      </c>
      <c r="O268" s="172">
        <v>21</v>
      </c>
      <c r="P268" s="172">
        <v>31</v>
      </c>
      <c r="Q268" s="172">
        <v>46.31</v>
      </c>
      <c r="R268" s="172">
        <v>13</v>
      </c>
      <c r="S268" s="172">
        <v>26</v>
      </c>
      <c r="T268" s="172">
        <v>39</v>
      </c>
      <c r="U268" s="172">
        <v>3581.3180000000002</v>
      </c>
      <c r="V268" s="172">
        <v>19</v>
      </c>
      <c r="W268" s="172">
        <v>430</v>
      </c>
      <c r="X268" s="172">
        <v>451</v>
      </c>
      <c r="Y268" s="172">
        <v>476.69600000000003</v>
      </c>
      <c r="Z268" s="172">
        <v>26</v>
      </c>
      <c r="AA268" s="172">
        <v>52</v>
      </c>
      <c r="AB268" s="172">
        <v>76</v>
      </c>
      <c r="AC268" s="172">
        <v>107.456</v>
      </c>
      <c r="AD268" s="172">
        <v>31</v>
      </c>
      <c r="AE268" s="172">
        <v>62</v>
      </c>
      <c r="AF268" s="172">
        <v>96</v>
      </c>
      <c r="AG268" s="172">
        <v>136.04400000000001</v>
      </c>
      <c r="AH268" s="172">
        <v>39</v>
      </c>
      <c r="AI268" s="172">
        <v>78</v>
      </c>
      <c r="AJ268" s="172">
        <v>117</v>
      </c>
      <c r="AK268" s="172">
        <v>163.239</v>
      </c>
      <c r="AL268" s="172">
        <v>46</v>
      </c>
      <c r="AM268" s="172">
        <v>90</v>
      </c>
      <c r="AN268" s="172">
        <v>134</v>
      </c>
      <c r="AO268" s="172">
        <v>182.70099999999999</v>
      </c>
      <c r="AP268" s="172">
        <v>51</v>
      </c>
      <c r="AQ268" s="172">
        <v>104</v>
      </c>
      <c r="AR268" s="172">
        <v>158</v>
      </c>
      <c r="AS268" s="172">
        <v>222.72399999999999</v>
      </c>
      <c r="AT268" s="172">
        <v>63</v>
      </c>
      <c r="AU268" s="172">
        <v>125</v>
      </c>
      <c r="AV268" s="172">
        <v>185</v>
      </c>
      <c r="AW268" s="172">
        <v>256.40600000000001</v>
      </c>
      <c r="AX268" s="172">
        <v>74</v>
      </c>
      <c r="AY268" s="172">
        <v>150</v>
      </c>
      <c r="AZ268" s="172">
        <v>223</v>
      </c>
    </row>
    <row r="269" spans="1:52" ht="16.5" hidden="1" customHeight="1" x14ac:dyDescent="0.3">
      <c r="A269" s="172" t="s">
        <v>905</v>
      </c>
      <c r="B269" s="172">
        <v>0</v>
      </c>
      <c r="C269" s="172">
        <v>0</v>
      </c>
      <c r="D269" s="172">
        <v>0</v>
      </c>
      <c r="E269" s="172">
        <v>0</v>
      </c>
      <c r="F269" s="172">
        <v>0</v>
      </c>
      <c r="G269" s="172">
        <v>88587</v>
      </c>
      <c r="H269" s="172">
        <v>95998</v>
      </c>
      <c r="I269" s="172">
        <v>150304</v>
      </c>
      <c r="J269" s="172">
        <v>16426</v>
      </c>
      <c r="K269" s="172">
        <v>106845</v>
      </c>
      <c r="L269" s="172">
        <v>127144</v>
      </c>
      <c r="M269" s="172">
        <v>182654</v>
      </c>
      <c r="N269" s="172">
        <v>47535</v>
      </c>
      <c r="O269" s="172">
        <v>178264</v>
      </c>
      <c r="P269" s="172">
        <v>252536</v>
      </c>
      <c r="Q269" s="172">
        <v>394536.69</v>
      </c>
      <c r="R269" s="172">
        <v>54113</v>
      </c>
      <c r="S269" s="172">
        <v>305802</v>
      </c>
      <c r="T269" s="172">
        <v>441686</v>
      </c>
      <c r="U269" s="172">
        <v>630750.89899999998</v>
      </c>
      <c r="V269" s="172">
        <v>148729</v>
      </c>
      <c r="W269" s="172">
        <v>490915</v>
      </c>
      <c r="X269" s="172">
        <v>532808</v>
      </c>
      <c r="Y269" s="172">
        <v>633352.88899999997</v>
      </c>
      <c r="Z269" s="172">
        <v>59685</v>
      </c>
      <c r="AA269" s="172">
        <v>129251</v>
      </c>
      <c r="AB269" s="172">
        <v>155544</v>
      </c>
      <c r="AC269" s="172">
        <v>241955.111</v>
      </c>
      <c r="AD269" s="172">
        <v>37795</v>
      </c>
      <c r="AE269" s="172">
        <v>115904</v>
      </c>
      <c r="AF269" s="172">
        <v>144501</v>
      </c>
      <c r="AG269" s="172">
        <v>207701.416</v>
      </c>
      <c r="AH269" s="172">
        <v>22118</v>
      </c>
      <c r="AI269" s="172">
        <v>95940</v>
      </c>
      <c r="AJ269" s="172">
        <v>115915</v>
      </c>
      <c r="AK269" s="172">
        <v>197872.783</v>
      </c>
      <c r="AL269" s="172">
        <v>96473</v>
      </c>
      <c r="AM269" s="172">
        <v>175361</v>
      </c>
      <c r="AN269" s="172">
        <v>195243</v>
      </c>
      <c r="AO269" s="172">
        <v>270653.32799999998</v>
      </c>
      <c r="AP269" s="172">
        <v>28095</v>
      </c>
      <c r="AQ269" s="172">
        <v>133787</v>
      </c>
      <c r="AR269" s="172">
        <v>171184</v>
      </c>
      <c r="AS269" s="172">
        <v>282408.85600000003</v>
      </c>
      <c r="AT269" s="172">
        <v>59464</v>
      </c>
      <c r="AU269" s="172">
        <v>182191</v>
      </c>
      <c r="AV269" s="172">
        <v>218933</v>
      </c>
      <c r="AW269" s="172">
        <v>290846.71999999997</v>
      </c>
      <c r="AX269" s="172">
        <v>33502</v>
      </c>
      <c r="AY269" s="172">
        <v>87421</v>
      </c>
      <c r="AZ269" s="172">
        <v>108618</v>
      </c>
    </row>
    <row r="270" spans="1:52" ht="16.5" hidden="1" customHeight="1" x14ac:dyDescent="0.3">
      <c r="A270" s="172" t="s">
        <v>920</v>
      </c>
      <c r="B270" s="172">
        <v>-504807</v>
      </c>
      <c r="C270" s="172">
        <v>-330770</v>
      </c>
      <c r="D270" s="172">
        <v>2105363</v>
      </c>
      <c r="E270" s="172">
        <v>-1009423</v>
      </c>
      <c r="F270" s="172">
        <v>-63176</v>
      </c>
      <c r="G270" s="172">
        <v>0</v>
      </c>
      <c r="H270" s="172">
        <v>0</v>
      </c>
      <c r="I270" s="172">
        <v>0</v>
      </c>
      <c r="J270" s="172">
        <v>0</v>
      </c>
      <c r="K270" s="172">
        <v>0</v>
      </c>
      <c r="L270" s="172">
        <v>0</v>
      </c>
      <c r="M270" s="172">
        <v>0</v>
      </c>
      <c r="N270" s="172">
        <v>0</v>
      </c>
      <c r="O270" s="172">
        <v>0</v>
      </c>
      <c r="P270" s="172">
        <v>0</v>
      </c>
      <c r="Q270" s="172">
        <v>0</v>
      </c>
      <c r="R270" s="172">
        <v>0</v>
      </c>
      <c r="S270" s="172">
        <v>0</v>
      </c>
      <c r="T270" s="172">
        <v>0</v>
      </c>
      <c r="U270" s="172">
        <v>0.03</v>
      </c>
      <c r="V270" s="172">
        <v>0</v>
      </c>
      <c r="W270" s="172">
        <v>0</v>
      </c>
      <c r="X270" s="172">
        <v>0</v>
      </c>
      <c r="Y270" s="172">
        <v>-382726.33299999998</v>
      </c>
      <c r="Z270" s="172">
        <v>0</v>
      </c>
      <c r="AA270" s="172">
        <v>0</v>
      </c>
      <c r="AB270" s="172">
        <v>0</v>
      </c>
      <c r="AC270" s="172">
        <v>0.03</v>
      </c>
      <c r="AD270" s="172">
        <v>0</v>
      </c>
      <c r="AE270" s="172">
        <v>0</v>
      </c>
      <c r="AF270" s="172">
        <v>0</v>
      </c>
      <c r="AG270" s="172">
        <v>0</v>
      </c>
      <c r="AH270" s="172">
        <v>-132736</v>
      </c>
      <c r="AI270" s="172">
        <v>-180888</v>
      </c>
      <c r="AJ270" s="172">
        <v>0</v>
      </c>
      <c r="AK270" s="172">
        <v>0</v>
      </c>
      <c r="AL270" s="172">
        <v>-23920</v>
      </c>
      <c r="AM270" s="172">
        <v>0</v>
      </c>
      <c r="AN270" s="172">
        <v>0</v>
      </c>
      <c r="AO270" s="172">
        <v>-1053610.4410000001</v>
      </c>
      <c r="AP270" s="172">
        <v>-42275</v>
      </c>
      <c r="AQ270" s="172">
        <v>0</v>
      </c>
      <c r="AR270" s="172">
        <v>0</v>
      </c>
      <c r="AS270" s="172">
        <v>0</v>
      </c>
      <c r="AT270" s="172">
        <v>0</v>
      </c>
      <c r="AU270" s="172">
        <v>0</v>
      </c>
      <c r="AV270" s="172">
        <v>0</v>
      </c>
      <c r="AW270" s="172">
        <v>0</v>
      </c>
      <c r="AX270" s="172">
        <v>-154857</v>
      </c>
      <c r="AY270" s="172">
        <v>-387397</v>
      </c>
      <c r="AZ270" s="172">
        <v>-643002</v>
      </c>
    </row>
    <row r="271" spans="1:52" ht="16.5" hidden="1" customHeight="1" x14ac:dyDescent="0.3">
      <c r="A271" s="172" t="s">
        <v>921</v>
      </c>
      <c r="B271" s="172">
        <v>-1594648</v>
      </c>
      <c r="C271" s="172">
        <v>-2979075</v>
      </c>
      <c r="D271" s="172">
        <v>-2876447</v>
      </c>
      <c r="E271" s="172">
        <v>-5872673</v>
      </c>
      <c r="F271" s="172">
        <v>-732716</v>
      </c>
      <c r="G271" s="172">
        <v>-1461025</v>
      </c>
      <c r="H271" s="172">
        <v>-4017244</v>
      </c>
      <c r="I271" s="172">
        <v>-5338565</v>
      </c>
      <c r="J271" s="172">
        <v>-798183</v>
      </c>
      <c r="K271" s="172">
        <v>-760703</v>
      </c>
      <c r="L271" s="172">
        <v>1097691</v>
      </c>
      <c r="M271" s="172">
        <v>-3872620</v>
      </c>
      <c r="N271" s="172">
        <v>-1042463</v>
      </c>
      <c r="O271" s="172">
        <v>-2257931</v>
      </c>
      <c r="P271" s="172">
        <v>-5972792</v>
      </c>
      <c r="Q271" s="172">
        <v>-9637814.3300000001</v>
      </c>
      <c r="R271" s="172">
        <v>-1052029</v>
      </c>
      <c r="S271" s="172">
        <v>-470286</v>
      </c>
      <c r="T271" s="172">
        <v>-4375562</v>
      </c>
      <c r="U271" s="172">
        <v>-8502236.5299999993</v>
      </c>
      <c r="V271" s="172">
        <v>-2637304</v>
      </c>
      <c r="W271" s="172">
        <v>-126867047</v>
      </c>
      <c r="X271" s="172">
        <v>-187952402</v>
      </c>
      <c r="Y271" s="172">
        <v>-191408846.58700001</v>
      </c>
      <c r="Z271" s="172">
        <v>-3771134</v>
      </c>
      <c r="AA271" s="172">
        <v>-7233778</v>
      </c>
      <c r="AB271" s="172">
        <v>-10712114</v>
      </c>
      <c r="AC271" s="172">
        <v>-15957966.517000001</v>
      </c>
      <c r="AD271" s="172">
        <v>-4355885</v>
      </c>
      <c r="AE271" s="172">
        <v>-7885625</v>
      </c>
      <c r="AF271" s="172">
        <v>-12190968</v>
      </c>
      <c r="AG271" s="172">
        <v>-17409311.02</v>
      </c>
      <c r="AH271" s="172">
        <v>-4226906</v>
      </c>
      <c r="AI271" s="172">
        <v>-8502554</v>
      </c>
      <c r="AJ271" s="172">
        <v>-12940369</v>
      </c>
      <c r="AK271" s="172">
        <v>-18794163.34</v>
      </c>
      <c r="AL271" s="172">
        <v>-5856133</v>
      </c>
      <c r="AM271" s="172">
        <v>-10861730</v>
      </c>
      <c r="AN271" s="172">
        <v>-15196012</v>
      </c>
      <c r="AO271" s="172">
        <v>-20382290.988000002</v>
      </c>
      <c r="AP271" s="172">
        <v>-3412370</v>
      </c>
      <c r="AQ271" s="172">
        <v>-6338621</v>
      </c>
      <c r="AR271" s="172">
        <v>-10601684</v>
      </c>
      <c r="AS271" s="172">
        <v>-15353922.950999999</v>
      </c>
      <c r="AT271" s="172">
        <v>-5124822</v>
      </c>
      <c r="AU271" s="172">
        <v>-7788295</v>
      </c>
      <c r="AV271" s="172">
        <v>-11673898</v>
      </c>
      <c r="AW271" s="172">
        <v>-16583560.299000001</v>
      </c>
      <c r="AX271" s="172">
        <v>-4173403</v>
      </c>
      <c r="AY271" s="172">
        <v>-8828313</v>
      </c>
      <c r="AZ271" s="172">
        <v>-13044803</v>
      </c>
    </row>
    <row r="272" spans="1:52" ht="16.5" hidden="1" customHeight="1" x14ac:dyDescent="0.3"/>
    <row r="273" spans="1:52" ht="16.5" hidden="1" customHeight="1" x14ac:dyDescent="0.3">
      <c r="A273" s="172" t="s">
        <v>922</v>
      </c>
    </row>
    <row r="274" spans="1:52" ht="16.5" hidden="1" customHeight="1" x14ac:dyDescent="0.3">
      <c r="A274" s="172" t="s">
        <v>923</v>
      </c>
      <c r="B274" s="172">
        <v>0</v>
      </c>
      <c r="C274" s="172">
        <v>0</v>
      </c>
      <c r="D274" s="172">
        <v>0</v>
      </c>
      <c r="E274" s="172">
        <v>0</v>
      </c>
      <c r="F274" s="172">
        <v>0</v>
      </c>
      <c r="G274" s="172">
        <v>-64502</v>
      </c>
      <c r="H274" s="172">
        <v>-156314</v>
      </c>
      <c r="I274" s="172">
        <v>-157783</v>
      </c>
      <c r="J274" s="172">
        <v>7775</v>
      </c>
      <c r="K274" s="172">
        <v>-10212</v>
      </c>
      <c r="L274" s="172">
        <v>-10212</v>
      </c>
      <c r="M274" s="172">
        <v>-10212</v>
      </c>
      <c r="N274" s="172">
        <v>3197</v>
      </c>
      <c r="O274" s="172">
        <v>39</v>
      </c>
      <c r="P274" s="172">
        <v>48</v>
      </c>
      <c r="Q274" s="172">
        <v>2173.4699999999998</v>
      </c>
      <c r="R274" s="172">
        <v>5234</v>
      </c>
      <c r="S274" s="172">
        <v>-1732</v>
      </c>
      <c r="T274" s="172">
        <v>18962</v>
      </c>
      <c r="U274" s="172">
        <v>-2173.4699999999998</v>
      </c>
      <c r="V274" s="172">
        <v>22</v>
      </c>
      <c r="W274" s="172">
        <v>140509665</v>
      </c>
      <c r="X274" s="172">
        <v>0</v>
      </c>
      <c r="Y274" s="172">
        <v>131043521.706</v>
      </c>
      <c r="Z274" s="172">
        <v>0</v>
      </c>
      <c r="AA274" s="172">
        <v>-127958820</v>
      </c>
      <c r="AB274" s="172">
        <v>-129479915</v>
      </c>
      <c r="AC274" s="172">
        <v>-120416950.477</v>
      </c>
      <c r="AD274" s="172">
        <v>-9876076</v>
      </c>
      <c r="AE274" s="172">
        <v>0</v>
      </c>
      <c r="AF274" s="172">
        <v>0</v>
      </c>
      <c r="AG274" s="172">
        <v>0</v>
      </c>
      <c r="AH274" s="172">
        <v>-5209940</v>
      </c>
      <c r="AI274" s="172">
        <v>-3683839</v>
      </c>
      <c r="AJ274" s="172">
        <v>0</v>
      </c>
      <c r="AK274" s="172">
        <v>0</v>
      </c>
      <c r="AL274" s="172">
        <v>1637903</v>
      </c>
      <c r="AM274" s="172">
        <v>0</v>
      </c>
      <c r="AN274" s="172">
        <v>0</v>
      </c>
      <c r="AO274" s="172">
        <v>434669.64</v>
      </c>
      <c r="AP274" s="172">
        <v>-3704202</v>
      </c>
      <c r="AQ274" s="172">
        <v>0</v>
      </c>
      <c r="AR274" s="172">
        <v>0</v>
      </c>
      <c r="AS274" s="172">
        <v>0</v>
      </c>
      <c r="AT274" s="172">
        <v>0</v>
      </c>
      <c r="AU274" s="172">
        <v>120039</v>
      </c>
      <c r="AV274" s="172">
        <v>5082417</v>
      </c>
      <c r="AW274" s="172">
        <v>-235105.99799999999</v>
      </c>
      <c r="AX274" s="172">
        <v>377528</v>
      </c>
      <c r="AY274" s="172">
        <v>12532601</v>
      </c>
      <c r="AZ274" s="172">
        <v>2352526</v>
      </c>
    </row>
    <row r="275" spans="1:52" ht="16.5" hidden="1" customHeight="1" x14ac:dyDescent="0.3">
      <c r="A275" s="172" t="s">
        <v>924</v>
      </c>
      <c r="B275" s="172">
        <v>-317465</v>
      </c>
      <c r="C275" s="172">
        <v>1231092</v>
      </c>
      <c r="D275" s="172">
        <v>-1420490</v>
      </c>
      <c r="E275" s="172">
        <v>-1843561</v>
      </c>
      <c r="F275" s="172">
        <v>-10666</v>
      </c>
      <c r="G275" s="172">
        <v>0</v>
      </c>
      <c r="H275" s="172">
        <v>0</v>
      </c>
      <c r="I275" s="172">
        <v>0</v>
      </c>
      <c r="J275" s="172">
        <v>0</v>
      </c>
      <c r="K275" s="172">
        <v>0</v>
      </c>
      <c r="L275" s="172">
        <v>0</v>
      </c>
      <c r="M275" s="172">
        <v>0</v>
      </c>
      <c r="N275" s="172">
        <v>0</v>
      </c>
      <c r="O275" s="172">
        <v>0</v>
      </c>
      <c r="P275" s="172">
        <v>0</v>
      </c>
      <c r="Q275" s="172">
        <v>0</v>
      </c>
      <c r="R275" s="172">
        <v>0</v>
      </c>
      <c r="S275" s="172">
        <v>0</v>
      </c>
      <c r="T275" s="172">
        <v>0</v>
      </c>
      <c r="U275" s="172">
        <v>0</v>
      </c>
      <c r="V275" s="172">
        <v>0</v>
      </c>
      <c r="W275" s="172">
        <v>0</v>
      </c>
      <c r="X275" s="172">
        <v>0</v>
      </c>
      <c r="Y275" s="172">
        <v>0</v>
      </c>
      <c r="Z275" s="172">
        <v>0</v>
      </c>
      <c r="AA275" s="172">
        <v>-614250</v>
      </c>
      <c r="AB275" s="172">
        <v>-41517544</v>
      </c>
      <c r="AC275" s="172">
        <v>43215130.600000001</v>
      </c>
      <c r="AD275" s="172">
        <v>-20614250</v>
      </c>
      <c r="AE275" s="172">
        <v>-41215131</v>
      </c>
      <c r="AF275" s="172">
        <v>-41215131</v>
      </c>
      <c r="AG275" s="172">
        <v>-39215130.600000001</v>
      </c>
      <c r="AH275" s="172">
        <v>0</v>
      </c>
      <c r="AI275" s="172">
        <v>0</v>
      </c>
      <c r="AJ275" s="172">
        <v>0</v>
      </c>
      <c r="AK275" s="172">
        <v>0</v>
      </c>
      <c r="AL275" s="172">
        <v>930211</v>
      </c>
      <c r="AM275" s="172">
        <v>1736531</v>
      </c>
      <c r="AN275" s="172">
        <v>1771917</v>
      </c>
      <c r="AO275" s="172">
        <v>1821279.3740000001</v>
      </c>
      <c r="AP275" s="172">
        <v>3090673</v>
      </c>
      <c r="AQ275" s="172">
        <v>2932272</v>
      </c>
      <c r="AR275" s="172">
        <v>4846460</v>
      </c>
      <c r="AS275" s="172">
        <v>2954665.906</v>
      </c>
      <c r="AT275" s="172">
        <v>-142</v>
      </c>
      <c r="AU275" s="172">
        <v>-22647</v>
      </c>
      <c r="AV275" s="172">
        <v>-21908</v>
      </c>
      <c r="AW275" s="172">
        <v>-83925.474000000002</v>
      </c>
      <c r="AX275" s="172">
        <v>-959</v>
      </c>
      <c r="AY275" s="172">
        <v>-66730</v>
      </c>
      <c r="AZ275" s="172">
        <v>-71134</v>
      </c>
    </row>
    <row r="276" spans="1:52" ht="16.5" hidden="1" customHeight="1" x14ac:dyDescent="0.3">
      <c r="A276" s="172" t="s">
        <v>925</v>
      </c>
      <c r="B276" s="172">
        <v>0</v>
      </c>
      <c r="C276" s="172">
        <v>0</v>
      </c>
      <c r="D276" s="172">
        <v>0</v>
      </c>
      <c r="E276" s="172">
        <v>0</v>
      </c>
      <c r="F276" s="172">
        <v>0</v>
      </c>
      <c r="G276" s="172">
        <v>0</v>
      </c>
      <c r="H276" s="172">
        <v>0</v>
      </c>
      <c r="I276" s="172">
        <v>0</v>
      </c>
      <c r="J276" s="172">
        <v>0</v>
      </c>
      <c r="K276" s="172">
        <v>0</v>
      </c>
      <c r="L276" s="172">
        <v>0</v>
      </c>
      <c r="M276" s="172">
        <v>0</v>
      </c>
      <c r="N276" s="172">
        <v>0</v>
      </c>
      <c r="O276" s="172">
        <v>0</v>
      </c>
      <c r="P276" s="172">
        <v>0</v>
      </c>
      <c r="Q276" s="172">
        <v>0</v>
      </c>
      <c r="R276" s="172">
        <v>0</v>
      </c>
      <c r="S276" s="172">
        <v>0</v>
      </c>
      <c r="T276" s="172">
        <v>0</v>
      </c>
      <c r="U276" s="172">
        <v>0</v>
      </c>
      <c r="V276" s="172">
        <v>0</v>
      </c>
      <c r="W276" s="172">
        <v>0</v>
      </c>
      <c r="X276" s="172">
        <v>0</v>
      </c>
      <c r="Y276" s="172">
        <v>0</v>
      </c>
      <c r="Z276" s="172">
        <v>0</v>
      </c>
      <c r="AA276" s="172">
        <v>0</v>
      </c>
      <c r="AB276" s="172">
        <v>0</v>
      </c>
      <c r="AC276" s="172">
        <v>95346925</v>
      </c>
      <c r="AD276" s="172">
        <v>0</v>
      </c>
      <c r="AE276" s="172">
        <v>0</v>
      </c>
      <c r="AF276" s="172">
        <v>0</v>
      </c>
      <c r="AG276" s="172">
        <v>2000000</v>
      </c>
      <c r="AH276" s="172">
        <v>0</v>
      </c>
      <c r="AI276" s="172">
        <v>0</v>
      </c>
      <c r="AJ276" s="172">
        <v>0</v>
      </c>
      <c r="AK276" s="172">
        <v>0</v>
      </c>
      <c r="AL276" s="172">
        <v>930211</v>
      </c>
      <c r="AM276" s="172">
        <v>1736531</v>
      </c>
      <c r="AN276" s="172">
        <v>1771917</v>
      </c>
      <c r="AO276" s="172">
        <v>1821279.3740000001</v>
      </c>
      <c r="AP276" s="172">
        <v>3090673</v>
      </c>
      <c r="AQ276" s="172">
        <v>0</v>
      </c>
      <c r="AR276" s="172">
        <v>0</v>
      </c>
      <c r="AS276" s="172">
        <v>5002261.0070000002</v>
      </c>
      <c r="AT276" s="172">
        <v>0</v>
      </c>
      <c r="AU276" s="172">
        <v>0</v>
      </c>
      <c r="AV276" s="172">
        <v>0</v>
      </c>
      <c r="AW276" s="172">
        <v>3068.3310000000001</v>
      </c>
      <c r="AX276" s="172">
        <v>0</v>
      </c>
      <c r="AY276" s="172">
        <v>0</v>
      </c>
      <c r="AZ276" s="172">
        <v>0</v>
      </c>
    </row>
    <row r="277" spans="1:52" ht="16.5" hidden="1" customHeight="1" x14ac:dyDescent="0.3">
      <c r="A277" s="172" t="s">
        <v>926</v>
      </c>
      <c r="B277" s="172">
        <v>0</v>
      </c>
      <c r="C277" s="172">
        <v>0</v>
      </c>
      <c r="D277" s="172">
        <v>0</v>
      </c>
      <c r="E277" s="172">
        <v>0</v>
      </c>
      <c r="F277" s="172">
        <v>0</v>
      </c>
      <c r="G277" s="172">
        <v>0</v>
      </c>
      <c r="H277" s="172">
        <v>0</v>
      </c>
      <c r="I277" s="172">
        <v>0</v>
      </c>
      <c r="J277" s="172">
        <v>0</v>
      </c>
      <c r="K277" s="172">
        <v>0</v>
      </c>
      <c r="L277" s="172">
        <v>0</v>
      </c>
      <c r="M277" s="172">
        <v>0</v>
      </c>
      <c r="N277" s="172">
        <v>0</v>
      </c>
      <c r="O277" s="172">
        <v>0</v>
      </c>
      <c r="P277" s="172">
        <v>0</v>
      </c>
      <c r="Q277" s="172">
        <v>0</v>
      </c>
      <c r="R277" s="172">
        <v>0</v>
      </c>
      <c r="S277" s="172">
        <v>0</v>
      </c>
      <c r="T277" s="172">
        <v>0</v>
      </c>
      <c r="U277" s="172">
        <v>0</v>
      </c>
      <c r="V277" s="172">
        <v>0</v>
      </c>
      <c r="W277" s="172">
        <v>0</v>
      </c>
      <c r="X277" s="172">
        <v>0</v>
      </c>
      <c r="Y277" s="172">
        <v>0</v>
      </c>
      <c r="Z277" s="172">
        <v>0</v>
      </c>
      <c r="AA277" s="172">
        <v>-614250</v>
      </c>
      <c r="AB277" s="172">
        <v>-41517544</v>
      </c>
      <c r="AC277" s="172">
        <v>-52131794.399999999</v>
      </c>
      <c r="AD277" s="172">
        <v>-20614250</v>
      </c>
      <c r="AE277" s="172">
        <v>-41215131</v>
      </c>
      <c r="AF277" s="172">
        <v>-41215131</v>
      </c>
      <c r="AG277" s="172">
        <v>-41215130.600000001</v>
      </c>
      <c r="AH277" s="172">
        <v>0</v>
      </c>
      <c r="AI277" s="172">
        <v>0</v>
      </c>
      <c r="AJ277" s="172">
        <v>0</v>
      </c>
      <c r="AK277" s="172">
        <v>0</v>
      </c>
      <c r="AL277" s="172">
        <v>0</v>
      </c>
      <c r="AM277" s="172">
        <v>0</v>
      </c>
      <c r="AN277" s="172">
        <v>0</v>
      </c>
      <c r="AO277" s="172">
        <v>0</v>
      </c>
      <c r="AP277" s="172">
        <v>0</v>
      </c>
      <c r="AQ277" s="172">
        <v>0</v>
      </c>
      <c r="AR277" s="172">
        <v>0</v>
      </c>
      <c r="AS277" s="172">
        <v>-2047595.101</v>
      </c>
      <c r="AT277" s="172">
        <v>-142</v>
      </c>
      <c r="AU277" s="172">
        <v>-22647</v>
      </c>
      <c r="AV277" s="172">
        <v>-21908</v>
      </c>
      <c r="AW277" s="172">
        <v>-86993.804999999993</v>
      </c>
      <c r="AX277" s="172">
        <v>-959</v>
      </c>
      <c r="AY277" s="172">
        <v>-66730</v>
      </c>
      <c r="AZ277" s="172">
        <v>-71134</v>
      </c>
    </row>
    <row r="278" spans="1:52" ht="16.5" hidden="1" customHeight="1" x14ac:dyDescent="0.3">
      <c r="A278" s="172" t="s">
        <v>927</v>
      </c>
      <c r="B278" s="172">
        <v>0</v>
      </c>
      <c r="C278" s="172">
        <v>0</v>
      </c>
      <c r="D278" s="172">
        <v>0</v>
      </c>
      <c r="E278" s="172">
        <v>0</v>
      </c>
      <c r="F278" s="172">
        <v>0</v>
      </c>
      <c r="G278" s="172">
        <v>0</v>
      </c>
      <c r="H278" s="172">
        <v>0</v>
      </c>
      <c r="I278" s="172">
        <v>0</v>
      </c>
      <c r="J278" s="172">
        <v>0</v>
      </c>
      <c r="K278" s="172">
        <v>0</v>
      </c>
      <c r="L278" s="172">
        <v>0</v>
      </c>
      <c r="M278" s="172">
        <v>0</v>
      </c>
      <c r="N278" s="172">
        <v>0</v>
      </c>
      <c r="O278" s="172">
        <v>0</v>
      </c>
      <c r="P278" s="172">
        <v>0</v>
      </c>
      <c r="Q278" s="172">
        <v>0</v>
      </c>
      <c r="R278" s="172">
        <v>0</v>
      </c>
      <c r="S278" s="172">
        <v>0</v>
      </c>
      <c r="T278" s="172">
        <v>0</v>
      </c>
      <c r="U278" s="172">
        <v>0</v>
      </c>
      <c r="V278" s="172">
        <v>0</v>
      </c>
      <c r="W278" s="172">
        <v>0</v>
      </c>
      <c r="X278" s="172">
        <v>181923753</v>
      </c>
      <c r="Y278" s="172">
        <v>0</v>
      </c>
      <c r="Z278" s="172">
        <v>-131915205</v>
      </c>
      <c r="AA278" s="172">
        <v>0</v>
      </c>
      <c r="AB278" s="172">
        <v>0</v>
      </c>
      <c r="AC278" s="172">
        <v>0</v>
      </c>
      <c r="AD278" s="172">
        <v>0</v>
      </c>
      <c r="AE278" s="172">
        <v>0</v>
      </c>
      <c r="AF278" s="172">
        <v>0</v>
      </c>
      <c r="AG278" s="172">
        <v>0</v>
      </c>
      <c r="AH278" s="172">
        <v>0</v>
      </c>
      <c r="AI278" s="172">
        <v>0</v>
      </c>
      <c r="AJ278" s="172">
        <v>-7005993</v>
      </c>
      <c r="AK278" s="172">
        <v>-8367065.4119999995</v>
      </c>
      <c r="AL278" s="172">
        <v>0</v>
      </c>
      <c r="AM278" s="172">
        <v>3616618</v>
      </c>
      <c r="AN278" s="172">
        <v>2844360</v>
      </c>
      <c r="AO278" s="172">
        <v>0</v>
      </c>
      <c r="AP278" s="172">
        <v>0</v>
      </c>
      <c r="AQ278" s="172">
        <v>-820978</v>
      </c>
      <c r="AR278" s="172">
        <v>-896362</v>
      </c>
      <c r="AS278" s="172">
        <v>-742946.098</v>
      </c>
      <c r="AT278" s="172">
        <v>-2903003</v>
      </c>
      <c r="AU278" s="172">
        <v>0</v>
      </c>
      <c r="AV278" s="172">
        <v>0</v>
      </c>
      <c r="AW278" s="172">
        <v>0</v>
      </c>
      <c r="AX278" s="172">
        <v>0</v>
      </c>
      <c r="AY278" s="172">
        <v>0</v>
      </c>
      <c r="AZ278" s="172">
        <v>0</v>
      </c>
    </row>
    <row r="279" spans="1:52" ht="16.5" hidden="1" customHeight="1" x14ac:dyDescent="0.3">
      <c r="A279" s="172" t="s">
        <v>928</v>
      </c>
      <c r="B279" s="172">
        <v>0</v>
      </c>
      <c r="C279" s="172">
        <v>0</v>
      </c>
      <c r="D279" s="172">
        <v>0</v>
      </c>
      <c r="E279" s="172">
        <v>0</v>
      </c>
      <c r="F279" s="172">
        <v>0</v>
      </c>
      <c r="G279" s="172">
        <v>0</v>
      </c>
      <c r="H279" s="172">
        <v>0</v>
      </c>
      <c r="I279" s="172">
        <v>0</v>
      </c>
      <c r="J279" s="172">
        <v>0</v>
      </c>
      <c r="K279" s="172">
        <v>0</v>
      </c>
      <c r="L279" s="172">
        <v>0</v>
      </c>
      <c r="M279" s="172">
        <v>0</v>
      </c>
      <c r="N279" s="172">
        <v>0</v>
      </c>
      <c r="O279" s="172">
        <v>0</v>
      </c>
      <c r="P279" s="172">
        <v>0</v>
      </c>
      <c r="Q279" s="172">
        <v>0</v>
      </c>
      <c r="R279" s="172">
        <v>0</v>
      </c>
      <c r="S279" s="172">
        <v>0</v>
      </c>
      <c r="T279" s="172">
        <v>0</v>
      </c>
      <c r="U279" s="172">
        <v>0</v>
      </c>
      <c r="V279" s="172">
        <v>0</v>
      </c>
      <c r="W279" s="172">
        <v>0</v>
      </c>
      <c r="X279" s="172">
        <v>194951094</v>
      </c>
      <c r="Y279" s="172">
        <v>0</v>
      </c>
      <c r="Z279" s="172">
        <v>61441</v>
      </c>
      <c r="AA279" s="172">
        <v>0</v>
      </c>
      <c r="AB279" s="172">
        <v>0</v>
      </c>
      <c r="AC279" s="172">
        <v>0</v>
      </c>
      <c r="AD279" s="172">
        <v>0</v>
      </c>
      <c r="AE279" s="172">
        <v>0</v>
      </c>
      <c r="AF279" s="172">
        <v>0</v>
      </c>
      <c r="AG279" s="172">
        <v>0</v>
      </c>
      <c r="AH279" s="172">
        <v>0</v>
      </c>
      <c r="AI279" s="172">
        <v>0</v>
      </c>
      <c r="AJ279" s="172">
        <v>0</v>
      </c>
      <c r="AK279" s="172">
        <v>0</v>
      </c>
      <c r="AL279" s="172">
        <v>0</v>
      </c>
      <c r="AM279" s="172">
        <v>3616618</v>
      </c>
      <c r="AN279" s="172">
        <v>2844360</v>
      </c>
      <c r="AO279" s="172">
        <v>0</v>
      </c>
      <c r="AP279" s="172">
        <v>0</v>
      </c>
      <c r="AQ279" s="172">
        <v>0</v>
      </c>
      <c r="AR279" s="172">
        <v>0</v>
      </c>
      <c r="AS279" s="172">
        <v>0</v>
      </c>
      <c r="AT279" s="172">
        <v>0</v>
      </c>
      <c r="AU279" s="172">
        <v>0</v>
      </c>
      <c r="AV279" s="172">
        <v>0</v>
      </c>
      <c r="AW279" s="172">
        <v>0</v>
      </c>
      <c r="AX279" s="172">
        <v>0</v>
      </c>
      <c r="AY279" s="172">
        <v>0</v>
      </c>
      <c r="AZ279" s="172">
        <v>0</v>
      </c>
    </row>
    <row r="280" spans="1:52" ht="16.5" hidden="1" customHeight="1" x14ac:dyDescent="0.3">
      <c r="A280" s="172" t="s">
        <v>929</v>
      </c>
      <c r="B280" s="172">
        <v>0</v>
      </c>
      <c r="C280" s="172">
        <v>0</v>
      </c>
      <c r="D280" s="172">
        <v>0</v>
      </c>
      <c r="E280" s="172">
        <v>0</v>
      </c>
      <c r="F280" s="172">
        <v>0</v>
      </c>
      <c r="G280" s="172">
        <v>0</v>
      </c>
      <c r="H280" s="172">
        <v>0</v>
      </c>
      <c r="I280" s="172">
        <v>0</v>
      </c>
      <c r="J280" s="172">
        <v>0</v>
      </c>
      <c r="K280" s="172">
        <v>0</v>
      </c>
      <c r="L280" s="172">
        <v>0</v>
      </c>
      <c r="M280" s="172">
        <v>0</v>
      </c>
      <c r="N280" s="172">
        <v>0</v>
      </c>
      <c r="O280" s="172">
        <v>0</v>
      </c>
      <c r="P280" s="172">
        <v>0</v>
      </c>
      <c r="Q280" s="172">
        <v>0</v>
      </c>
      <c r="R280" s="172">
        <v>0</v>
      </c>
      <c r="S280" s="172">
        <v>0</v>
      </c>
      <c r="T280" s="172">
        <v>0</v>
      </c>
      <c r="U280" s="172">
        <v>0</v>
      </c>
      <c r="V280" s="172">
        <v>0</v>
      </c>
      <c r="W280" s="172">
        <v>0</v>
      </c>
      <c r="X280" s="172">
        <v>-13027341</v>
      </c>
      <c r="Y280" s="172">
        <v>0</v>
      </c>
      <c r="Z280" s="172">
        <v>-131976646</v>
      </c>
      <c r="AA280" s="172">
        <v>0</v>
      </c>
      <c r="AB280" s="172">
        <v>0</v>
      </c>
      <c r="AC280" s="172">
        <v>0</v>
      </c>
      <c r="AD280" s="172">
        <v>0</v>
      </c>
      <c r="AE280" s="172">
        <v>0</v>
      </c>
      <c r="AF280" s="172">
        <v>0</v>
      </c>
      <c r="AG280" s="172">
        <v>0</v>
      </c>
      <c r="AH280" s="172">
        <v>0</v>
      </c>
      <c r="AI280" s="172">
        <v>0</v>
      </c>
      <c r="AJ280" s="172">
        <v>-7005993</v>
      </c>
      <c r="AK280" s="172">
        <v>-8367065.4119999995</v>
      </c>
      <c r="AL280" s="172">
        <v>0</v>
      </c>
      <c r="AM280" s="172">
        <v>0</v>
      </c>
      <c r="AN280" s="172">
        <v>0</v>
      </c>
      <c r="AO280" s="172">
        <v>0</v>
      </c>
      <c r="AP280" s="172">
        <v>0</v>
      </c>
      <c r="AQ280" s="172">
        <v>0</v>
      </c>
      <c r="AR280" s="172">
        <v>0</v>
      </c>
      <c r="AS280" s="172">
        <v>0</v>
      </c>
      <c r="AT280" s="172">
        <v>0</v>
      </c>
      <c r="AU280" s="172">
        <v>0</v>
      </c>
      <c r="AV280" s="172">
        <v>0</v>
      </c>
      <c r="AW280" s="172">
        <v>0</v>
      </c>
      <c r="AX280" s="172">
        <v>0</v>
      </c>
      <c r="AY280" s="172">
        <v>0</v>
      </c>
      <c r="AZ280" s="172">
        <v>0</v>
      </c>
    </row>
    <row r="281" spans="1:52" ht="16.5" hidden="1" customHeight="1" x14ac:dyDescent="0.3">
      <c r="A281" s="172" t="s">
        <v>931</v>
      </c>
      <c r="B281" s="172">
        <v>111690</v>
      </c>
      <c r="C281" s="172">
        <v>91075</v>
      </c>
      <c r="D281" s="172">
        <v>84255</v>
      </c>
      <c r="E281" s="172">
        <v>-38955</v>
      </c>
      <c r="F281" s="172">
        <v>0</v>
      </c>
      <c r="G281" s="172">
        <v>0</v>
      </c>
      <c r="H281" s="172">
        <v>0</v>
      </c>
      <c r="I281" s="172">
        <v>0</v>
      </c>
      <c r="J281" s="172">
        <v>0</v>
      </c>
      <c r="K281" s="172">
        <v>0</v>
      </c>
      <c r="L281" s="172">
        <v>0</v>
      </c>
      <c r="M281" s="172">
        <v>0</v>
      </c>
      <c r="N281" s="172">
        <v>0</v>
      </c>
      <c r="O281" s="172">
        <v>0</v>
      </c>
      <c r="P281" s="172">
        <v>0</v>
      </c>
      <c r="Q281" s="172">
        <v>0</v>
      </c>
      <c r="R281" s="172">
        <v>0</v>
      </c>
      <c r="S281" s="172">
        <v>0</v>
      </c>
      <c r="T281" s="172">
        <v>0</v>
      </c>
      <c r="U281" s="172">
        <v>0</v>
      </c>
      <c r="V281" s="172">
        <v>0</v>
      </c>
      <c r="W281" s="172">
        <v>0</v>
      </c>
      <c r="X281" s="172">
        <v>0</v>
      </c>
      <c r="Y281" s="172">
        <v>0</v>
      </c>
      <c r="Z281" s="172">
        <v>0</v>
      </c>
      <c r="AA281" s="172">
        <v>0</v>
      </c>
      <c r="AB281" s="172">
        <v>0</v>
      </c>
      <c r="AC281" s="172">
        <v>0</v>
      </c>
      <c r="AD281" s="172">
        <v>0</v>
      </c>
      <c r="AE281" s="172">
        <v>0</v>
      </c>
      <c r="AF281" s="172">
        <v>0</v>
      </c>
      <c r="AG281" s="172">
        <v>0</v>
      </c>
      <c r="AH281" s="172">
        <v>0</v>
      </c>
      <c r="AI281" s="172">
        <v>0</v>
      </c>
      <c r="AJ281" s="172">
        <v>0</v>
      </c>
      <c r="AK281" s="172">
        <v>0</v>
      </c>
      <c r="AL281" s="172">
        <v>0</v>
      </c>
      <c r="AM281" s="172">
        <v>0</v>
      </c>
      <c r="AN281" s="172">
        <v>0</v>
      </c>
      <c r="AO281" s="172">
        <v>0</v>
      </c>
      <c r="AP281" s="172">
        <v>0</v>
      </c>
      <c r="AQ281" s="172">
        <v>0</v>
      </c>
      <c r="AR281" s="172">
        <v>0</v>
      </c>
      <c r="AS281" s="172">
        <v>0</v>
      </c>
      <c r="AT281" s="172">
        <v>0</v>
      </c>
      <c r="AU281" s="172">
        <v>0</v>
      </c>
      <c r="AV281" s="172">
        <v>0</v>
      </c>
      <c r="AW281" s="172">
        <v>0</v>
      </c>
      <c r="AX281" s="172">
        <v>0</v>
      </c>
      <c r="AY281" s="172">
        <v>0</v>
      </c>
      <c r="AZ281" s="172">
        <v>0</v>
      </c>
    </row>
    <row r="282" spans="1:52" ht="16.5" hidden="1" customHeight="1" x14ac:dyDescent="0.3">
      <c r="A282" s="172" t="s">
        <v>934</v>
      </c>
      <c r="B282" s="172">
        <v>0</v>
      </c>
      <c r="C282" s="172">
        <v>0</v>
      </c>
      <c r="D282" s="172">
        <v>0</v>
      </c>
      <c r="E282" s="172">
        <v>0</v>
      </c>
      <c r="F282" s="172">
        <v>0</v>
      </c>
      <c r="G282" s="172">
        <v>0</v>
      </c>
      <c r="H282" s="172">
        <v>0</v>
      </c>
      <c r="I282" s="172">
        <v>0</v>
      </c>
      <c r="J282" s="172">
        <v>0</v>
      </c>
      <c r="K282" s="172">
        <v>0</v>
      </c>
      <c r="L282" s="172">
        <v>0</v>
      </c>
      <c r="M282" s="172">
        <v>0</v>
      </c>
      <c r="N282" s="172">
        <v>0</v>
      </c>
      <c r="O282" s="172">
        <v>0</v>
      </c>
      <c r="P282" s="172">
        <v>0</v>
      </c>
      <c r="Q282" s="172">
        <v>0</v>
      </c>
      <c r="R282" s="172">
        <v>0</v>
      </c>
      <c r="S282" s="172">
        <v>0</v>
      </c>
      <c r="T282" s="172">
        <v>0</v>
      </c>
      <c r="U282" s="172">
        <v>0</v>
      </c>
      <c r="V282" s="172">
        <v>0</v>
      </c>
      <c r="W282" s="172">
        <v>0</v>
      </c>
      <c r="X282" s="172">
        <v>0</v>
      </c>
      <c r="Y282" s="172">
        <v>0</v>
      </c>
      <c r="Z282" s="172">
        <v>0</v>
      </c>
      <c r="AA282" s="172">
        <v>0</v>
      </c>
      <c r="AB282" s="172">
        <v>0</v>
      </c>
      <c r="AC282" s="172">
        <v>0</v>
      </c>
      <c r="AD282" s="172">
        <v>0</v>
      </c>
      <c r="AE282" s="172">
        <v>2009467</v>
      </c>
      <c r="AF282" s="172">
        <v>-1288974</v>
      </c>
      <c r="AG282" s="172">
        <v>-2847500.861</v>
      </c>
      <c r="AH282" s="172">
        <v>0</v>
      </c>
      <c r="AI282" s="172">
        <v>0</v>
      </c>
      <c r="AJ282" s="172">
        <v>0</v>
      </c>
      <c r="AK282" s="172">
        <v>0</v>
      </c>
      <c r="AL282" s="172">
        <v>0</v>
      </c>
      <c r="AM282" s="172">
        <v>0</v>
      </c>
      <c r="AN282" s="172">
        <v>0</v>
      </c>
      <c r="AO282" s="172">
        <v>0</v>
      </c>
      <c r="AP282" s="172">
        <v>0</v>
      </c>
      <c r="AQ282" s="172">
        <v>0</v>
      </c>
      <c r="AR282" s="172">
        <v>0</v>
      </c>
      <c r="AS282" s="172">
        <v>0</v>
      </c>
      <c r="AT282" s="172">
        <v>0</v>
      </c>
      <c r="AU282" s="172">
        <v>9480</v>
      </c>
      <c r="AV282" s="172">
        <v>15026</v>
      </c>
      <c r="AW282" s="172">
        <v>14902.848</v>
      </c>
      <c r="AX282" s="172">
        <v>0</v>
      </c>
      <c r="AY282" s="172">
        <v>0</v>
      </c>
      <c r="AZ282" s="172">
        <v>-8798</v>
      </c>
    </row>
    <row r="283" spans="1:52" ht="16.5" hidden="1" customHeight="1" x14ac:dyDescent="0.3">
      <c r="A283" s="172" t="s">
        <v>1269</v>
      </c>
      <c r="B283" s="172">
        <v>0</v>
      </c>
      <c r="C283" s="172">
        <v>0</v>
      </c>
      <c r="D283" s="172">
        <v>0</v>
      </c>
      <c r="E283" s="172">
        <v>0</v>
      </c>
      <c r="F283" s="172">
        <v>0</v>
      </c>
      <c r="G283" s="172">
        <v>0</v>
      </c>
      <c r="H283" s="172">
        <v>0</v>
      </c>
      <c r="I283" s="172">
        <v>0</v>
      </c>
      <c r="J283" s="172">
        <v>0</v>
      </c>
      <c r="K283" s="172">
        <v>0</v>
      </c>
      <c r="L283" s="172">
        <v>0</v>
      </c>
      <c r="M283" s="172">
        <v>0</v>
      </c>
      <c r="N283" s="172">
        <v>0</v>
      </c>
      <c r="O283" s="172">
        <v>0</v>
      </c>
      <c r="P283" s="172">
        <v>0</v>
      </c>
      <c r="Q283" s="172">
        <v>0</v>
      </c>
      <c r="R283" s="172">
        <v>0</v>
      </c>
      <c r="S283" s="172">
        <v>0</v>
      </c>
      <c r="T283" s="172">
        <v>0</v>
      </c>
      <c r="U283" s="172">
        <v>0</v>
      </c>
      <c r="V283" s="172">
        <v>0</v>
      </c>
      <c r="W283" s="172">
        <v>0</v>
      </c>
      <c r="X283" s="172">
        <v>0</v>
      </c>
      <c r="Y283" s="172">
        <v>0</v>
      </c>
      <c r="Z283" s="172">
        <v>93346925</v>
      </c>
      <c r="AA283" s="172">
        <v>93346925</v>
      </c>
      <c r="AB283" s="172">
        <v>93346925</v>
      </c>
      <c r="AC283" s="172">
        <v>0</v>
      </c>
      <c r="AD283" s="172">
        <v>0</v>
      </c>
      <c r="AE283" s="172">
        <v>0</v>
      </c>
      <c r="AF283" s="172">
        <v>0</v>
      </c>
      <c r="AG283" s="172">
        <v>0</v>
      </c>
      <c r="AH283" s="172">
        <v>0</v>
      </c>
      <c r="AI283" s="172">
        <v>0</v>
      </c>
      <c r="AJ283" s="172">
        <v>215833</v>
      </c>
      <c r="AK283" s="172">
        <v>576507.80000000005</v>
      </c>
      <c r="AL283" s="172">
        <v>0</v>
      </c>
      <c r="AM283" s="172">
        <v>0</v>
      </c>
      <c r="AN283" s="172">
        <v>0</v>
      </c>
      <c r="AO283" s="172">
        <v>0</v>
      </c>
      <c r="AP283" s="172">
        <v>0</v>
      </c>
      <c r="AQ283" s="172">
        <v>0</v>
      </c>
      <c r="AR283" s="172">
        <v>0</v>
      </c>
      <c r="AS283" s="172">
        <v>0</v>
      </c>
      <c r="AT283" s="172">
        <v>0</v>
      </c>
      <c r="AU283" s="172">
        <v>0</v>
      </c>
      <c r="AV283" s="172">
        <v>0</v>
      </c>
      <c r="AW283" s="172">
        <v>0</v>
      </c>
      <c r="AX283" s="172">
        <v>0</v>
      </c>
      <c r="AY283" s="172">
        <v>0</v>
      </c>
      <c r="AZ283" s="172">
        <v>0</v>
      </c>
    </row>
    <row r="284" spans="1:52" ht="16.5" hidden="1" customHeight="1" x14ac:dyDescent="0.3">
      <c r="A284" s="172" t="s">
        <v>1270</v>
      </c>
      <c r="B284" s="172">
        <v>0</v>
      </c>
      <c r="C284" s="172">
        <v>0</v>
      </c>
      <c r="D284" s="172">
        <v>0</v>
      </c>
      <c r="E284" s="172">
        <v>0</v>
      </c>
      <c r="F284" s="172">
        <v>0</v>
      </c>
      <c r="G284" s="172">
        <v>0</v>
      </c>
      <c r="H284" s="172">
        <v>0</v>
      </c>
      <c r="I284" s="172">
        <v>0</v>
      </c>
      <c r="J284" s="172">
        <v>0</v>
      </c>
      <c r="K284" s="172">
        <v>0</v>
      </c>
      <c r="L284" s="172">
        <v>0</v>
      </c>
      <c r="M284" s="172">
        <v>0</v>
      </c>
      <c r="N284" s="172">
        <v>0</v>
      </c>
      <c r="O284" s="172">
        <v>0</v>
      </c>
      <c r="P284" s="172">
        <v>0</v>
      </c>
      <c r="Q284" s="172">
        <v>0</v>
      </c>
      <c r="R284" s="172">
        <v>0</v>
      </c>
      <c r="S284" s="172">
        <v>0</v>
      </c>
      <c r="T284" s="172">
        <v>0</v>
      </c>
      <c r="U284" s="172">
        <v>0</v>
      </c>
      <c r="V284" s="172">
        <v>0</v>
      </c>
      <c r="W284" s="172">
        <v>0</v>
      </c>
      <c r="X284" s="172">
        <v>0</v>
      </c>
      <c r="Y284" s="172">
        <v>0</v>
      </c>
      <c r="Z284" s="172">
        <v>93346925</v>
      </c>
      <c r="AA284" s="172">
        <v>93346925</v>
      </c>
      <c r="AB284" s="172">
        <v>93346925</v>
      </c>
      <c r="AC284" s="172">
        <v>0</v>
      </c>
      <c r="AD284" s="172">
        <v>0</v>
      </c>
      <c r="AE284" s="172">
        <v>0</v>
      </c>
      <c r="AF284" s="172">
        <v>0</v>
      </c>
      <c r="AG284" s="172">
        <v>0</v>
      </c>
      <c r="AH284" s="172">
        <v>0</v>
      </c>
      <c r="AI284" s="172">
        <v>0</v>
      </c>
      <c r="AJ284" s="172">
        <v>215833</v>
      </c>
      <c r="AK284" s="172">
        <v>576507.80000000005</v>
      </c>
      <c r="AL284" s="172">
        <v>0</v>
      </c>
      <c r="AM284" s="172">
        <v>0</v>
      </c>
      <c r="AN284" s="172">
        <v>0</v>
      </c>
      <c r="AO284" s="172">
        <v>0</v>
      </c>
      <c r="AP284" s="172">
        <v>0</v>
      </c>
      <c r="AQ284" s="172">
        <v>0</v>
      </c>
      <c r="AR284" s="172">
        <v>0</v>
      </c>
      <c r="AS284" s="172">
        <v>0</v>
      </c>
      <c r="AT284" s="172">
        <v>0</v>
      </c>
      <c r="AU284" s="172">
        <v>0</v>
      </c>
      <c r="AV284" s="172">
        <v>0</v>
      </c>
      <c r="AW284" s="172">
        <v>0</v>
      </c>
      <c r="AX284" s="172">
        <v>0</v>
      </c>
      <c r="AY284" s="172">
        <v>0</v>
      </c>
      <c r="AZ284" s="172">
        <v>0</v>
      </c>
    </row>
    <row r="285" spans="1:52" ht="16.5" hidden="1" customHeight="1" x14ac:dyDescent="0.3">
      <c r="A285" s="172" t="s">
        <v>935</v>
      </c>
      <c r="B285" s="172">
        <v>0</v>
      </c>
      <c r="C285" s="172">
        <v>0</v>
      </c>
      <c r="D285" s="172">
        <v>0</v>
      </c>
      <c r="E285" s="172">
        <v>0</v>
      </c>
      <c r="F285" s="172">
        <v>0</v>
      </c>
      <c r="G285" s="172">
        <v>0</v>
      </c>
      <c r="H285" s="172">
        <v>0</v>
      </c>
      <c r="I285" s="172">
        <v>0</v>
      </c>
      <c r="J285" s="172">
        <v>0</v>
      </c>
      <c r="K285" s="172">
        <v>0</v>
      </c>
      <c r="L285" s="172">
        <v>0</v>
      </c>
      <c r="M285" s="172">
        <v>0</v>
      </c>
      <c r="N285" s="172">
        <v>0</v>
      </c>
      <c r="O285" s="172">
        <v>0</v>
      </c>
      <c r="P285" s="172">
        <v>0</v>
      </c>
      <c r="Q285" s="172">
        <v>0</v>
      </c>
      <c r="R285" s="172">
        <v>0</v>
      </c>
      <c r="S285" s="172">
        <v>0</v>
      </c>
      <c r="T285" s="172">
        <v>0</v>
      </c>
      <c r="U285" s="172">
        <v>0</v>
      </c>
      <c r="V285" s="172">
        <v>0</v>
      </c>
      <c r="W285" s="172">
        <v>0</v>
      </c>
      <c r="X285" s="172">
        <v>0</v>
      </c>
      <c r="Y285" s="172">
        <v>-21592.056</v>
      </c>
      <c r="Z285" s="172">
        <v>-14805</v>
      </c>
      <c r="AA285" s="172">
        <v>-31843</v>
      </c>
      <c r="AB285" s="172">
        <v>-52118</v>
      </c>
      <c r="AC285" s="172">
        <v>-79797.524999999994</v>
      </c>
      <c r="AD285" s="172">
        <v>-26320</v>
      </c>
      <c r="AE285" s="172">
        <v>-53137</v>
      </c>
      <c r="AF285" s="172">
        <v>-81435</v>
      </c>
      <c r="AG285" s="172">
        <v>-114299.30899999999</v>
      </c>
      <c r="AH285" s="172">
        <v>-33335</v>
      </c>
      <c r="AI285" s="172">
        <v>-66376</v>
      </c>
      <c r="AJ285" s="172">
        <v>-105051</v>
      </c>
      <c r="AK285" s="172">
        <v>-146747.22200000001</v>
      </c>
      <c r="AL285" s="172">
        <v>-39753</v>
      </c>
      <c r="AM285" s="172">
        <v>-89515</v>
      </c>
      <c r="AN285" s="172">
        <v>-135287</v>
      </c>
      <c r="AO285" s="172">
        <v>-180596.74</v>
      </c>
      <c r="AP285" s="172">
        <v>-46345</v>
      </c>
      <c r="AQ285" s="172">
        <v>-92040</v>
      </c>
      <c r="AR285" s="172">
        <v>-137869</v>
      </c>
      <c r="AS285" s="172">
        <v>-183604.902</v>
      </c>
      <c r="AT285" s="172">
        <v>-44463</v>
      </c>
      <c r="AU285" s="172">
        <v>-89098</v>
      </c>
      <c r="AV285" s="172">
        <v>-125649</v>
      </c>
      <c r="AW285" s="172">
        <v>-124355.917</v>
      </c>
      <c r="AX285" s="172">
        <v>-2147608</v>
      </c>
      <c r="AY285" s="172">
        <v>0</v>
      </c>
      <c r="AZ285" s="172">
        <v>0</v>
      </c>
    </row>
    <row r="286" spans="1:52" ht="16.5" hidden="1" customHeight="1" x14ac:dyDescent="0.3">
      <c r="A286" s="172" t="s">
        <v>936</v>
      </c>
      <c r="B286" s="172">
        <v>0</v>
      </c>
      <c r="C286" s="172">
        <v>0</v>
      </c>
      <c r="D286" s="172">
        <v>0</v>
      </c>
      <c r="E286" s="172">
        <v>0</v>
      </c>
      <c r="F286" s="172">
        <v>0</v>
      </c>
      <c r="G286" s="172">
        <v>0</v>
      </c>
      <c r="H286" s="172">
        <v>0</v>
      </c>
      <c r="I286" s="172">
        <v>0</v>
      </c>
      <c r="J286" s="172">
        <v>0</v>
      </c>
      <c r="K286" s="172">
        <v>0</v>
      </c>
      <c r="L286" s="172">
        <v>0</v>
      </c>
      <c r="M286" s="172">
        <v>0</v>
      </c>
      <c r="N286" s="172">
        <v>0</v>
      </c>
      <c r="O286" s="172">
        <v>0</v>
      </c>
      <c r="P286" s="172">
        <v>0</v>
      </c>
      <c r="Q286" s="172">
        <v>0</v>
      </c>
      <c r="R286" s="172">
        <v>0</v>
      </c>
      <c r="S286" s="172">
        <v>0</v>
      </c>
      <c r="T286" s="172">
        <v>0</v>
      </c>
      <c r="U286" s="172">
        <v>0</v>
      </c>
      <c r="V286" s="172">
        <v>0</v>
      </c>
      <c r="W286" s="172">
        <v>0</v>
      </c>
      <c r="X286" s="172">
        <v>0</v>
      </c>
      <c r="Y286" s="172">
        <v>-21592.056</v>
      </c>
      <c r="Z286" s="172">
        <v>-14805</v>
      </c>
      <c r="AA286" s="172">
        <v>-31843</v>
      </c>
      <c r="AB286" s="172">
        <v>-52118</v>
      </c>
      <c r="AC286" s="172">
        <v>-79797.524999999994</v>
      </c>
      <c r="AD286" s="172">
        <v>-26320</v>
      </c>
      <c r="AE286" s="172">
        <v>-53137</v>
      </c>
      <c r="AF286" s="172">
        <v>-81435</v>
      </c>
      <c r="AG286" s="172">
        <v>-114299.30899999999</v>
      </c>
      <c r="AH286" s="172">
        <v>-33335</v>
      </c>
      <c r="AI286" s="172">
        <v>-66376</v>
      </c>
      <c r="AJ286" s="172">
        <v>-105051</v>
      </c>
      <c r="AK286" s="172">
        <v>-146747.22200000001</v>
      </c>
      <c r="AL286" s="172">
        <v>-39753</v>
      </c>
      <c r="AM286" s="172">
        <v>-89515</v>
      </c>
      <c r="AN286" s="172">
        <v>-135287</v>
      </c>
      <c r="AO286" s="172">
        <v>-180596.74</v>
      </c>
      <c r="AP286" s="172">
        <v>-46345</v>
      </c>
      <c r="AQ286" s="172">
        <v>0</v>
      </c>
      <c r="AR286" s="172">
        <v>0</v>
      </c>
      <c r="AS286" s="172">
        <v>0</v>
      </c>
      <c r="AT286" s="172">
        <v>0</v>
      </c>
      <c r="AU286" s="172">
        <v>0</v>
      </c>
      <c r="AV286" s="172">
        <v>0</v>
      </c>
      <c r="AW286" s="172">
        <v>0</v>
      </c>
      <c r="AX286" s="172">
        <v>-2147608</v>
      </c>
      <c r="AY286" s="172">
        <v>0</v>
      </c>
      <c r="AZ286" s="172">
        <v>0</v>
      </c>
    </row>
    <row r="287" spans="1:52" ht="16.5" hidden="1" customHeight="1" x14ac:dyDescent="0.3">
      <c r="A287" s="172" t="s">
        <v>937</v>
      </c>
      <c r="B287" s="172">
        <v>0</v>
      </c>
      <c r="C287" s="172">
        <v>0</v>
      </c>
      <c r="D287" s="172">
        <v>0</v>
      </c>
      <c r="E287" s="172">
        <v>0</v>
      </c>
      <c r="F287" s="172">
        <v>0</v>
      </c>
      <c r="G287" s="172">
        <v>0</v>
      </c>
      <c r="H287" s="172">
        <v>0</v>
      </c>
      <c r="I287" s="172">
        <v>0</v>
      </c>
      <c r="J287" s="172">
        <v>0</v>
      </c>
      <c r="K287" s="172">
        <v>0</v>
      </c>
      <c r="L287" s="172">
        <v>0</v>
      </c>
      <c r="M287" s="172">
        <v>0</v>
      </c>
      <c r="N287" s="172">
        <v>0</v>
      </c>
      <c r="O287" s="172">
        <v>0</v>
      </c>
      <c r="P287" s="172">
        <v>0</v>
      </c>
      <c r="Q287" s="172">
        <v>0</v>
      </c>
      <c r="R287" s="172">
        <v>0</v>
      </c>
      <c r="S287" s="172">
        <v>0</v>
      </c>
      <c r="T287" s="172">
        <v>0</v>
      </c>
      <c r="U287" s="172">
        <v>0</v>
      </c>
      <c r="V287" s="172">
        <v>0</v>
      </c>
      <c r="W287" s="172">
        <v>0</v>
      </c>
      <c r="X287" s="172">
        <v>0</v>
      </c>
      <c r="Y287" s="172">
        <v>50000000</v>
      </c>
      <c r="Z287" s="172">
        <v>40000000</v>
      </c>
      <c r="AA287" s="172">
        <v>40000000</v>
      </c>
      <c r="AB287" s="172">
        <v>80000000</v>
      </c>
      <c r="AC287" s="172">
        <v>90000000</v>
      </c>
      <c r="AD287" s="172">
        <v>20000000</v>
      </c>
      <c r="AE287" s="172">
        <v>33000000</v>
      </c>
      <c r="AF287" s="172">
        <v>33000000</v>
      </c>
      <c r="AG287" s="172">
        <v>33000000</v>
      </c>
      <c r="AH287" s="172">
        <v>7000000</v>
      </c>
      <c r="AI287" s="172">
        <v>7000000</v>
      </c>
      <c r="AJ287" s="172">
        <v>19000000</v>
      </c>
      <c r="AK287" s="172">
        <v>7158800</v>
      </c>
      <c r="AL287" s="172">
        <v>-9086100</v>
      </c>
      <c r="AM287" s="172">
        <v>-9086100</v>
      </c>
      <c r="AN287" s="172">
        <v>-18649100</v>
      </c>
      <c r="AO287" s="172">
        <v>-14577670.300000001</v>
      </c>
      <c r="AP287" s="172">
        <v>0</v>
      </c>
      <c r="AQ287" s="172">
        <v>-2500000</v>
      </c>
      <c r="AR287" s="172">
        <v>-2500000</v>
      </c>
      <c r="AS287" s="172">
        <v>-14747000</v>
      </c>
      <c r="AT287" s="172">
        <v>3933900</v>
      </c>
      <c r="AU287" s="172">
        <v>3933900</v>
      </c>
      <c r="AV287" s="172">
        <v>-7994300</v>
      </c>
      <c r="AW287" s="172">
        <v>-7994300</v>
      </c>
      <c r="AX287" s="172">
        <v>0</v>
      </c>
      <c r="AY287" s="172">
        <v>5992500</v>
      </c>
      <c r="AZ287" s="172">
        <v>30967500</v>
      </c>
    </row>
    <row r="288" spans="1:52" ht="16.5" hidden="1" customHeight="1" x14ac:dyDescent="0.3">
      <c r="A288" s="172" t="s">
        <v>938</v>
      </c>
      <c r="B288" s="172">
        <v>0</v>
      </c>
      <c r="C288" s="172">
        <v>0</v>
      </c>
      <c r="D288" s="172">
        <v>0</v>
      </c>
      <c r="E288" s="172">
        <v>0</v>
      </c>
      <c r="F288" s="172">
        <v>0</v>
      </c>
      <c r="G288" s="172">
        <v>0</v>
      </c>
      <c r="H288" s="172">
        <v>0</v>
      </c>
      <c r="I288" s="172">
        <v>0</v>
      </c>
      <c r="J288" s="172">
        <v>0</v>
      </c>
      <c r="K288" s="172">
        <v>0</v>
      </c>
      <c r="L288" s="172">
        <v>0</v>
      </c>
      <c r="M288" s="172">
        <v>0</v>
      </c>
      <c r="N288" s="172">
        <v>0</v>
      </c>
      <c r="O288" s="172">
        <v>0</v>
      </c>
      <c r="P288" s="172">
        <v>0</v>
      </c>
      <c r="Q288" s="172">
        <v>0</v>
      </c>
      <c r="R288" s="172">
        <v>0</v>
      </c>
      <c r="S288" s="172">
        <v>0</v>
      </c>
      <c r="T288" s="172">
        <v>0</v>
      </c>
      <c r="U288" s="172">
        <v>0</v>
      </c>
      <c r="V288" s="172">
        <v>0</v>
      </c>
      <c r="W288" s="172">
        <v>0</v>
      </c>
      <c r="X288" s="172">
        <v>0</v>
      </c>
      <c r="Y288" s="172">
        <v>0</v>
      </c>
      <c r="Z288" s="172">
        <v>0</v>
      </c>
      <c r="AA288" s="172">
        <v>0</v>
      </c>
      <c r="AB288" s="172">
        <v>0</v>
      </c>
      <c r="AC288" s="172">
        <v>0</v>
      </c>
      <c r="AD288" s="172">
        <v>0</v>
      </c>
      <c r="AE288" s="172">
        <v>0</v>
      </c>
      <c r="AF288" s="172">
        <v>0</v>
      </c>
      <c r="AG288" s="172">
        <v>0</v>
      </c>
      <c r="AH288" s="172">
        <v>0</v>
      </c>
      <c r="AI288" s="172">
        <v>0</v>
      </c>
      <c r="AJ288" s="172">
        <v>0</v>
      </c>
      <c r="AK288" s="172">
        <v>-11841200</v>
      </c>
      <c r="AL288" s="172">
        <v>-13586100</v>
      </c>
      <c r="AM288" s="172">
        <v>-13586100</v>
      </c>
      <c r="AN288" s="172">
        <v>-26149100</v>
      </c>
      <c r="AO288" s="172">
        <v>-50033900</v>
      </c>
      <c r="AP288" s="172">
        <v>0</v>
      </c>
      <c r="AQ288" s="172">
        <v>-2500000</v>
      </c>
      <c r="AR288" s="172">
        <v>-2500000</v>
      </c>
      <c r="AS288" s="172">
        <v>-14747000</v>
      </c>
      <c r="AT288" s="172">
        <v>-11066100</v>
      </c>
      <c r="AU288" s="172">
        <v>-11066100</v>
      </c>
      <c r="AV288" s="172">
        <v>-22994300</v>
      </c>
      <c r="AW288" s="172">
        <v>-22994300</v>
      </c>
      <c r="AX288" s="172">
        <v>0</v>
      </c>
      <c r="AY288" s="172">
        <v>-1500000</v>
      </c>
      <c r="AZ288" s="172">
        <v>-1500000</v>
      </c>
    </row>
    <row r="289" spans="1:52" ht="16.5" hidden="1" customHeight="1" x14ac:dyDescent="0.3">
      <c r="A289" s="172" t="s">
        <v>939</v>
      </c>
      <c r="B289" s="172">
        <v>0</v>
      </c>
      <c r="C289" s="172">
        <v>0</v>
      </c>
      <c r="D289" s="172">
        <v>0</v>
      </c>
      <c r="E289" s="172">
        <v>0</v>
      </c>
      <c r="F289" s="172">
        <v>0</v>
      </c>
      <c r="G289" s="172">
        <v>0</v>
      </c>
      <c r="H289" s="172">
        <v>0</v>
      </c>
      <c r="I289" s="172">
        <v>0</v>
      </c>
      <c r="J289" s="172">
        <v>0</v>
      </c>
      <c r="K289" s="172">
        <v>0</v>
      </c>
      <c r="L289" s="172">
        <v>0</v>
      </c>
      <c r="M289" s="172">
        <v>0</v>
      </c>
      <c r="N289" s="172">
        <v>0</v>
      </c>
      <c r="O289" s="172">
        <v>0</v>
      </c>
      <c r="P289" s="172">
        <v>0</v>
      </c>
      <c r="Q289" s="172">
        <v>0</v>
      </c>
      <c r="R289" s="172">
        <v>0</v>
      </c>
      <c r="S289" s="172">
        <v>0</v>
      </c>
      <c r="T289" s="172">
        <v>0</v>
      </c>
      <c r="U289" s="172">
        <v>0</v>
      </c>
      <c r="V289" s="172">
        <v>0</v>
      </c>
      <c r="W289" s="172">
        <v>0</v>
      </c>
      <c r="X289" s="172">
        <v>0</v>
      </c>
      <c r="Y289" s="172">
        <v>50000000</v>
      </c>
      <c r="Z289" s="172">
        <v>40000000</v>
      </c>
      <c r="AA289" s="172">
        <v>40000000</v>
      </c>
      <c r="AB289" s="172">
        <v>80000000</v>
      </c>
      <c r="AC289" s="172">
        <v>90000000</v>
      </c>
      <c r="AD289" s="172">
        <v>20000000</v>
      </c>
      <c r="AE289" s="172">
        <v>33000000</v>
      </c>
      <c r="AF289" s="172">
        <v>33000000</v>
      </c>
      <c r="AG289" s="172">
        <v>33000000</v>
      </c>
      <c r="AH289" s="172">
        <v>7000000</v>
      </c>
      <c r="AI289" s="172">
        <v>7000000</v>
      </c>
      <c r="AJ289" s="172">
        <v>19000000</v>
      </c>
      <c r="AK289" s="172">
        <v>19000000</v>
      </c>
      <c r="AL289" s="172">
        <v>4500000</v>
      </c>
      <c r="AM289" s="172">
        <v>4500000</v>
      </c>
      <c r="AN289" s="172">
        <v>7500000</v>
      </c>
      <c r="AO289" s="172">
        <v>35456229.700000003</v>
      </c>
      <c r="AP289" s="172">
        <v>0</v>
      </c>
      <c r="AQ289" s="172">
        <v>0</v>
      </c>
      <c r="AR289" s="172">
        <v>0</v>
      </c>
      <c r="AS289" s="172">
        <v>0</v>
      </c>
      <c r="AT289" s="172">
        <v>15000000</v>
      </c>
      <c r="AU289" s="172">
        <v>15000000</v>
      </c>
      <c r="AV289" s="172">
        <v>15000000</v>
      </c>
      <c r="AW289" s="172">
        <v>15000000</v>
      </c>
      <c r="AX289" s="172">
        <v>0</v>
      </c>
      <c r="AY289" s="172">
        <v>7492500</v>
      </c>
      <c r="AZ289" s="172">
        <v>32467500</v>
      </c>
    </row>
    <row r="290" spans="1:52" ht="16.5" hidden="1" customHeight="1" x14ac:dyDescent="0.3">
      <c r="A290" s="172" t="s">
        <v>940</v>
      </c>
      <c r="B290" s="172">
        <v>109642</v>
      </c>
      <c r="C290" s="172">
        <v>109642</v>
      </c>
      <c r="D290" s="172">
        <v>157321</v>
      </c>
      <c r="E290" s="172">
        <v>157321</v>
      </c>
      <c r="F290" s="172">
        <v>0</v>
      </c>
      <c r="G290" s="172">
        <v>0</v>
      </c>
      <c r="H290" s="172">
        <v>0</v>
      </c>
      <c r="I290" s="172">
        <v>0</v>
      </c>
      <c r="J290" s="172">
        <v>0</v>
      </c>
      <c r="K290" s="172">
        <v>0</v>
      </c>
      <c r="L290" s="172">
        <v>0</v>
      </c>
      <c r="M290" s="172">
        <v>0</v>
      </c>
      <c r="N290" s="172">
        <v>0</v>
      </c>
      <c r="O290" s="172">
        <v>0</v>
      </c>
      <c r="P290" s="172">
        <v>0</v>
      </c>
      <c r="Q290" s="172">
        <v>0</v>
      </c>
      <c r="R290" s="172">
        <v>0</v>
      </c>
      <c r="S290" s="172">
        <v>0</v>
      </c>
      <c r="T290" s="172">
        <v>0</v>
      </c>
      <c r="U290" s="172">
        <v>0</v>
      </c>
      <c r="V290" s="172">
        <v>0</v>
      </c>
      <c r="W290" s="172">
        <v>0</v>
      </c>
      <c r="X290" s="172">
        <v>0</v>
      </c>
      <c r="Y290" s="172">
        <v>0</v>
      </c>
      <c r="Z290" s="172">
        <v>0</v>
      </c>
      <c r="AA290" s="172">
        <v>0</v>
      </c>
      <c r="AB290" s="172">
        <v>0</v>
      </c>
      <c r="AC290" s="172">
        <v>0</v>
      </c>
      <c r="AD290" s="172">
        <v>0</v>
      </c>
      <c r="AE290" s="172">
        <v>0</v>
      </c>
      <c r="AF290" s="172">
        <v>0</v>
      </c>
      <c r="AG290" s="172">
        <v>0</v>
      </c>
      <c r="AH290" s="172">
        <v>0</v>
      </c>
      <c r="AI290" s="172">
        <v>0</v>
      </c>
      <c r="AJ290" s="172">
        <v>0</v>
      </c>
      <c r="AK290" s="172">
        <v>0</v>
      </c>
      <c r="AL290" s="172">
        <v>0</v>
      </c>
      <c r="AM290" s="172">
        <v>0</v>
      </c>
      <c r="AN290" s="172">
        <v>0</v>
      </c>
      <c r="AO290" s="172">
        <v>281515.815</v>
      </c>
      <c r="AP290" s="172">
        <v>19593</v>
      </c>
      <c r="AQ290" s="172">
        <v>10130912</v>
      </c>
      <c r="AR290" s="172">
        <v>10130912</v>
      </c>
      <c r="AS290" s="172">
        <v>10130912</v>
      </c>
      <c r="AT290" s="172">
        <v>-553420</v>
      </c>
      <c r="AU290" s="172">
        <v>-788051</v>
      </c>
      <c r="AV290" s="172">
        <v>-788051</v>
      </c>
      <c r="AW290" s="172">
        <v>-788050.76399999997</v>
      </c>
      <c r="AX290" s="172">
        <v>0</v>
      </c>
      <c r="AY290" s="172">
        <v>0</v>
      </c>
      <c r="AZ290" s="172">
        <v>-12662</v>
      </c>
    </row>
    <row r="291" spans="1:52" ht="16.5" hidden="1" customHeight="1" x14ac:dyDescent="0.3">
      <c r="A291" s="172" t="s">
        <v>941</v>
      </c>
      <c r="B291" s="172">
        <v>0</v>
      </c>
      <c r="C291" s="172">
        <v>-1568545</v>
      </c>
      <c r="D291" s="172">
        <v>-1568545</v>
      </c>
      <c r="E291" s="172">
        <v>-1568548</v>
      </c>
      <c r="F291" s="172">
        <v>0</v>
      </c>
      <c r="G291" s="172">
        <v>-2695890</v>
      </c>
      <c r="H291" s="172">
        <v>-2695892</v>
      </c>
      <c r="I291" s="172">
        <v>-2695893</v>
      </c>
      <c r="J291" s="172">
        <v>0</v>
      </c>
      <c r="K291" s="172">
        <v>-3594519</v>
      </c>
      <c r="L291" s="172">
        <v>-3594523</v>
      </c>
      <c r="M291" s="172">
        <v>-5391784</v>
      </c>
      <c r="N291" s="172">
        <v>0</v>
      </c>
      <c r="O291" s="172">
        <v>-4493153</v>
      </c>
      <c r="P291" s="172">
        <v>-4493153</v>
      </c>
      <c r="Q291" s="172">
        <v>-4493155.29</v>
      </c>
      <c r="R291" s="172">
        <v>0</v>
      </c>
      <c r="S291" s="172">
        <v>-5612444</v>
      </c>
      <c r="T291" s="172">
        <v>-5612444</v>
      </c>
      <c r="U291" s="172">
        <v>-5612445.0099999998</v>
      </c>
      <c r="V291" s="172">
        <v>0</v>
      </c>
      <c r="W291" s="172">
        <v>-8083783</v>
      </c>
      <c r="X291" s="172">
        <v>-8083788</v>
      </c>
      <c r="Y291" s="172">
        <v>-8134713.3190000001</v>
      </c>
      <c r="Z291" s="172">
        <v>-2</v>
      </c>
      <c r="AA291" s="172">
        <v>-8115301</v>
      </c>
      <c r="AB291" s="172">
        <v>-8150949</v>
      </c>
      <c r="AC291" s="172">
        <v>-8150953.602</v>
      </c>
      <c r="AD291" s="172">
        <v>-1</v>
      </c>
      <c r="AE291" s="172">
        <v>-7229139</v>
      </c>
      <c r="AF291" s="172">
        <v>-7269879</v>
      </c>
      <c r="AG291" s="172">
        <v>-7269881.1619999995</v>
      </c>
      <c r="AH291" s="172">
        <v>0</v>
      </c>
      <c r="AI291" s="172">
        <v>-8130729</v>
      </c>
      <c r="AJ291" s="172">
        <v>-8167395</v>
      </c>
      <c r="AK291" s="172">
        <v>-8167395.9539999999</v>
      </c>
      <c r="AL291" s="172">
        <v>0</v>
      </c>
      <c r="AM291" s="172">
        <v>-9032690</v>
      </c>
      <c r="AN291" s="172">
        <v>-9073430</v>
      </c>
      <c r="AO291" s="172">
        <v>-9073437.4039999992</v>
      </c>
      <c r="AP291" s="172">
        <v>0</v>
      </c>
      <c r="AQ291" s="172">
        <v>-9880995</v>
      </c>
      <c r="AR291" s="172">
        <v>-9880995</v>
      </c>
      <c r="AS291" s="172">
        <v>-10070877.423</v>
      </c>
      <c r="AT291" s="172">
        <v>-1</v>
      </c>
      <c r="AU291" s="172">
        <v>-10966308</v>
      </c>
      <c r="AV291" s="172">
        <v>-11099148</v>
      </c>
      <c r="AW291" s="172">
        <v>-11099150.166999999</v>
      </c>
      <c r="AX291" s="172">
        <v>-3</v>
      </c>
      <c r="AY291" s="172">
        <v>-11414950</v>
      </c>
      <c r="AZ291" s="172">
        <v>-11547789</v>
      </c>
    </row>
    <row r="292" spans="1:52" ht="16.5" hidden="1" customHeight="1" x14ac:dyDescent="0.3">
      <c r="A292" s="172" t="s">
        <v>906</v>
      </c>
      <c r="B292" s="172">
        <v>0</v>
      </c>
      <c r="C292" s="172">
        <v>0</v>
      </c>
      <c r="D292" s="172">
        <v>0</v>
      </c>
      <c r="E292" s="172">
        <v>0</v>
      </c>
      <c r="F292" s="172">
        <v>0</v>
      </c>
      <c r="G292" s="172">
        <v>-2741</v>
      </c>
      <c r="H292" s="172">
        <v>-3092</v>
      </c>
      <c r="I292" s="172">
        <v>-3098</v>
      </c>
      <c r="J292" s="172">
        <v>-51</v>
      </c>
      <c r="K292" s="172">
        <v>-110</v>
      </c>
      <c r="L292" s="172">
        <v>-111</v>
      </c>
      <c r="M292" s="172">
        <v>-165</v>
      </c>
      <c r="N292" s="172">
        <v>0</v>
      </c>
      <c r="O292" s="172">
        <v>0</v>
      </c>
      <c r="P292" s="172">
        <v>0</v>
      </c>
      <c r="Q292" s="172">
        <v>0</v>
      </c>
      <c r="R292" s="172">
        <v>-1</v>
      </c>
      <c r="S292" s="172">
        <v>-11</v>
      </c>
      <c r="T292" s="172">
        <v>-19</v>
      </c>
      <c r="U292" s="172">
        <v>-25.260999999999999</v>
      </c>
      <c r="V292" s="172">
        <v>-13</v>
      </c>
      <c r="W292" s="172">
        <v>-26805</v>
      </c>
      <c r="X292" s="172">
        <v>-929804</v>
      </c>
      <c r="Y292" s="172">
        <v>-1710148.1370000001</v>
      </c>
      <c r="Z292" s="172">
        <v>-783741</v>
      </c>
      <c r="AA292" s="172">
        <v>-3309403</v>
      </c>
      <c r="AB292" s="172">
        <v>-5358800</v>
      </c>
      <c r="AC292" s="172">
        <v>-7397299.7319999998</v>
      </c>
      <c r="AD292" s="172">
        <v>-2450630</v>
      </c>
      <c r="AE292" s="172">
        <v>-4221642</v>
      </c>
      <c r="AF292" s="172">
        <v>-6573590</v>
      </c>
      <c r="AG292" s="172">
        <v>-8332798.8049999997</v>
      </c>
      <c r="AH292" s="172">
        <v>-2300785</v>
      </c>
      <c r="AI292" s="172">
        <v>-4065588</v>
      </c>
      <c r="AJ292" s="172">
        <v>-6484220</v>
      </c>
      <c r="AK292" s="172">
        <v>-8260805.7510000002</v>
      </c>
      <c r="AL292" s="172">
        <v>-2580990</v>
      </c>
      <c r="AM292" s="172">
        <v>-4339579</v>
      </c>
      <c r="AN292" s="172">
        <v>-6869082</v>
      </c>
      <c r="AO292" s="172">
        <v>-8825271.5329999998</v>
      </c>
      <c r="AP292" s="172">
        <v>-2135869</v>
      </c>
      <c r="AQ292" s="172">
        <v>-4137576</v>
      </c>
      <c r="AR292" s="172">
        <v>-6439746</v>
      </c>
      <c r="AS292" s="172">
        <v>-8200771.6500000004</v>
      </c>
      <c r="AT292" s="172">
        <v>-2185920</v>
      </c>
      <c r="AU292" s="172">
        <v>-3789615</v>
      </c>
      <c r="AV292" s="172">
        <v>-6030377</v>
      </c>
      <c r="AW292" s="172">
        <v>-7676471.7709999997</v>
      </c>
      <c r="AX292" s="172">
        <v>-2037060</v>
      </c>
      <c r="AY292" s="172">
        <v>-3665055</v>
      </c>
      <c r="AZ292" s="172">
        <v>-5766260</v>
      </c>
    </row>
    <row r="293" spans="1:52" ht="16.5" hidden="1" customHeight="1" x14ac:dyDescent="0.3">
      <c r="A293" s="172" t="s">
        <v>920</v>
      </c>
      <c r="B293" s="172">
        <v>-167169</v>
      </c>
      <c r="C293" s="172">
        <v>-317650</v>
      </c>
      <c r="D293" s="172">
        <v>-486804</v>
      </c>
      <c r="E293" s="172">
        <v>-539208</v>
      </c>
      <c r="F293" s="172">
        <v>-464</v>
      </c>
      <c r="G293" s="172">
        <v>0</v>
      </c>
      <c r="H293" s="172">
        <v>0</v>
      </c>
      <c r="I293" s="172">
        <v>0</v>
      </c>
      <c r="J293" s="172">
        <v>0</v>
      </c>
      <c r="K293" s="172">
        <v>0</v>
      </c>
      <c r="L293" s="172">
        <v>0</v>
      </c>
      <c r="M293" s="172">
        <v>0</v>
      </c>
      <c r="N293" s="172">
        <v>0</v>
      </c>
      <c r="O293" s="172">
        <v>0</v>
      </c>
      <c r="P293" s="172">
        <v>0</v>
      </c>
      <c r="Q293" s="172">
        <v>0</v>
      </c>
      <c r="R293" s="172">
        <v>0</v>
      </c>
      <c r="S293" s="172">
        <v>0</v>
      </c>
      <c r="T293" s="172">
        <v>0</v>
      </c>
      <c r="U293" s="172">
        <v>0</v>
      </c>
      <c r="V293" s="172">
        <v>0</v>
      </c>
      <c r="W293" s="172">
        <v>0</v>
      </c>
      <c r="X293" s="172">
        <v>0</v>
      </c>
      <c r="Y293" s="172">
        <v>0</v>
      </c>
      <c r="Z293" s="172">
        <v>0</v>
      </c>
      <c r="AA293" s="172">
        <v>0</v>
      </c>
      <c r="AB293" s="172">
        <v>0</v>
      </c>
      <c r="AC293" s="172">
        <v>0</v>
      </c>
      <c r="AD293" s="172">
        <v>0</v>
      </c>
      <c r="AE293" s="172">
        <v>0</v>
      </c>
      <c r="AF293" s="172">
        <v>0</v>
      </c>
      <c r="AG293" s="172">
        <v>0</v>
      </c>
      <c r="AH293" s="172">
        <v>0</v>
      </c>
      <c r="AI293" s="172">
        <v>0</v>
      </c>
      <c r="AJ293" s="172">
        <v>0</v>
      </c>
      <c r="AK293" s="172">
        <v>9973815.0899999999</v>
      </c>
      <c r="AL293" s="172">
        <v>0</v>
      </c>
      <c r="AM293" s="172">
        <v>0</v>
      </c>
      <c r="AN293" s="172">
        <v>10145644</v>
      </c>
      <c r="AO293" s="172">
        <v>0</v>
      </c>
      <c r="AP293" s="172">
        <v>10130912</v>
      </c>
      <c r="AQ293" s="172">
        <v>19593</v>
      </c>
      <c r="AR293" s="172">
        <v>19593</v>
      </c>
      <c r="AS293" s="172">
        <v>145289.03</v>
      </c>
      <c r="AT293" s="172">
        <v>0</v>
      </c>
      <c r="AU293" s="172">
        <v>47850</v>
      </c>
      <c r="AV293" s="172">
        <v>47850</v>
      </c>
      <c r="AW293" s="172">
        <v>47850.03</v>
      </c>
      <c r="AX293" s="172">
        <v>0</v>
      </c>
      <c r="AY293" s="172">
        <v>-4282332</v>
      </c>
      <c r="AZ293" s="172">
        <v>-6163671</v>
      </c>
    </row>
    <row r="294" spans="1:52" ht="16.5" hidden="1" customHeight="1" x14ac:dyDescent="0.3">
      <c r="A294" s="172" t="s">
        <v>942</v>
      </c>
      <c r="B294" s="172">
        <v>-263302</v>
      </c>
      <c r="C294" s="172">
        <v>-454386</v>
      </c>
      <c r="D294" s="172">
        <v>-3234263</v>
      </c>
      <c r="E294" s="172">
        <v>-3832951</v>
      </c>
      <c r="F294" s="172">
        <v>-11130</v>
      </c>
      <c r="G294" s="172">
        <v>-2763133</v>
      </c>
      <c r="H294" s="172">
        <v>-2855298</v>
      </c>
      <c r="I294" s="172">
        <v>-2856775</v>
      </c>
      <c r="J294" s="172">
        <v>7724</v>
      </c>
      <c r="K294" s="172">
        <v>-3604841</v>
      </c>
      <c r="L294" s="172">
        <v>-3604846</v>
      </c>
      <c r="M294" s="172">
        <v>-5402161</v>
      </c>
      <c r="N294" s="172">
        <v>3197</v>
      </c>
      <c r="O294" s="172">
        <v>-4493114</v>
      </c>
      <c r="P294" s="172">
        <v>-4493105</v>
      </c>
      <c r="Q294" s="172">
        <v>-4490981.82</v>
      </c>
      <c r="R294" s="172">
        <v>5233</v>
      </c>
      <c r="S294" s="172">
        <v>-5614187</v>
      </c>
      <c r="T294" s="172">
        <v>-5593501</v>
      </c>
      <c r="U294" s="172">
        <v>-5614643.7410000004</v>
      </c>
      <c r="V294" s="172">
        <v>9</v>
      </c>
      <c r="W294" s="172">
        <v>132399077</v>
      </c>
      <c r="X294" s="172">
        <v>172910161</v>
      </c>
      <c r="Y294" s="172">
        <v>171177068.19400001</v>
      </c>
      <c r="Z294" s="172">
        <v>633172</v>
      </c>
      <c r="AA294" s="172">
        <v>-6682692</v>
      </c>
      <c r="AB294" s="172">
        <v>-11212401</v>
      </c>
      <c r="AC294" s="172">
        <v>-2829870.736</v>
      </c>
      <c r="AD294" s="172">
        <v>-12967277</v>
      </c>
      <c r="AE294" s="172">
        <v>-17709582</v>
      </c>
      <c r="AF294" s="172">
        <v>-23429009</v>
      </c>
      <c r="AG294" s="172">
        <v>-24779610.737</v>
      </c>
      <c r="AH294" s="172">
        <v>-544060</v>
      </c>
      <c r="AI294" s="172">
        <v>-8946532</v>
      </c>
      <c r="AJ294" s="172">
        <v>-2546826</v>
      </c>
      <c r="AK294" s="172">
        <v>-7232891.449</v>
      </c>
      <c r="AL294" s="172">
        <v>-9138729</v>
      </c>
      <c r="AM294" s="172">
        <v>-17194735</v>
      </c>
      <c r="AN294" s="172">
        <v>-19964978</v>
      </c>
      <c r="AO294" s="172">
        <v>-30119511.147999998</v>
      </c>
      <c r="AP294" s="172">
        <v>7354762</v>
      </c>
      <c r="AQ294" s="172">
        <v>-4348812</v>
      </c>
      <c r="AR294" s="172">
        <v>-4858007</v>
      </c>
      <c r="AS294" s="172">
        <v>-20714333.136999998</v>
      </c>
      <c r="AT294" s="172">
        <v>-1753049</v>
      </c>
      <c r="AU294" s="172">
        <v>-11544450</v>
      </c>
      <c r="AV294" s="172">
        <v>-20914140</v>
      </c>
      <c r="AW294" s="172">
        <v>-27938607.213</v>
      </c>
      <c r="AX294" s="172">
        <v>-3808102</v>
      </c>
      <c r="AY294" s="172">
        <v>-903966</v>
      </c>
      <c r="AZ294" s="172">
        <v>9749712</v>
      </c>
    </row>
    <row r="295" spans="1:52" ht="16.5" hidden="1" customHeight="1" x14ac:dyDescent="0.3"/>
    <row r="296" spans="1:52" ht="16.5" hidden="1" customHeight="1" x14ac:dyDescent="0.3">
      <c r="A296" s="172" t="s">
        <v>943</v>
      </c>
    </row>
    <row r="297" spans="1:52" ht="16.5" hidden="1" customHeight="1" x14ac:dyDescent="0.3">
      <c r="A297" s="172" t="s">
        <v>920</v>
      </c>
      <c r="B297" s="172">
        <v>-65292</v>
      </c>
      <c r="C297" s="172">
        <v>52030</v>
      </c>
      <c r="D297" s="172">
        <v>84891</v>
      </c>
      <c r="E297" s="172">
        <v>84650</v>
      </c>
      <c r="F297" s="172">
        <v>8581</v>
      </c>
      <c r="G297" s="172">
        <v>0</v>
      </c>
      <c r="H297" s="172">
        <v>0</v>
      </c>
      <c r="I297" s="172">
        <v>0</v>
      </c>
      <c r="J297" s="172">
        <v>0</v>
      </c>
      <c r="K297" s="172">
        <v>0</v>
      </c>
      <c r="L297" s="172">
        <v>0</v>
      </c>
      <c r="M297" s="172">
        <v>0</v>
      </c>
      <c r="N297" s="172">
        <v>0</v>
      </c>
      <c r="O297" s="172">
        <v>0</v>
      </c>
      <c r="P297" s="172">
        <v>0</v>
      </c>
      <c r="Q297" s="172">
        <v>0</v>
      </c>
      <c r="R297" s="172">
        <v>0</v>
      </c>
      <c r="S297" s="172">
        <v>0</v>
      </c>
      <c r="T297" s="172">
        <v>0</v>
      </c>
      <c r="U297" s="172">
        <v>0</v>
      </c>
      <c r="V297" s="172">
        <v>0</v>
      </c>
      <c r="W297" s="172">
        <v>0</v>
      </c>
      <c r="X297" s="172">
        <v>0</v>
      </c>
      <c r="Y297" s="172">
        <v>0</v>
      </c>
      <c r="Z297" s="172">
        <v>0</v>
      </c>
      <c r="AA297" s="172">
        <v>0</v>
      </c>
      <c r="AB297" s="172">
        <v>0</v>
      </c>
      <c r="AC297" s="172">
        <v>0</v>
      </c>
      <c r="AD297" s="172">
        <v>0</v>
      </c>
      <c r="AE297" s="172">
        <v>0</v>
      </c>
      <c r="AF297" s="172">
        <v>0</v>
      </c>
      <c r="AG297" s="172">
        <v>0</v>
      </c>
      <c r="AH297" s="172">
        <v>0</v>
      </c>
      <c r="AI297" s="172">
        <v>0</v>
      </c>
      <c r="AJ297" s="172">
        <v>0</v>
      </c>
      <c r="AK297" s="172">
        <v>0</v>
      </c>
      <c r="AL297" s="172">
        <v>0</v>
      </c>
      <c r="AM297" s="172">
        <v>0</v>
      </c>
      <c r="AN297" s="172">
        <v>0</v>
      </c>
      <c r="AO297" s="172">
        <v>0</v>
      </c>
      <c r="AP297" s="172">
        <v>0</v>
      </c>
      <c r="AQ297" s="172">
        <v>0</v>
      </c>
      <c r="AR297" s="172">
        <v>0</v>
      </c>
      <c r="AS297" s="172">
        <v>0</v>
      </c>
      <c r="AT297" s="172">
        <v>0</v>
      </c>
      <c r="AU297" s="172">
        <v>0</v>
      </c>
      <c r="AV297" s="172">
        <v>0</v>
      </c>
      <c r="AW297" s="172">
        <v>0</v>
      </c>
      <c r="AX297" s="172">
        <v>0</v>
      </c>
      <c r="AY297" s="172">
        <v>0</v>
      </c>
      <c r="AZ297" s="172">
        <v>0</v>
      </c>
    </row>
    <row r="298" spans="1:52" ht="16.5" hidden="1" customHeight="1" x14ac:dyDescent="0.3">
      <c r="A298" s="172" t="s">
        <v>944</v>
      </c>
      <c r="B298" s="172">
        <v>-849469</v>
      </c>
      <c r="C298" s="172">
        <v>-1776645</v>
      </c>
      <c r="D298" s="172">
        <v>-2382902</v>
      </c>
      <c r="E298" s="172">
        <v>-185662</v>
      </c>
      <c r="F298" s="172">
        <v>270176</v>
      </c>
      <c r="G298" s="172">
        <v>-1458691</v>
      </c>
      <c r="H298" s="172">
        <v>-1782841</v>
      </c>
      <c r="I298" s="172">
        <v>810051</v>
      </c>
      <c r="J298" s="172">
        <v>2436932</v>
      </c>
      <c r="K298" s="172">
        <v>1266212</v>
      </c>
      <c r="L298" s="172">
        <v>5548967</v>
      </c>
      <c r="M298" s="172">
        <v>3065129</v>
      </c>
      <c r="N298" s="172">
        <v>2664595</v>
      </c>
      <c r="O298" s="172">
        <v>-905695</v>
      </c>
      <c r="P298" s="172">
        <v>-885136</v>
      </c>
      <c r="Q298" s="172">
        <v>-1538673.13</v>
      </c>
      <c r="R298" s="172">
        <v>4821436</v>
      </c>
      <c r="S298" s="172">
        <v>4339792</v>
      </c>
      <c r="T298" s="172">
        <v>6695914</v>
      </c>
      <c r="U298" s="172">
        <v>8914707.1239999998</v>
      </c>
      <c r="V298" s="172">
        <v>-456961</v>
      </c>
      <c r="W298" s="172">
        <v>8964599</v>
      </c>
      <c r="X298" s="172">
        <v>-4802738</v>
      </c>
      <c r="Y298" s="172">
        <v>1392335.0649999999</v>
      </c>
      <c r="Z298" s="172">
        <v>-3941817</v>
      </c>
      <c r="AA298" s="172">
        <v>-9754092</v>
      </c>
      <c r="AB298" s="172">
        <v>-10146815</v>
      </c>
      <c r="AC298" s="172">
        <v>7582740.0159999998</v>
      </c>
      <c r="AD298" s="172">
        <v>-13124478</v>
      </c>
      <c r="AE298" s="172">
        <v>-16680102</v>
      </c>
      <c r="AF298" s="172">
        <v>-17879697</v>
      </c>
      <c r="AG298" s="172">
        <v>-10770043.064999999</v>
      </c>
      <c r="AH298" s="172">
        <v>49525</v>
      </c>
      <c r="AI298" s="172">
        <v>-4405204</v>
      </c>
      <c r="AJ298" s="172">
        <v>8753419</v>
      </c>
      <c r="AK298" s="172">
        <v>11912395.756999999</v>
      </c>
      <c r="AL298" s="172">
        <v>-10044009</v>
      </c>
      <c r="AM298" s="172">
        <v>-14741610</v>
      </c>
      <c r="AN298" s="172">
        <v>-4578996</v>
      </c>
      <c r="AO298" s="172">
        <v>-4343855.9840000002</v>
      </c>
      <c r="AP298" s="172">
        <v>10295849</v>
      </c>
      <c r="AQ298" s="172">
        <v>1912981</v>
      </c>
      <c r="AR298" s="172">
        <v>8126958</v>
      </c>
      <c r="AS298" s="172">
        <v>5158581.2209999999</v>
      </c>
      <c r="AT298" s="172">
        <v>1827956</v>
      </c>
      <c r="AU298" s="172">
        <v>-2567750</v>
      </c>
      <c r="AV298" s="172">
        <v>-8312896</v>
      </c>
      <c r="AW298" s="172">
        <v>-4045308.6170000001</v>
      </c>
      <c r="AX298" s="172">
        <v>-649869</v>
      </c>
      <c r="AY298" s="172">
        <v>-380867</v>
      </c>
      <c r="AZ298" s="172">
        <v>18674584</v>
      </c>
    </row>
    <row r="299" spans="1:52" ht="16.5" hidden="1" customHeight="1" x14ac:dyDescent="0.3">
      <c r="A299" s="172" t="s">
        <v>1271</v>
      </c>
      <c r="B299" s="172">
        <v>0</v>
      </c>
      <c r="C299" s="172">
        <v>0</v>
      </c>
      <c r="D299" s="172">
        <v>0</v>
      </c>
      <c r="E299" s="172">
        <v>0</v>
      </c>
      <c r="F299" s="172">
        <v>0</v>
      </c>
      <c r="G299" s="172">
        <v>0</v>
      </c>
      <c r="H299" s="172">
        <v>0</v>
      </c>
      <c r="I299" s="172">
        <v>0</v>
      </c>
      <c r="J299" s="172">
        <v>0</v>
      </c>
      <c r="K299" s="172">
        <v>0</v>
      </c>
      <c r="L299" s="172">
        <v>0</v>
      </c>
      <c r="M299" s="172">
        <v>0</v>
      </c>
      <c r="N299" s="172">
        <v>0</v>
      </c>
      <c r="O299" s="172">
        <v>0</v>
      </c>
      <c r="P299" s="172">
        <v>0</v>
      </c>
      <c r="Q299" s="172">
        <v>0</v>
      </c>
      <c r="R299" s="172">
        <v>0</v>
      </c>
      <c r="S299" s="172">
        <v>0</v>
      </c>
      <c r="T299" s="172">
        <v>0</v>
      </c>
      <c r="U299" s="172">
        <v>0</v>
      </c>
      <c r="V299" s="172">
        <v>0</v>
      </c>
      <c r="W299" s="172">
        <v>0</v>
      </c>
      <c r="X299" s="172">
        <v>0</v>
      </c>
      <c r="Y299" s="172">
        <v>154941.96900000001</v>
      </c>
      <c r="Z299" s="172">
        <v>0</v>
      </c>
      <c r="AA299" s="172">
        <v>0</v>
      </c>
      <c r="AB299" s="172">
        <v>0</v>
      </c>
      <c r="AC299" s="172">
        <v>0</v>
      </c>
      <c r="AD299" s="172">
        <v>0</v>
      </c>
      <c r="AE299" s="172">
        <v>0</v>
      </c>
      <c r="AF299" s="172">
        <v>0</v>
      </c>
      <c r="AG299" s="172">
        <v>0</v>
      </c>
      <c r="AH299" s="172">
        <v>-56751</v>
      </c>
      <c r="AI299" s="172">
        <v>-46685</v>
      </c>
      <c r="AJ299" s="172">
        <v>0</v>
      </c>
      <c r="AK299" s="172">
        <v>0</v>
      </c>
      <c r="AL299" s="172">
        <v>-100059</v>
      </c>
      <c r="AM299" s="172">
        <v>0</v>
      </c>
      <c r="AN299" s="172">
        <v>0</v>
      </c>
      <c r="AO299" s="172">
        <v>-220503.92199999999</v>
      </c>
      <c r="AP299" s="172">
        <v>-92923</v>
      </c>
      <c r="AQ299" s="172">
        <v>0</v>
      </c>
      <c r="AR299" s="172">
        <v>0</v>
      </c>
      <c r="AS299" s="172">
        <v>0</v>
      </c>
      <c r="AT299" s="172">
        <v>0</v>
      </c>
      <c r="AU299" s="172">
        <v>0</v>
      </c>
      <c r="AV299" s="172">
        <v>0</v>
      </c>
      <c r="AW299" s="172">
        <v>0</v>
      </c>
      <c r="AX299" s="172">
        <v>106449</v>
      </c>
      <c r="AY299" s="172">
        <v>0</v>
      </c>
      <c r="AZ299" s="172">
        <v>0</v>
      </c>
    </row>
    <row r="300" spans="1:52" ht="16.5" hidden="1" customHeight="1" x14ac:dyDescent="0.3">
      <c r="A300" s="172" t="s">
        <v>1189</v>
      </c>
      <c r="B300" s="172">
        <v>0</v>
      </c>
      <c r="C300" s="172">
        <v>0</v>
      </c>
      <c r="D300" s="172">
        <v>0</v>
      </c>
      <c r="E300" s="172">
        <v>0</v>
      </c>
      <c r="F300" s="172">
        <v>0</v>
      </c>
      <c r="G300" s="172">
        <v>-13919</v>
      </c>
      <c r="H300" s="172">
        <v>-20815</v>
      </c>
      <c r="I300" s="172">
        <v>-24494</v>
      </c>
      <c r="J300" s="172">
        <v>-15914</v>
      </c>
      <c r="K300" s="172">
        <v>-15047</v>
      </c>
      <c r="L300" s="172">
        <v>-49044</v>
      </c>
      <c r="M300" s="172">
        <v>-31642</v>
      </c>
      <c r="N300" s="172">
        <v>556</v>
      </c>
      <c r="O300" s="172">
        <v>11006</v>
      </c>
      <c r="P300" s="172">
        <v>26453</v>
      </c>
      <c r="Q300" s="172">
        <v>24616.240000000002</v>
      </c>
      <c r="R300" s="172">
        <v>-16824</v>
      </c>
      <c r="S300" s="172">
        <v>20314</v>
      </c>
      <c r="T300" s="172">
        <v>-25870</v>
      </c>
      <c r="U300" s="172">
        <v>-31443.521000000001</v>
      </c>
      <c r="V300" s="172">
        <v>-58168</v>
      </c>
      <c r="W300" s="172">
        <v>16239</v>
      </c>
      <c r="X300" s="172">
        <v>31962</v>
      </c>
      <c r="Y300" s="172">
        <v>0</v>
      </c>
      <c r="Z300" s="172">
        <v>-17325</v>
      </c>
      <c r="AA300" s="172">
        <v>-18484</v>
      </c>
      <c r="AB300" s="172">
        <v>-25220</v>
      </c>
      <c r="AC300" s="172">
        <v>-10617.596</v>
      </c>
      <c r="AD300" s="172">
        <v>-10330</v>
      </c>
      <c r="AE300" s="172">
        <v>41818</v>
      </c>
      <c r="AF300" s="172">
        <v>155492</v>
      </c>
      <c r="AG300" s="172">
        <v>83919.383000000002</v>
      </c>
      <c r="AH300" s="172">
        <v>0</v>
      </c>
      <c r="AI300" s="172">
        <v>0</v>
      </c>
      <c r="AJ300" s="172">
        <v>-78415</v>
      </c>
      <c r="AK300" s="172">
        <v>12518.371999999999</v>
      </c>
      <c r="AL300" s="172">
        <v>0</v>
      </c>
      <c r="AM300" s="172">
        <v>-109902</v>
      </c>
      <c r="AN300" s="172">
        <v>-155053</v>
      </c>
      <c r="AO300" s="172">
        <v>0</v>
      </c>
      <c r="AP300" s="172">
        <v>0</v>
      </c>
      <c r="AQ300" s="172">
        <v>8466</v>
      </c>
      <c r="AR300" s="172">
        <v>-19356</v>
      </c>
      <c r="AS300" s="172">
        <v>-14278.35</v>
      </c>
      <c r="AT300" s="172">
        <v>-36104</v>
      </c>
      <c r="AU300" s="172">
        <v>-85141</v>
      </c>
      <c r="AV300" s="172">
        <v>-103324</v>
      </c>
      <c r="AW300" s="172">
        <v>-117287.519</v>
      </c>
      <c r="AX300" s="172">
        <v>0</v>
      </c>
      <c r="AY300" s="172">
        <v>43437</v>
      </c>
      <c r="AZ300" s="172">
        <v>79110</v>
      </c>
    </row>
    <row r="301" spans="1:52" ht="16.5" hidden="1" customHeight="1" x14ac:dyDescent="0.3">
      <c r="A301" s="172" t="s">
        <v>945</v>
      </c>
      <c r="B301" s="172">
        <v>12082389</v>
      </c>
      <c r="C301" s="172">
        <v>12082389</v>
      </c>
      <c r="D301" s="172">
        <v>12082389</v>
      </c>
      <c r="E301" s="172">
        <v>12082388</v>
      </c>
      <c r="F301" s="172">
        <v>11896726</v>
      </c>
      <c r="G301" s="172">
        <v>11896726</v>
      </c>
      <c r="H301" s="172">
        <v>11896726</v>
      </c>
      <c r="I301" s="172">
        <v>11896726</v>
      </c>
      <c r="J301" s="172">
        <v>12682283</v>
      </c>
      <c r="K301" s="172">
        <v>12682283</v>
      </c>
      <c r="L301" s="172">
        <v>12682283</v>
      </c>
      <c r="M301" s="172">
        <v>12682283</v>
      </c>
      <c r="N301" s="172">
        <v>15715769</v>
      </c>
      <c r="O301" s="172">
        <v>15715769</v>
      </c>
      <c r="P301" s="172">
        <v>15715769</v>
      </c>
      <c r="Q301" s="172">
        <v>15715769.1</v>
      </c>
      <c r="R301" s="172">
        <v>14201712</v>
      </c>
      <c r="S301" s="172">
        <v>14201712</v>
      </c>
      <c r="T301" s="172">
        <v>14201712</v>
      </c>
      <c r="U301" s="172">
        <v>14201712.209000001</v>
      </c>
      <c r="V301" s="172">
        <v>23084976</v>
      </c>
      <c r="W301" s="172">
        <v>23084976</v>
      </c>
      <c r="X301" s="172">
        <v>23084976</v>
      </c>
      <c r="Y301" s="172">
        <v>23084975.811999999</v>
      </c>
      <c r="Z301" s="172">
        <v>24632253</v>
      </c>
      <c r="AA301" s="172">
        <v>24632253</v>
      </c>
      <c r="AB301" s="172">
        <v>24632253</v>
      </c>
      <c r="AC301" s="172">
        <v>24632252.846000001</v>
      </c>
      <c r="AD301" s="172">
        <v>32204375</v>
      </c>
      <c r="AE301" s="172">
        <v>32204375</v>
      </c>
      <c r="AF301" s="172">
        <v>32204375</v>
      </c>
      <c r="AG301" s="172">
        <v>32204375.265999999</v>
      </c>
      <c r="AH301" s="172">
        <v>21518252</v>
      </c>
      <c r="AI301" s="172">
        <v>21518252</v>
      </c>
      <c r="AJ301" s="172">
        <v>21518252</v>
      </c>
      <c r="AK301" s="172">
        <v>21518251.583999999</v>
      </c>
      <c r="AL301" s="172">
        <v>33443166</v>
      </c>
      <c r="AM301" s="172">
        <v>33443166</v>
      </c>
      <c r="AN301" s="172">
        <v>33443166</v>
      </c>
      <c r="AO301" s="172">
        <v>33443165.713</v>
      </c>
      <c r="AP301" s="172">
        <v>28878806</v>
      </c>
      <c r="AQ301" s="172">
        <v>28878806</v>
      </c>
      <c r="AR301" s="172">
        <v>28878806</v>
      </c>
      <c r="AS301" s="172">
        <v>28878805.807</v>
      </c>
      <c r="AT301" s="172">
        <v>34023109</v>
      </c>
      <c r="AU301" s="172">
        <v>34023109</v>
      </c>
      <c r="AV301" s="172">
        <v>34023109</v>
      </c>
      <c r="AW301" s="172">
        <v>34023108.678000003</v>
      </c>
      <c r="AX301" s="172">
        <v>29860513</v>
      </c>
      <c r="AY301" s="172">
        <v>29860513</v>
      </c>
      <c r="AZ301" s="172">
        <v>29860513</v>
      </c>
    </row>
    <row r="302" spans="1:52" ht="16.5" hidden="1" customHeight="1" x14ac:dyDescent="0.3">
      <c r="A302" s="172" t="s">
        <v>946</v>
      </c>
      <c r="B302" s="172">
        <v>11232920</v>
      </c>
      <c r="C302" s="172">
        <v>10305744</v>
      </c>
      <c r="D302" s="172">
        <v>9699487</v>
      </c>
      <c r="E302" s="172">
        <v>11896726</v>
      </c>
      <c r="F302" s="172">
        <v>12166902</v>
      </c>
      <c r="G302" s="172">
        <v>10424116</v>
      </c>
      <c r="H302" s="172">
        <v>10093070</v>
      </c>
      <c r="I302" s="172">
        <v>12682283</v>
      </c>
      <c r="J302" s="172">
        <v>15103301</v>
      </c>
      <c r="K302" s="172">
        <v>13933448</v>
      </c>
      <c r="L302" s="172">
        <v>18182206</v>
      </c>
      <c r="M302" s="172">
        <v>15715769</v>
      </c>
      <c r="N302" s="172">
        <v>18380920</v>
      </c>
      <c r="O302" s="172">
        <v>14821080</v>
      </c>
      <c r="P302" s="172">
        <v>14857086</v>
      </c>
      <c r="Q302" s="172">
        <v>14201712.210000001</v>
      </c>
      <c r="R302" s="172">
        <v>19006324</v>
      </c>
      <c r="S302" s="172">
        <v>18561818</v>
      </c>
      <c r="T302" s="172">
        <v>20871756</v>
      </c>
      <c r="U302" s="172">
        <v>23084975.811999999</v>
      </c>
      <c r="V302" s="172">
        <v>22569847</v>
      </c>
      <c r="W302" s="172">
        <v>32065814</v>
      </c>
      <c r="X302" s="172">
        <v>18314200</v>
      </c>
      <c r="Y302" s="172">
        <v>24632252.846000001</v>
      </c>
      <c r="Z302" s="172">
        <v>20673111</v>
      </c>
      <c r="AA302" s="172">
        <v>14859677</v>
      </c>
      <c r="AB302" s="172">
        <v>14460218</v>
      </c>
      <c r="AC302" s="172">
        <v>32204375.265999999</v>
      </c>
      <c r="AD302" s="172">
        <v>19069567</v>
      </c>
      <c r="AE302" s="172">
        <v>15566091</v>
      </c>
      <c r="AF302" s="172">
        <v>14480170</v>
      </c>
      <c r="AG302" s="172">
        <v>21518251.583999999</v>
      </c>
      <c r="AH302" s="172">
        <v>21511026</v>
      </c>
      <c r="AI302" s="172">
        <v>17066363</v>
      </c>
      <c r="AJ302" s="172">
        <v>30193256</v>
      </c>
      <c r="AK302" s="172">
        <v>33443165.713</v>
      </c>
      <c r="AL302" s="172">
        <v>23299098</v>
      </c>
      <c r="AM302" s="172">
        <v>18591654</v>
      </c>
      <c r="AN302" s="172">
        <v>28709117</v>
      </c>
      <c r="AO302" s="172">
        <v>28878805.807</v>
      </c>
      <c r="AP302" s="172">
        <v>39081732</v>
      </c>
      <c r="AQ302" s="172">
        <v>30800253</v>
      </c>
      <c r="AR302" s="172">
        <v>36986408</v>
      </c>
      <c r="AS302" s="172">
        <v>34023108.678000003</v>
      </c>
      <c r="AT302" s="172">
        <v>35814961</v>
      </c>
      <c r="AU302" s="172">
        <v>31370218</v>
      </c>
      <c r="AV302" s="172">
        <v>25606889</v>
      </c>
      <c r="AW302" s="172">
        <v>29860512.541999999</v>
      </c>
      <c r="AX302" s="172">
        <v>29317093</v>
      </c>
      <c r="AY302" s="172">
        <v>29523083</v>
      </c>
      <c r="AZ302" s="172">
        <v>48614207</v>
      </c>
    </row>
    <row r="303" spans="1:52" ht="16.5" hidden="1" customHeight="1" x14ac:dyDescent="0.3">
      <c r="AZ303" s="175"/>
    </row>
    <row r="304" spans="1:52" ht="16.5" hidden="1" customHeight="1" x14ac:dyDescent="0.3">
      <c r="AZ304" s="175"/>
    </row>
    <row r="305" spans="2:52" ht="16.5" hidden="1" customHeight="1" x14ac:dyDescent="0.3">
      <c r="AZ305" s="175"/>
    </row>
    <row r="306" spans="2:52" ht="16.5" hidden="1" customHeight="1" x14ac:dyDescent="0.3">
      <c r="AZ306" s="175"/>
    </row>
    <row r="307" spans="2:52" ht="16.5" hidden="1" customHeight="1" x14ac:dyDescent="0.3">
      <c r="AZ307" s="175"/>
    </row>
    <row r="308" spans="2:52" ht="16.5" hidden="1" customHeight="1" x14ac:dyDescent="0.3">
      <c r="AZ308" s="175"/>
    </row>
    <row r="309" spans="2:52" ht="16.5" hidden="1" customHeight="1" x14ac:dyDescent="0.3">
      <c r="B309" s="175"/>
      <c r="C309" s="175"/>
      <c r="D309" s="175"/>
      <c r="E309" s="175"/>
      <c r="F309" s="175"/>
      <c r="G309" s="175"/>
      <c r="H309" s="175"/>
      <c r="I309" s="175"/>
      <c r="J309" s="175"/>
      <c r="K309" s="175"/>
      <c r="L309" s="175"/>
      <c r="M309" s="175"/>
      <c r="N309" s="175"/>
      <c r="O309" s="175"/>
      <c r="P309" s="175"/>
      <c r="Q309" s="175"/>
      <c r="R309" s="175"/>
      <c r="S309" s="175"/>
      <c r="T309" s="175"/>
      <c r="U309" s="175"/>
      <c r="V309" s="175"/>
      <c r="W309" s="175"/>
      <c r="X309" s="175"/>
      <c r="Y309" s="175"/>
      <c r="Z309" s="175"/>
      <c r="AA309" s="175"/>
      <c r="AB309" s="175"/>
      <c r="AC309" s="175"/>
      <c r="AD309" s="175"/>
      <c r="AE309" s="175"/>
      <c r="AF309" s="175"/>
      <c r="AG309" s="175"/>
      <c r="AH309" s="175"/>
      <c r="AI309" s="175"/>
      <c r="AJ309" s="175"/>
      <c r="AK309" s="175"/>
      <c r="AL309" s="175"/>
      <c r="AM309" s="175"/>
      <c r="AN309" s="175"/>
      <c r="AO309" s="175"/>
      <c r="AP309" s="175"/>
      <c r="AQ309" s="175"/>
      <c r="AR309" s="175"/>
      <c r="AS309" s="175"/>
      <c r="AT309" s="175"/>
      <c r="AU309" s="175"/>
      <c r="AV309" s="175"/>
      <c r="AW309" s="175"/>
      <c r="AX309" s="175"/>
      <c r="AY309" s="175"/>
      <c r="AZ309" s="175"/>
    </row>
    <row r="310" spans="2:52" ht="16.5" hidden="1" customHeight="1" x14ac:dyDescent="0.3">
      <c r="B310" s="175"/>
      <c r="C310" s="175"/>
      <c r="D310" s="175"/>
      <c r="E310" s="175"/>
      <c r="F310" s="175"/>
      <c r="G310" s="175"/>
      <c r="H310" s="175"/>
      <c r="I310" s="175"/>
      <c r="J310" s="175"/>
      <c r="K310" s="175"/>
      <c r="L310" s="175"/>
      <c r="M310" s="175"/>
      <c r="N310" s="175"/>
      <c r="O310" s="175"/>
      <c r="P310" s="175"/>
      <c r="Q310" s="175"/>
      <c r="R310" s="175"/>
      <c r="S310" s="175"/>
      <c r="T310" s="175"/>
      <c r="U310" s="175"/>
      <c r="V310" s="175"/>
      <c r="W310" s="175"/>
      <c r="X310" s="175"/>
      <c r="Y310" s="175"/>
      <c r="Z310" s="175"/>
      <c r="AA310" s="175"/>
      <c r="AB310" s="175"/>
      <c r="AC310" s="175"/>
      <c r="AD310" s="175"/>
      <c r="AE310" s="175"/>
      <c r="AF310" s="175"/>
      <c r="AG310" s="175"/>
      <c r="AH310" s="175"/>
      <c r="AI310" s="175"/>
      <c r="AJ310" s="175"/>
      <c r="AK310" s="175"/>
      <c r="AL310" s="175"/>
      <c r="AM310" s="175"/>
      <c r="AN310" s="175"/>
      <c r="AO310" s="175"/>
      <c r="AP310" s="175"/>
      <c r="AQ310" s="175"/>
      <c r="AR310" s="175"/>
      <c r="AS310" s="175"/>
      <c r="AT310" s="175"/>
      <c r="AU310" s="175"/>
      <c r="AV310" s="175"/>
      <c r="AW310" s="175"/>
      <c r="AX310" s="175"/>
      <c r="AY310" s="175"/>
      <c r="AZ310" s="175"/>
    </row>
    <row r="311" spans="2:52" ht="16.5" hidden="1" customHeight="1" x14ac:dyDescent="0.3">
      <c r="B311" s="175"/>
      <c r="C311" s="175"/>
      <c r="D311" s="175"/>
      <c r="E311" s="175"/>
      <c r="F311" s="175"/>
      <c r="G311" s="175"/>
      <c r="H311" s="175"/>
      <c r="I311" s="175"/>
      <c r="J311" s="175"/>
      <c r="K311" s="175"/>
      <c r="L311" s="175"/>
      <c r="M311" s="175"/>
      <c r="N311" s="175"/>
      <c r="O311" s="175"/>
      <c r="P311" s="175"/>
      <c r="Q311" s="175"/>
      <c r="R311" s="175"/>
      <c r="S311" s="175"/>
      <c r="T311" s="175"/>
      <c r="U311" s="175"/>
      <c r="V311" s="175"/>
      <c r="W311" s="175"/>
      <c r="X311" s="175"/>
      <c r="Y311" s="175"/>
      <c r="Z311" s="175"/>
      <c r="AA311" s="175"/>
      <c r="AB311" s="175"/>
      <c r="AC311" s="175"/>
      <c r="AD311" s="175"/>
      <c r="AE311" s="175"/>
      <c r="AF311" s="175"/>
      <c r="AG311" s="175"/>
      <c r="AH311" s="175"/>
      <c r="AI311" s="175"/>
      <c r="AJ311" s="175"/>
      <c r="AK311" s="175"/>
      <c r="AL311" s="175"/>
      <c r="AM311" s="175"/>
      <c r="AN311" s="175"/>
      <c r="AO311" s="175"/>
      <c r="AP311" s="175"/>
      <c r="AQ311" s="175"/>
      <c r="AR311" s="175"/>
      <c r="AS311" s="175"/>
      <c r="AT311" s="175"/>
      <c r="AU311" s="175"/>
      <c r="AV311" s="175"/>
      <c r="AW311" s="175"/>
      <c r="AX311" s="175"/>
      <c r="AY311" s="175"/>
      <c r="AZ311" s="175"/>
    </row>
    <row r="312" spans="2:52" ht="16.5" hidden="1" customHeight="1" x14ac:dyDescent="0.3">
      <c r="B312" s="175"/>
      <c r="C312" s="175"/>
      <c r="D312" s="175"/>
      <c r="E312" s="175"/>
      <c r="F312" s="175"/>
      <c r="G312" s="175"/>
      <c r="H312" s="175"/>
      <c r="I312" s="175"/>
      <c r="J312" s="175"/>
      <c r="K312" s="175"/>
      <c r="L312" s="175"/>
      <c r="M312" s="175"/>
      <c r="N312" s="175"/>
      <c r="O312" s="175"/>
      <c r="P312" s="175"/>
      <c r="Q312" s="175"/>
      <c r="R312" s="175"/>
      <c r="S312" s="175"/>
      <c r="T312" s="175"/>
      <c r="U312" s="175"/>
      <c r="V312" s="175"/>
      <c r="W312" s="175"/>
      <c r="X312" s="175"/>
      <c r="Y312" s="175"/>
      <c r="Z312" s="175"/>
      <c r="AA312" s="175"/>
      <c r="AB312" s="175"/>
      <c r="AC312" s="175"/>
      <c r="AD312" s="175"/>
      <c r="AE312" s="175"/>
      <c r="AF312" s="175"/>
      <c r="AG312" s="175"/>
      <c r="AH312" s="175"/>
      <c r="AI312" s="175"/>
      <c r="AJ312" s="175"/>
      <c r="AK312" s="175"/>
      <c r="AL312" s="175"/>
      <c r="AM312" s="175"/>
      <c r="AN312" s="175"/>
      <c r="AO312" s="175"/>
      <c r="AP312" s="175"/>
      <c r="AQ312" s="175"/>
      <c r="AR312" s="175"/>
      <c r="AS312" s="175"/>
      <c r="AT312" s="175"/>
      <c r="AU312" s="175"/>
      <c r="AV312" s="175"/>
      <c r="AW312" s="175"/>
      <c r="AX312" s="175"/>
      <c r="AY312" s="175"/>
      <c r="AZ312" s="175"/>
    </row>
    <row r="313" spans="2:52" ht="16.5" hidden="1" customHeight="1" x14ac:dyDescent="0.3">
      <c r="B313" s="175"/>
      <c r="C313" s="175"/>
      <c r="D313" s="175"/>
      <c r="E313" s="175"/>
      <c r="F313" s="175"/>
      <c r="G313" s="175"/>
      <c r="H313" s="175"/>
      <c r="I313" s="175"/>
      <c r="J313" s="175"/>
      <c r="K313" s="175"/>
      <c r="L313" s="175"/>
      <c r="M313" s="175"/>
      <c r="N313" s="175"/>
      <c r="O313" s="175"/>
      <c r="P313" s="175"/>
      <c r="Q313" s="175"/>
      <c r="R313" s="175"/>
      <c r="S313" s="175"/>
      <c r="T313" s="175"/>
      <c r="U313" s="175"/>
      <c r="V313" s="175"/>
      <c r="W313" s="175"/>
      <c r="X313" s="175"/>
      <c r="Y313" s="175"/>
      <c r="Z313" s="175"/>
      <c r="AA313" s="175"/>
      <c r="AB313" s="175"/>
      <c r="AC313" s="175"/>
      <c r="AD313" s="175"/>
      <c r="AE313" s="175"/>
      <c r="AF313" s="175"/>
      <c r="AG313" s="175"/>
      <c r="AH313" s="175"/>
      <c r="AI313" s="175"/>
      <c r="AJ313" s="175"/>
      <c r="AK313" s="175"/>
      <c r="AL313" s="175"/>
      <c r="AM313" s="175"/>
      <c r="AN313" s="175"/>
      <c r="AO313" s="175"/>
      <c r="AP313" s="175"/>
      <c r="AQ313" s="175"/>
      <c r="AR313" s="175"/>
      <c r="AS313" s="175"/>
      <c r="AT313" s="175"/>
      <c r="AU313" s="175"/>
      <c r="AV313" s="175"/>
      <c r="AW313" s="175"/>
      <c r="AX313" s="175"/>
      <c r="AY313" s="175"/>
      <c r="AZ313" s="175"/>
    </row>
    <row r="314" spans="2:52" ht="16.5" hidden="1" customHeight="1" x14ac:dyDescent="0.3">
      <c r="B314" s="175"/>
      <c r="C314" s="175"/>
      <c r="D314" s="175"/>
      <c r="E314" s="175"/>
      <c r="F314" s="175"/>
      <c r="G314" s="175"/>
      <c r="H314" s="175"/>
      <c r="I314" s="175"/>
      <c r="J314" s="175"/>
      <c r="K314" s="175"/>
      <c r="L314" s="175"/>
      <c r="M314" s="175"/>
      <c r="N314" s="175"/>
      <c r="O314" s="175"/>
      <c r="P314" s="175"/>
      <c r="Q314" s="175"/>
      <c r="R314" s="175"/>
      <c r="S314" s="175"/>
      <c r="T314" s="175"/>
      <c r="U314" s="175"/>
      <c r="V314" s="175"/>
      <c r="W314" s="175"/>
      <c r="X314" s="175"/>
      <c r="Y314" s="175"/>
      <c r="Z314" s="175"/>
      <c r="AA314" s="175"/>
      <c r="AB314" s="175"/>
      <c r="AC314" s="175"/>
      <c r="AD314" s="175"/>
      <c r="AE314" s="175"/>
      <c r="AF314" s="175"/>
      <c r="AG314" s="175"/>
      <c r="AH314" s="175"/>
      <c r="AI314" s="175"/>
      <c r="AJ314" s="175"/>
      <c r="AK314" s="175"/>
      <c r="AL314" s="175"/>
      <c r="AM314" s="175"/>
      <c r="AN314" s="175"/>
      <c r="AO314" s="175"/>
      <c r="AP314" s="175"/>
      <c r="AQ314" s="175"/>
      <c r="AR314" s="175"/>
      <c r="AS314" s="175"/>
      <c r="AT314" s="175"/>
      <c r="AU314" s="175"/>
      <c r="AV314" s="175"/>
      <c r="AW314" s="175"/>
      <c r="AX314" s="175"/>
      <c r="AY314" s="175"/>
      <c r="AZ314" s="175"/>
    </row>
    <row r="315" spans="2:52" ht="16.5" hidden="1" customHeight="1" x14ac:dyDescent="0.3">
      <c r="B315" s="175"/>
      <c r="C315" s="175"/>
      <c r="D315" s="175"/>
      <c r="E315" s="175"/>
      <c r="F315" s="175"/>
      <c r="G315" s="175"/>
      <c r="H315" s="175"/>
      <c r="I315" s="175"/>
      <c r="J315" s="175"/>
      <c r="K315" s="175"/>
      <c r="L315" s="175"/>
      <c r="M315" s="175"/>
      <c r="N315" s="175"/>
      <c r="O315" s="175"/>
      <c r="P315" s="175"/>
      <c r="Q315" s="175"/>
      <c r="R315" s="175"/>
      <c r="S315" s="175"/>
      <c r="T315" s="175"/>
      <c r="U315" s="175"/>
      <c r="V315" s="175"/>
      <c r="W315" s="175"/>
      <c r="X315" s="175"/>
      <c r="Y315" s="175"/>
      <c r="Z315" s="175"/>
      <c r="AA315" s="175"/>
      <c r="AB315" s="175"/>
      <c r="AC315" s="175"/>
      <c r="AD315" s="175"/>
      <c r="AE315" s="175"/>
      <c r="AF315" s="175"/>
      <c r="AG315" s="175"/>
      <c r="AH315" s="175"/>
      <c r="AI315" s="175"/>
      <c r="AJ315" s="175"/>
      <c r="AK315" s="175"/>
      <c r="AL315" s="175"/>
      <c r="AM315" s="175"/>
      <c r="AN315" s="175"/>
      <c r="AO315" s="175"/>
      <c r="AP315" s="175"/>
      <c r="AQ315" s="175"/>
      <c r="AR315" s="175"/>
      <c r="AS315" s="175"/>
      <c r="AT315" s="175"/>
      <c r="AU315" s="175"/>
      <c r="AV315" s="175"/>
      <c r="AW315" s="175"/>
      <c r="AX315" s="175"/>
      <c r="AY315" s="175"/>
      <c r="AZ315" s="175"/>
    </row>
    <row r="316" spans="2:52" ht="16.5" hidden="1" customHeight="1" x14ac:dyDescent="0.3">
      <c r="B316" s="175"/>
      <c r="C316" s="175"/>
      <c r="D316" s="175"/>
      <c r="E316" s="175"/>
      <c r="F316" s="175"/>
      <c r="G316" s="175"/>
      <c r="H316" s="175"/>
      <c r="I316" s="175"/>
      <c r="J316" s="175"/>
      <c r="K316" s="175"/>
      <c r="L316" s="175"/>
      <c r="M316" s="175"/>
      <c r="N316" s="175"/>
      <c r="O316" s="175"/>
      <c r="P316" s="175"/>
      <c r="Q316" s="175"/>
      <c r="R316" s="175"/>
      <c r="S316" s="175"/>
      <c r="T316" s="175"/>
      <c r="U316" s="175"/>
      <c r="V316" s="175"/>
      <c r="W316" s="175"/>
      <c r="X316" s="175"/>
      <c r="Y316" s="175"/>
      <c r="Z316" s="175"/>
      <c r="AA316" s="175"/>
      <c r="AB316" s="175"/>
      <c r="AC316" s="175"/>
      <c r="AD316" s="175"/>
      <c r="AE316" s="175"/>
      <c r="AF316" s="175"/>
      <c r="AG316" s="175"/>
      <c r="AH316" s="175"/>
      <c r="AI316" s="175"/>
      <c r="AJ316" s="175"/>
      <c r="AK316" s="175"/>
      <c r="AL316" s="175"/>
      <c r="AM316" s="175"/>
      <c r="AN316" s="175"/>
      <c r="AO316" s="175"/>
      <c r="AP316" s="175"/>
      <c r="AQ316" s="175"/>
      <c r="AR316" s="175"/>
      <c r="AS316" s="175"/>
      <c r="AT316" s="175"/>
      <c r="AU316" s="175"/>
      <c r="AV316" s="175"/>
      <c r="AW316" s="175"/>
      <c r="AX316" s="175"/>
      <c r="AY316" s="175"/>
      <c r="AZ316" s="175"/>
    </row>
    <row r="317" spans="2:52" ht="16.5" hidden="1" customHeight="1" x14ac:dyDescent="0.3">
      <c r="B317" s="175"/>
      <c r="C317" s="175"/>
      <c r="D317" s="175"/>
      <c r="E317" s="175"/>
      <c r="F317" s="175"/>
      <c r="G317" s="175"/>
      <c r="H317" s="175"/>
      <c r="I317" s="175"/>
      <c r="J317" s="175"/>
      <c r="K317" s="175"/>
      <c r="L317" s="175"/>
      <c r="M317" s="175"/>
      <c r="N317" s="175"/>
      <c r="O317" s="175"/>
      <c r="P317" s="175"/>
      <c r="Q317" s="175"/>
      <c r="R317" s="175"/>
      <c r="S317" s="175"/>
      <c r="T317" s="175"/>
      <c r="U317" s="175"/>
      <c r="V317" s="175"/>
      <c r="W317" s="175"/>
      <c r="X317" s="175"/>
      <c r="Y317" s="175"/>
      <c r="Z317" s="175"/>
      <c r="AA317" s="175"/>
      <c r="AB317" s="175"/>
      <c r="AC317" s="175"/>
      <c r="AD317" s="175"/>
      <c r="AE317" s="175"/>
      <c r="AF317" s="175"/>
      <c r="AG317" s="175"/>
      <c r="AH317" s="175"/>
      <c r="AI317" s="175"/>
      <c r="AJ317" s="175"/>
      <c r="AK317" s="175"/>
      <c r="AL317" s="175"/>
      <c r="AM317" s="175"/>
      <c r="AN317" s="175"/>
      <c r="AO317" s="175"/>
      <c r="AP317" s="175"/>
      <c r="AQ317" s="175"/>
      <c r="AR317" s="175"/>
      <c r="AS317" s="175"/>
      <c r="AT317" s="175"/>
      <c r="AU317" s="175"/>
      <c r="AV317" s="175"/>
      <c r="AW317" s="175"/>
      <c r="AX317" s="175"/>
      <c r="AY317" s="175"/>
      <c r="AZ317" s="175"/>
    </row>
    <row r="318" spans="2:52" ht="16.5" hidden="1" customHeight="1" x14ac:dyDescent="0.3">
      <c r="B318" s="175"/>
      <c r="C318" s="175"/>
      <c r="D318" s="175"/>
      <c r="E318" s="175"/>
      <c r="F318" s="175"/>
      <c r="G318" s="175"/>
      <c r="H318" s="175"/>
      <c r="I318" s="175"/>
      <c r="J318" s="175"/>
      <c r="K318" s="175"/>
      <c r="L318" s="175"/>
      <c r="M318" s="175"/>
      <c r="N318" s="175"/>
      <c r="O318" s="175"/>
      <c r="P318" s="175"/>
      <c r="Q318" s="175"/>
      <c r="R318" s="175"/>
      <c r="S318" s="175"/>
      <c r="T318" s="175"/>
      <c r="U318" s="175"/>
      <c r="V318" s="175"/>
      <c r="W318" s="175"/>
      <c r="X318" s="175"/>
      <c r="Y318" s="175"/>
      <c r="Z318" s="175"/>
      <c r="AA318" s="175"/>
      <c r="AB318" s="175"/>
      <c r="AC318" s="175"/>
      <c r="AD318" s="175"/>
      <c r="AE318" s="175"/>
      <c r="AF318" s="175"/>
      <c r="AG318" s="175"/>
      <c r="AH318" s="175"/>
      <c r="AI318" s="175"/>
      <c r="AJ318" s="175"/>
      <c r="AK318" s="175"/>
      <c r="AL318" s="175"/>
      <c r="AM318" s="175"/>
      <c r="AN318" s="175"/>
      <c r="AO318" s="175"/>
      <c r="AP318" s="175"/>
      <c r="AQ318" s="175"/>
      <c r="AR318" s="175"/>
      <c r="AS318" s="175"/>
      <c r="AT318" s="175"/>
      <c r="AU318" s="175"/>
      <c r="AV318" s="175"/>
      <c r="AW318" s="175"/>
      <c r="AX318" s="175"/>
      <c r="AY318" s="175"/>
      <c r="AZ318" s="175"/>
    </row>
    <row r="319" spans="2:52" ht="16.5" hidden="1" customHeight="1" x14ac:dyDescent="0.3">
      <c r="B319" s="175"/>
      <c r="C319" s="175"/>
      <c r="D319" s="175"/>
      <c r="E319" s="175"/>
      <c r="F319" s="175"/>
      <c r="G319" s="175"/>
      <c r="H319" s="175"/>
      <c r="I319" s="175"/>
      <c r="J319" s="175"/>
      <c r="K319" s="175"/>
      <c r="L319" s="175"/>
      <c r="M319" s="175"/>
      <c r="N319" s="175"/>
      <c r="O319" s="175"/>
      <c r="P319" s="175"/>
      <c r="Q319" s="175"/>
      <c r="R319" s="175"/>
      <c r="S319" s="175"/>
      <c r="T319" s="175"/>
      <c r="U319" s="175"/>
      <c r="V319" s="175"/>
      <c r="W319" s="175"/>
      <c r="X319" s="175"/>
      <c r="Y319" s="175"/>
      <c r="Z319" s="175"/>
      <c r="AA319" s="175"/>
      <c r="AB319" s="175"/>
      <c r="AC319" s="175"/>
      <c r="AD319" s="175"/>
      <c r="AE319" s="175"/>
      <c r="AF319" s="175"/>
      <c r="AG319" s="175"/>
      <c r="AH319" s="175"/>
      <c r="AI319" s="175"/>
      <c r="AJ319" s="175"/>
      <c r="AK319" s="175"/>
      <c r="AL319" s="175"/>
      <c r="AM319" s="175"/>
      <c r="AN319" s="175"/>
      <c r="AO319" s="175"/>
      <c r="AP319" s="175"/>
      <c r="AQ319" s="175"/>
      <c r="AR319" s="175"/>
      <c r="AS319" s="175"/>
      <c r="AT319" s="175"/>
      <c r="AU319" s="175"/>
      <c r="AV319" s="175"/>
      <c r="AW319" s="175"/>
      <c r="AX319" s="175"/>
      <c r="AY319" s="175"/>
      <c r="AZ319" s="175"/>
    </row>
    <row r="320" spans="2:52" ht="16.5" hidden="1" customHeight="1" x14ac:dyDescent="0.3"/>
    <row r="321" spans="1:71" ht="16.5" hidden="1" customHeight="1" x14ac:dyDescent="0.3"/>
    <row r="322" spans="1:71" ht="16.5" hidden="1" customHeight="1" x14ac:dyDescent="0.3"/>
    <row r="323" spans="1:71" ht="16.5" hidden="1" customHeight="1" x14ac:dyDescent="0.3"/>
    <row r="324" spans="1:71" ht="16.5" customHeight="1" x14ac:dyDescent="0.3">
      <c r="A324" s="182"/>
      <c r="B324" s="8">
        <v>2008</v>
      </c>
      <c r="C324" s="8">
        <v>2009</v>
      </c>
      <c r="D324" s="8">
        <v>2010</v>
      </c>
      <c r="E324" s="8">
        <v>2011</v>
      </c>
      <c r="F324" s="8">
        <v>2012</v>
      </c>
      <c r="G324" s="8">
        <v>2013</v>
      </c>
      <c r="H324" s="8">
        <v>2014</v>
      </c>
      <c r="I324" s="8">
        <v>2015</v>
      </c>
      <c r="J324" s="8">
        <v>2016</v>
      </c>
      <c r="K324" s="8">
        <v>2017</v>
      </c>
      <c r="L324" s="8">
        <v>2018</v>
      </c>
      <c r="M324" s="8">
        <v>2019</v>
      </c>
      <c r="N324" s="8">
        <v>2020</v>
      </c>
      <c r="O324" s="9"/>
      <c r="P324" s="183" t="s">
        <v>146</v>
      </c>
      <c r="Q324" s="182"/>
      <c r="R324" s="182"/>
      <c r="S324" s="182"/>
      <c r="T324" s="182"/>
      <c r="U324" s="182"/>
      <c r="V324" s="182"/>
      <c r="W324" s="182"/>
      <c r="X324" s="182"/>
      <c r="Y324" s="182"/>
      <c r="Z324" s="182"/>
      <c r="AA324" s="182"/>
      <c r="AB324" s="182"/>
      <c r="AC324" s="182"/>
      <c r="AD324" s="182"/>
      <c r="AE324" s="182"/>
      <c r="AF324" s="182"/>
      <c r="AG324" s="182"/>
      <c r="AH324" s="182"/>
      <c r="AI324" s="182"/>
      <c r="AJ324" s="182"/>
      <c r="AK324" s="182"/>
      <c r="AL324" s="182"/>
      <c r="AM324" s="182"/>
      <c r="AN324" s="182"/>
      <c r="AO324" s="182"/>
      <c r="AP324" s="182"/>
      <c r="AQ324" s="182"/>
      <c r="AR324" s="182"/>
      <c r="AS324" s="182"/>
      <c r="AT324" s="182"/>
      <c r="AU324" s="182"/>
      <c r="AV324" s="182"/>
      <c r="AW324" s="182"/>
      <c r="AX324" s="182"/>
      <c r="AY324" s="182"/>
      <c r="AZ324" s="182"/>
      <c r="BA324" s="182"/>
      <c r="BB324" s="182"/>
      <c r="BC324" s="182"/>
      <c r="BD324" s="182"/>
      <c r="BE324" s="182"/>
      <c r="BF324" s="182"/>
      <c r="BG324" s="182"/>
      <c r="BH324" s="182"/>
      <c r="BI324" s="182"/>
      <c r="BJ324" s="182"/>
      <c r="BK324" s="182"/>
      <c r="BL324" s="182"/>
      <c r="BM324" s="182"/>
      <c r="BN324" s="182"/>
      <c r="BO324" s="182"/>
      <c r="BP324" s="182"/>
      <c r="BQ324" s="182"/>
      <c r="BR324" s="182"/>
      <c r="BS324" s="182"/>
    </row>
    <row r="325" spans="1:71" ht="16.5" customHeight="1" x14ac:dyDescent="0.3">
      <c r="A325" s="184"/>
      <c r="B325" s="264" t="s">
        <v>947</v>
      </c>
      <c r="C325" s="280"/>
      <c r="D325" s="280"/>
      <c r="E325" s="280"/>
      <c r="F325" s="280"/>
      <c r="G325" s="280"/>
      <c r="H325" s="280"/>
      <c r="I325" s="280"/>
      <c r="J325" s="280"/>
      <c r="K325" s="280"/>
      <c r="L325" s="280"/>
      <c r="M325" s="280"/>
      <c r="N325" s="281"/>
      <c r="O325" s="11"/>
      <c r="P325" s="4"/>
    </row>
    <row r="326" spans="1:71" ht="16.5" hidden="1" customHeight="1" x14ac:dyDescent="0.3">
      <c r="B326" s="265" t="s">
        <v>776</v>
      </c>
      <c r="C326" s="280"/>
      <c r="D326" s="280"/>
      <c r="E326" s="280"/>
      <c r="F326" s="280"/>
      <c r="G326" s="280"/>
      <c r="H326" s="280"/>
      <c r="I326" s="280"/>
      <c r="J326" s="280"/>
      <c r="K326" s="280"/>
      <c r="L326" s="280"/>
      <c r="M326" s="280"/>
      <c r="N326" s="281"/>
      <c r="O326" s="11"/>
      <c r="P326" s="4"/>
    </row>
    <row r="327" spans="1:71" ht="16.5" hidden="1" customHeight="1" x14ac:dyDescent="0.3">
      <c r="B327" s="12">
        <f t="shared" ref="B327:N330" si="6">IFERROR(VLOOKUP($B$326,$4:$126,MATCH($P327&amp;"/"&amp;B$324,$2:$2,0),FALSE),"")</f>
        <v>11232920</v>
      </c>
      <c r="C327" s="12">
        <f t="shared" si="6"/>
        <v>12166902</v>
      </c>
      <c r="D327" s="12">
        <f t="shared" si="6"/>
        <v>15103301</v>
      </c>
      <c r="E327" s="12">
        <f t="shared" si="6"/>
        <v>18380920</v>
      </c>
      <c r="F327" s="12">
        <f t="shared" si="6"/>
        <v>19006324</v>
      </c>
      <c r="G327" s="12">
        <f t="shared" si="6"/>
        <v>22569847</v>
      </c>
      <c r="H327" s="12">
        <f t="shared" si="6"/>
        <v>20673111</v>
      </c>
      <c r="I327" s="12">
        <f t="shared" si="6"/>
        <v>19069567</v>
      </c>
      <c r="J327" s="12">
        <f t="shared" si="6"/>
        <v>21511026</v>
      </c>
      <c r="K327" s="12">
        <f t="shared" si="6"/>
        <v>23299098</v>
      </c>
      <c r="L327" s="12">
        <f t="shared" si="6"/>
        <v>39081732</v>
      </c>
      <c r="M327" s="12">
        <f t="shared" si="6"/>
        <v>35814961</v>
      </c>
      <c r="N327" s="13">
        <f t="shared" si="6"/>
        <v>29317093</v>
      </c>
      <c r="O327" s="11"/>
      <c r="P327" s="14" t="s">
        <v>948</v>
      </c>
    </row>
    <row r="328" spans="1:71" ht="16.5" hidden="1" customHeight="1" x14ac:dyDescent="0.3">
      <c r="B328" s="12">
        <f t="shared" si="6"/>
        <v>10305744</v>
      </c>
      <c r="C328" s="12">
        <f t="shared" si="6"/>
        <v>10424116</v>
      </c>
      <c r="D328" s="12">
        <f t="shared" si="6"/>
        <v>13933448</v>
      </c>
      <c r="E328" s="12">
        <f t="shared" si="6"/>
        <v>14821080</v>
      </c>
      <c r="F328" s="12">
        <f t="shared" si="6"/>
        <v>18561818</v>
      </c>
      <c r="G328" s="12">
        <f t="shared" si="6"/>
        <v>32065814</v>
      </c>
      <c r="H328" s="12">
        <f t="shared" si="6"/>
        <v>14859677</v>
      </c>
      <c r="I328" s="12">
        <f t="shared" si="6"/>
        <v>15566091</v>
      </c>
      <c r="J328" s="12">
        <f t="shared" si="6"/>
        <v>17066363</v>
      </c>
      <c r="K328" s="12">
        <f t="shared" si="6"/>
        <v>18591654</v>
      </c>
      <c r="L328" s="12">
        <f t="shared" si="6"/>
        <v>30800253</v>
      </c>
      <c r="M328" s="12">
        <f t="shared" si="6"/>
        <v>31370218</v>
      </c>
      <c r="N328" s="13">
        <f t="shared" si="6"/>
        <v>29523083</v>
      </c>
      <c r="O328" s="11"/>
      <c r="P328" s="14" t="s">
        <v>949</v>
      </c>
    </row>
    <row r="329" spans="1:71" ht="16.5" hidden="1" customHeight="1" x14ac:dyDescent="0.3">
      <c r="B329" s="12">
        <f t="shared" si="6"/>
        <v>9699487</v>
      </c>
      <c r="C329" s="12">
        <f t="shared" si="6"/>
        <v>10093070</v>
      </c>
      <c r="D329" s="12">
        <f t="shared" si="6"/>
        <v>18182206</v>
      </c>
      <c r="E329" s="12">
        <f t="shared" si="6"/>
        <v>14857086</v>
      </c>
      <c r="F329" s="12">
        <f t="shared" si="6"/>
        <v>20871756</v>
      </c>
      <c r="G329" s="12">
        <f t="shared" si="6"/>
        <v>18314200</v>
      </c>
      <c r="H329" s="12">
        <f t="shared" si="6"/>
        <v>14460218</v>
      </c>
      <c r="I329" s="12">
        <f t="shared" si="6"/>
        <v>14480170</v>
      </c>
      <c r="J329" s="12">
        <f t="shared" si="6"/>
        <v>30193256</v>
      </c>
      <c r="K329" s="12">
        <f t="shared" si="6"/>
        <v>28709117</v>
      </c>
      <c r="L329" s="12">
        <f t="shared" si="6"/>
        <v>36986408</v>
      </c>
      <c r="M329" s="12">
        <f t="shared" si="6"/>
        <v>25606889</v>
      </c>
      <c r="N329" s="13">
        <f t="shared" si="6"/>
        <v>48614207</v>
      </c>
      <c r="O329" s="11"/>
      <c r="P329" s="14" t="s">
        <v>950</v>
      </c>
    </row>
    <row r="330" spans="1:71" ht="16.5" hidden="1" customHeight="1" x14ac:dyDescent="0.3">
      <c r="B330" s="12">
        <f t="shared" si="6"/>
        <v>11896726</v>
      </c>
      <c r="C330" s="12">
        <f t="shared" si="6"/>
        <v>12682283</v>
      </c>
      <c r="D330" s="12">
        <f t="shared" si="6"/>
        <v>15715769</v>
      </c>
      <c r="E330" s="12">
        <f t="shared" si="6"/>
        <v>14201712.210000001</v>
      </c>
      <c r="F330" s="12">
        <f t="shared" si="6"/>
        <v>23084975.811999999</v>
      </c>
      <c r="G330" s="12">
        <f t="shared" si="6"/>
        <v>24632252.846000001</v>
      </c>
      <c r="H330" s="12">
        <f t="shared" si="6"/>
        <v>32204375.265999999</v>
      </c>
      <c r="I330" s="12">
        <f t="shared" si="6"/>
        <v>21518251.583999999</v>
      </c>
      <c r="J330" s="12">
        <f t="shared" si="6"/>
        <v>33443165.713</v>
      </c>
      <c r="K330" s="12">
        <f t="shared" si="6"/>
        <v>28878805.807</v>
      </c>
      <c r="L330" s="12">
        <f t="shared" si="6"/>
        <v>34023108.678000003</v>
      </c>
      <c r="M330" s="12">
        <f t="shared" si="6"/>
        <v>29860512.541999999</v>
      </c>
      <c r="N330" s="13">
        <f>IFERROR(VLOOKUP($B$326,$4:$126,MATCH($P330&amp;"/"&amp;N$324,$2:$2,0),FALSE),IFERROR(VLOOKUP($B$326,$4:$126,MATCH($P329&amp;"/"&amp;N$324,$2:$2,0),FALSE),IFERROR(VLOOKUP($B$326,$4:$126,MATCH($P328&amp;"/"&amp;N$324,$2:$2,0),FALSE),IFERROR(VLOOKUP($B$326,$4:$126,MATCH($P327&amp;"/"&amp;N$324,$2:$2,0),FALSE),""))))</f>
        <v>48614207</v>
      </c>
      <c r="O330" s="11"/>
      <c r="P330" s="14" t="s">
        <v>951</v>
      </c>
    </row>
    <row r="331" spans="1:71" ht="16.5" hidden="1" customHeight="1" x14ac:dyDescent="0.3">
      <c r="B331" s="15">
        <f t="shared" ref="B331:N331" si="7">+B330/B$378</f>
        <v>0.29624329353433687</v>
      </c>
      <c r="C331" s="15">
        <f t="shared" si="7"/>
        <v>0.28537051086729526</v>
      </c>
      <c r="D331" s="15">
        <f t="shared" si="7"/>
        <v>0.32806718888065506</v>
      </c>
      <c r="E331" s="15">
        <f t="shared" si="7"/>
        <v>0.2566225078112721</v>
      </c>
      <c r="F331" s="15">
        <f t="shared" si="7"/>
        <v>0.32152464261093899</v>
      </c>
      <c r="G331" s="15">
        <f t="shared" si="7"/>
        <v>8.5331480335368998E-2</v>
      </c>
      <c r="H331" s="15">
        <f t="shared" si="7"/>
        <v>9.8662328948433034E-2</v>
      </c>
      <c r="I331" s="15">
        <f t="shared" si="7"/>
        <v>6.5388536059885718E-2</v>
      </c>
      <c r="J331" s="15">
        <f t="shared" si="7"/>
        <v>9.4936697949980164E-2</v>
      </c>
      <c r="K331" s="15">
        <f t="shared" si="7"/>
        <v>8.0152430672980349E-2</v>
      </c>
      <c r="L331" s="15">
        <f t="shared" si="7"/>
        <v>9.1033770725939905E-2</v>
      </c>
      <c r="M331" s="15">
        <f t="shared" si="7"/>
        <v>7.9497137857402936E-2</v>
      </c>
      <c r="N331" s="15">
        <f t="shared" si="7"/>
        <v>0.10957785515044483</v>
      </c>
      <c r="O331" s="11">
        <f>RATE(M$324-B$324,,-B331,M331)</f>
        <v>-0.11271343431127798</v>
      </c>
      <c r="P331" s="16" t="s">
        <v>952</v>
      </c>
    </row>
    <row r="332" spans="1:71" ht="16.5" hidden="1" customHeight="1" x14ac:dyDescent="0.3">
      <c r="B332" s="282" t="s">
        <v>1050</v>
      </c>
      <c r="C332" s="283"/>
      <c r="D332" s="283"/>
      <c r="E332" s="283"/>
      <c r="F332" s="283"/>
      <c r="G332" s="283"/>
      <c r="H332" s="283"/>
      <c r="I332" s="283"/>
      <c r="J332" s="283"/>
      <c r="K332" s="283"/>
      <c r="L332" s="283"/>
      <c r="M332" s="283"/>
      <c r="N332" s="284"/>
      <c r="O332" s="11"/>
      <c r="P332" s="4"/>
    </row>
    <row r="333" spans="1:71" ht="16.5" hidden="1" customHeight="1" x14ac:dyDescent="0.3">
      <c r="B333" s="13">
        <f t="shared" ref="B333:N336" si="8">IFERROR(VLOOKUP($B$332,$4:$126,MATCH($P333&amp;"/"&amp;B$324,$2:$2,0),FALSE),IFERROR(VLOOKUP($B$332,$4:$126,MATCH($P332&amp;"/"&amp;B$324,$2:$2,0),FALSE),IFERROR(VLOOKUP($B$332,$4:$126,MATCH($P331&amp;"/"&amp;B$324,$2:$2,0),FALSE),IFERROR(VLOOKUP($B$332,$4:$126,MATCH($P330&amp;"/"&amp;B$324,$2:$2,0),FALSE),"0"))))</f>
        <v>778056</v>
      </c>
      <c r="C333" s="13">
        <f t="shared" si="8"/>
        <v>529585</v>
      </c>
      <c r="D333" s="13">
        <f t="shared" si="8"/>
        <v>946010</v>
      </c>
      <c r="E333" s="13">
        <f t="shared" si="8"/>
        <v>4202344</v>
      </c>
      <c r="F333" s="13">
        <f t="shared" si="8"/>
        <v>9415364</v>
      </c>
      <c r="G333" s="13">
        <f t="shared" si="8"/>
        <v>12417635</v>
      </c>
      <c r="H333" s="13">
        <f t="shared" si="8"/>
        <v>1050000</v>
      </c>
      <c r="I333" s="13">
        <f t="shared" si="8"/>
        <v>1222000</v>
      </c>
      <c r="J333" s="13">
        <f t="shared" si="8"/>
        <v>1393350</v>
      </c>
      <c r="K333" s="13">
        <f t="shared" si="8"/>
        <v>1406044</v>
      </c>
      <c r="L333" s="13">
        <f t="shared" si="8"/>
        <v>1704811</v>
      </c>
      <c r="M333" s="13">
        <f t="shared" si="8"/>
        <v>1586727</v>
      </c>
      <c r="N333" s="13">
        <f t="shared" si="8"/>
        <v>183605</v>
      </c>
      <c r="O333" s="11"/>
      <c r="P333" s="14" t="s">
        <v>948</v>
      </c>
    </row>
    <row r="334" spans="1:71" ht="16.5" hidden="1" customHeight="1" x14ac:dyDescent="0.3">
      <c r="B334" s="13">
        <f t="shared" si="8"/>
        <v>1169325</v>
      </c>
      <c r="C334" s="13">
        <f t="shared" si="8"/>
        <v>389584</v>
      </c>
      <c r="D334" s="13">
        <f t="shared" si="8"/>
        <v>200727</v>
      </c>
      <c r="E334" s="13">
        <f t="shared" si="8"/>
        <v>3793083</v>
      </c>
      <c r="F334" s="13">
        <f t="shared" si="8"/>
        <v>7674552</v>
      </c>
      <c r="G334" s="13">
        <f t="shared" si="8"/>
        <v>3648489</v>
      </c>
      <c r="H334" s="13">
        <f t="shared" si="8"/>
        <v>1152000</v>
      </c>
      <c r="I334" s="13">
        <f t="shared" si="8"/>
        <v>1332000</v>
      </c>
      <c r="J334" s="13">
        <f t="shared" si="8"/>
        <v>1386185</v>
      </c>
      <c r="K334" s="13">
        <f t="shared" si="8"/>
        <v>1387360</v>
      </c>
      <c r="L334" s="13">
        <f t="shared" si="8"/>
        <v>1411564</v>
      </c>
      <c r="M334" s="13">
        <f t="shared" si="8"/>
        <v>708947</v>
      </c>
      <c r="N334" s="13">
        <f t="shared" si="8"/>
        <v>222016</v>
      </c>
      <c r="O334" s="11"/>
      <c r="P334" s="14" t="s">
        <v>949</v>
      </c>
    </row>
    <row r="335" spans="1:71" ht="16.5" hidden="1" customHeight="1" x14ac:dyDescent="0.3">
      <c r="B335" s="13">
        <f t="shared" si="8"/>
        <v>2517557</v>
      </c>
      <c r="C335" s="13">
        <f t="shared" si="8"/>
        <v>869603</v>
      </c>
      <c r="D335" s="13">
        <f t="shared" si="8"/>
        <v>399144</v>
      </c>
      <c r="E335" s="13">
        <f t="shared" si="8"/>
        <v>6700682</v>
      </c>
      <c r="F335" s="13">
        <f t="shared" si="8"/>
        <v>9968062</v>
      </c>
      <c r="G335" s="13">
        <f t="shared" si="8"/>
        <v>975607</v>
      </c>
      <c r="H335" s="13">
        <f t="shared" si="8"/>
        <v>1202000</v>
      </c>
      <c r="I335" s="13">
        <f t="shared" si="8"/>
        <v>1338221</v>
      </c>
      <c r="J335" s="13">
        <f t="shared" si="8"/>
        <v>1383140</v>
      </c>
      <c r="K335" s="13">
        <f t="shared" si="8"/>
        <v>1372000</v>
      </c>
      <c r="L335" s="13">
        <f t="shared" si="8"/>
        <v>1461815</v>
      </c>
      <c r="M335" s="13">
        <f t="shared" si="8"/>
        <v>615867</v>
      </c>
      <c r="N335" s="13">
        <f t="shared" si="8"/>
        <v>198758</v>
      </c>
      <c r="O335" s="11"/>
      <c r="P335" s="14" t="s">
        <v>950</v>
      </c>
    </row>
    <row r="336" spans="1:71" ht="16.5" hidden="1" customHeight="1" x14ac:dyDescent="0.3">
      <c r="B336" s="13">
        <f t="shared" si="8"/>
        <v>750318</v>
      </c>
      <c r="C336" s="13">
        <f t="shared" si="8"/>
        <v>1196010</v>
      </c>
      <c r="D336" s="13">
        <f t="shared" si="8"/>
        <v>4435563</v>
      </c>
      <c r="E336" s="13">
        <f t="shared" si="8"/>
        <v>9893328.6799999997</v>
      </c>
      <c r="F336" s="13">
        <f t="shared" si="8"/>
        <v>11970669.339</v>
      </c>
      <c r="G336" s="13">
        <f t="shared" si="8"/>
        <v>1050000</v>
      </c>
      <c r="H336" s="13">
        <f t="shared" si="8"/>
        <v>1232027.2520000001</v>
      </c>
      <c r="I336" s="13">
        <f t="shared" si="8"/>
        <v>1402447.5719999999</v>
      </c>
      <c r="J336" s="13">
        <f t="shared" si="8"/>
        <v>1375805.321</v>
      </c>
      <c r="K336" s="13">
        <f t="shared" si="8"/>
        <v>1384828.45</v>
      </c>
      <c r="L336" s="13">
        <f t="shared" si="8"/>
        <v>1467226.8030000001</v>
      </c>
      <c r="M336" s="13">
        <f t="shared" si="8"/>
        <v>658571.91899999999</v>
      </c>
      <c r="N336" s="13">
        <f t="shared" si="8"/>
        <v>198758</v>
      </c>
      <c r="O336" s="11"/>
      <c r="P336" s="14" t="s">
        <v>951</v>
      </c>
    </row>
    <row r="337" spans="1:16" ht="16.5" hidden="1" customHeight="1" x14ac:dyDescent="0.3">
      <c r="B337" s="15">
        <f t="shared" ref="B337:N337" si="9">+B336/B$378</f>
        <v>1.8683852642995775E-2</v>
      </c>
      <c r="C337" s="15">
        <f t="shared" si="9"/>
        <v>2.6912030326274362E-2</v>
      </c>
      <c r="D337" s="15">
        <f t="shared" si="9"/>
        <v>9.2592521849426845E-2</v>
      </c>
      <c r="E337" s="15">
        <f t="shared" si="9"/>
        <v>0.17877075516817434</v>
      </c>
      <c r="F337" s="15">
        <f t="shared" si="9"/>
        <v>0.16672597850568197</v>
      </c>
      <c r="G337" s="15">
        <f t="shared" si="9"/>
        <v>3.6374283307459292E-3</v>
      </c>
      <c r="H337" s="15">
        <f t="shared" si="9"/>
        <v>3.7744771325711832E-3</v>
      </c>
      <c r="I337" s="15">
        <f t="shared" si="9"/>
        <v>4.2616842393462919E-3</v>
      </c>
      <c r="J337" s="15">
        <f t="shared" si="9"/>
        <v>3.9055637052619148E-3</v>
      </c>
      <c r="K337" s="15">
        <f t="shared" si="9"/>
        <v>3.8435580430299832E-3</v>
      </c>
      <c r="L337" s="15">
        <f t="shared" si="9"/>
        <v>3.9257784951797457E-3</v>
      </c>
      <c r="M337" s="15">
        <f t="shared" si="9"/>
        <v>1.7533048891950063E-3</v>
      </c>
      <c r="N337" s="15">
        <f t="shared" si="9"/>
        <v>4.4800638903751144E-4</v>
      </c>
      <c r="O337" s="11">
        <f>RATE(M$324-B$324,,-B337,M337)</f>
        <v>-0.1935433991635416</v>
      </c>
      <c r="P337" s="16" t="s">
        <v>952</v>
      </c>
    </row>
    <row r="338" spans="1:16" ht="16.5" hidden="1" customHeight="1" x14ac:dyDescent="0.3">
      <c r="B338" s="282" t="s">
        <v>1051</v>
      </c>
      <c r="C338" s="283"/>
      <c r="D338" s="283"/>
      <c r="E338" s="283"/>
      <c r="F338" s="283"/>
      <c r="G338" s="283"/>
      <c r="H338" s="283"/>
      <c r="I338" s="283"/>
      <c r="J338" s="283"/>
      <c r="K338" s="283"/>
      <c r="L338" s="283"/>
      <c r="M338" s="283"/>
      <c r="N338" s="284"/>
      <c r="O338" s="11"/>
      <c r="P338" s="4"/>
    </row>
    <row r="339" spans="1:16" ht="16.5" hidden="1" customHeight="1" x14ac:dyDescent="0.3">
      <c r="B339" s="13">
        <f t="shared" ref="B339:N342" si="10">IFERROR(VLOOKUP($B$338,$4:$126,MATCH($P339&amp;"/"&amp;B$324,$2:$2,0),FALSE),"")</f>
        <v>613111</v>
      </c>
      <c r="C339" s="13">
        <f t="shared" si="10"/>
        <v>378734</v>
      </c>
      <c r="D339" s="13">
        <f t="shared" si="10"/>
        <v>364633</v>
      </c>
      <c r="E339" s="13">
        <f t="shared" si="10"/>
        <v>376167</v>
      </c>
      <c r="F339" s="13">
        <f t="shared" si="10"/>
        <v>474805</v>
      </c>
      <c r="G339" s="13">
        <f t="shared" si="10"/>
        <v>539434</v>
      </c>
      <c r="H339" s="13">
        <f t="shared" si="10"/>
        <v>687729</v>
      </c>
      <c r="I339" s="13">
        <f t="shared" si="10"/>
        <v>705439</v>
      </c>
      <c r="J339" s="13">
        <f t="shared" si="10"/>
        <v>830327</v>
      </c>
      <c r="K339" s="13">
        <f t="shared" si="10"/>
        <v>1345644</v>
      </c>
      <c r="L339" s="13">
        <f t="shared" si="10"/>
        <v>1396450</v>
      </c>
      <c r="M339" s="13">
        <f t="shared" si="10"/>
        <v>1525599</v>
      </c>
      <c r="N339" s="13">
        <f t="shared" si="10"/>
        <v>1286164</v>
      </c>
      <c r="O339" s="11"/>
      <c r="P339" s="14" t="s">
        <v>948</v>
      </c>
    </row>
    <row r="340" spans="1:16" ht="16.5" hidden="1" customHeight="1" x14ac:dyDescent="0.3">
      <c r="B340" s="13">
        <f t="shared" si="10"/>
        <v>715806</v>
      </c>
      <c r="C340" s="13">
        <f t="shared" si="10"/>
        <v>434369</v>
      </c>
      <c r="D340" s="13">
        <f t="shared" si="10"/>
        <v>385894</v>
      </c>
      <c r="E340" s="13">
        <f t="shared" si="10"/>
        <v>423659</v>
      </c>
      <c r="F340" s="13">
        <f t="shared" si="10"/>
        <v>507526</v>
      </c>
      <c r="G340" s="13">
        <f t="shared" si="10"/>
        <v>739814</v>
      </c>
      <c r="H340" s="13">
        <f t="shared" si="10"/>
        <v>782012</v>
      </c>
      <c r="I340" s="13">
        <f t="shared" si="10"/>
        <v>704185</v>
      </c>
      <c r="J340" s="13">
        <f t="shared" si="10"/>
        <v>786481</v>
      </c>
      <c r="K340" s="13">
        <f t="shared" si="10"/>
        <v>1317729</v>
      </c>
      <c r="L340" s="13">
        <f t="shared" si="10"/>
        <v>1373798</v>
      </c>
      <c r="M340" s="13">
        <f t="shared" si="10"/>
        <v>1429676</v>
      </c>
      <c r="N340" s="13">
        <f t="shared" si="10"/>
        <v>1334156</v>
      </c>
      <c r="O340" s="11"/>
      <c r="P340" s="14" t="s">
        <v>949</v>
      </c>
    </row>
    <row r="341" spans="1:16" ht="16.5" hidden="1" customHeight="1" x14ac:dyDescent="0.3">
      <c r="B341" s="13">
        <f t="shared" si="10"/>
        <v>767543</v>
      </c>
      <c r="C341" s="13">
        <f t="shared" si="10"/>
        <v>468285</v>
      </c>
      <c r="D341" s="13">
        <f t="shared" si="10"/>
        <v>426402</v>
      </c>
      <c r="E341" s="13">
        <f t="shared" si="10"/>
        <v>437739</v>
      </c>
      <c r="F341" s="13">
        <f t="shared" si="10"/>
        <v>526466</v>
      </c>
      <c r="G341" s="13">
        <f t="shared" si="10"/>
        <v>719924</v>
      </c>
      <c r="H341" s="13">
        <f t="shared" si="10"/>
        <v>776399</v>
      </c>
      <c r="I341" s="13">
        <f t="shared" si="10"/>
        <v>784361</v>
      </c>
      <c r="J341" s="13">
        <f t="shared" si="10"/>
        <v>946597</v>
      </c>
      <c r="K341" s="13">
        <f t="shared" si="10"/>
        <v>1449924</v>
      </c>
      <c r="L341" s="13">
        <f t="shared" si="10"/>
        <v>1465424</v>
      </c>
      <c r="M341" s="13">
        <f t="shared" si="10"/>
        <v>1601397</v>
      </c>
      <c r="N341" s="13">
        <f t="shared" si="10"/>
        <v>1599015</v>
      </c>
      <c r="O341" s="11"/>
      <c r="P341" s="14" t="s">
        <v>950</v>
      </c>
    </row>
    <row r="342" spans="1:16" ht="16.5" hidden="1" customHeight="1" x14ac:dyDescent="0.3">
      <c r="B342" s="13">
        <f t="shared" si="10"/>
        <v>544612</v>
      </c>
      <c r="C342" s="13">
        <f t="shared" si="10"/>
        <v>438829</v>
      </c>
      <c r="D342" s="13">
        <f t="shared" si="10"/>
        <v>473505</v>
      </c>
      <c r="E342" s="13">
        <f t="shared" si="10"/>
        <v>476647.51</v>
      </c>
      <c r="F342" s="13">
        <f t="shared" si="10"/>
        <v>541203.76</v>
      </c>
      <c r="G342" s="13">
        <f t="shared" si="10"/>
        <v>848215.28099999996</v>
      </c>
      <c r="H342" s="13">
        <f t="shared" si="10"/>
        <v>910175.81900000002</v>
      </c>
      <c r="I342" s="13">
        <f t="shared" si="10"/>
        <v>854058.58100000001</v>
      </c>
      <c r="J342" s="13">
        <f t="shared" si="10"/>
        <v>1026397.3419999999</v>
      </c>
      <c r="K342" s="13">
        <f t="shared" si="10"/>
        <v>1600923.067</v>
      </c>
      <c r="L342" s="13">
        <f t="shared" si="10"/>
        <v>2039650.878</v>
      </c>
      <c r="M342" s="13">
        <f t="shared" si="10"/>
        <v>1718002</v>
      </c>
      <c r="N342" s="13">
        <f>IFERROR(VLOOKUP($B$338,$4:$126,MATCH($P342&amp;"/"&amp;N$324,$2:$2,0),FALSE),IFERROR(VLOOKUP($B$338,$4:$126,MATCH($P341&amp;"/"&amp;N$324,$2:$2,0),FALSE),IFERROR(VLOOKUP($B$338,$4:$126,MATCH($P340&amp;"/"&amp;N$324,$2:$2,0),FALSE),IFERROR(VLOOKUP($B$338,$4:$126,MATCH($P339&amp;"/"&amp;N$324,$2:$2,0),FALSE),""))))</f>
        <v>1599015</v>
      </c>
      <c r="O342" s="11">
        <f t="shared" ref="O342:O343" si="11">RATE(M$324-B$324,,-B342,M342)</f>
        <v>0.11008915510754144</v>
      </c>
      <c r="P342" s="14" t="s">
        <v>951</v>
      </c>
    </row>
    <row r="343" spans="1:16" ht="16.5" hidden="1" customHeight="1" x14ac:dyDescent="0.3">
      <c r="B343" s="15">
        <f t="shared" ref="B343:N343" si="12">+B342/B$378</f>
        <v>1.3561517057577207E-2</v>
      </c>
      <c r="C343" s="15">
        <f t="shared" si="12"/>
        <v>9.8743148937288586E-3</v>
      </c>
      <c r="D343" s="15">
        <f t="shared" si="12"/>
        <v>9.8844322712388164E-3</v>
      </c>
      <c r="E343" s="15">
        <f t="shared" si="12"/>
        <v>8.6129388871905889E-3</v>
      </c>
      <c r="F343" s="15">
        <f t="shared" si="12"/>
        <v>7.5378179700427749E-3</v>
      </c>
      <c r="G343" s="15">
        <f t="shared" si="12"/>
        <v>2.9384021844581134E-3</v>
      </c>
      <c r="H343" s="15">
        <f t="shared" si="12"/>
        <v>2.7884430395982412E-3</v>
      </c>
      <c r="I343" s="15">
        <f t="shared" si="12"/>
        <v>2.5952684911676386E-3</v>
      </c>
      <c r="J343" s="15">
        <f t="shared" si="12"/>
        <v>2.9136827317827333E-3</v>
      </c>
      <c r="K343" s="15">
        <f t="shared" si="12"/>
        <v>4.4433234531252438E-3</v>
      </c>
      <c r="L343" s="15">
        <f t="shared" si="12"/>
        <v>5.4573822793822606E-3</v>
      </c>
      <c r="M343" s="15">
        <f t="shared" si="12"/>
        <v>4.5738076880359651E-3</v>
      </c>
      <c r="N343" s="15">
        <f t="shared" si="12"/>
        <v>3.6042269300698153E-3</v>
      </c>
      <c r="O343" s="11">
        <f t="shared" si="11"/>
        <v>-9.408354591939791E-2</v>
      </c>
      <c r="P343" s="16" t="s">
        <v>952</v>
      </c>
    </row>
    <row r="344" spans="1:16" ht="16.5" hidden="1" customHeight="1" x14ac:dyDescent="0.3">
      <c r="B344" s="282" t="s">
        <v>1053</v>
      </c>
      <c r="C344" s="283"/>
      <c r="D344" s="283"/>
      <c r="E344" s="283"/>
      <c r="F344" s="283"/>
      <c r="G344" s="283"/>
      <c r="H344" s="283"/>
      <c r="I344" s="283"/>
      <c r="J344" s="283"/>
      <c r="K344" s="283"/>
      <c r="L344" s="283"/>
      <c r="M344" s="283"/>
      <c r="N344" s="284"/>
      <c r="O344" s="11"/>
      <c r="P344" s="4"/>
    </row>
    <row r="345" spans="1:16" ht="16.5" hidden="1" customHeight="1" x14ac:dyDescent="0.3">
      <c r="B345" s="13">
        <f t="shared" ref="B345:N348" si="13">IFERROR(VLOOKUP($B$344,$4:$126,MATCH($P345&amp;"/"&amp;B$324,$2:$2,0),FALSE),"")</f>
        <v>7072186</v>
      </c>
      <c r="C345" s="13">
        <f t="shared" si="13"/>
        <v>5199666</v>
      </c>
      <c r="D345" s="13">
        <f t="shared" si="13"/>
        <v>5725390</v>
      </c>
      <c r="E345" s="13">
        <f t="shared" si="13"/>
        <v>6820748</v>
      </c>
      <c r="F345" s="13">
        <f t="shared" si="13"/>
        <v>8338278</v>
      </c>
      <c r="G345" s="13">
        <f t="shared" si="13"/>
        <v>9486318</v>
      </c>
      <c r="H345" s="13">
        <f t="shared" si="13"/>
        <v>19923819</v>
      </c>
      <c r="I345" s="13">
        <f t="shared" si="13"/>
        <v>22111368</v>
      </c>
      <c r="J345" s="13">
        <f t="shared" si="13"/>
        <v>24671548</v>
      </c>
      <c r="K345" s="13">
        <f t="shared" si="13"/>
        <v>26807925</v>
      </c>
      <c r="L345" s="13">
        <f t="shared" si="13"/>
        <v>27849746</v>
      </c>
      <c r="M345" s="13">
        <f t="shared" si="13"/>
        <v>29407105</v>
      </c>
      <c r="N345" s="13">
        <f t="shared" si="13"/>
        <v>31760769</v>
      </c>
      <c r="O345" s="11"/>
      <c r="P345" s="14" t="s">
        <v>948</v>
      </c>
    </row>
    <row r="346" spans="1:16" ht="16.5" hidden="1" customHeight="1" x14ac:dyDescent="0.3">
      <c r="B346" s="13">
        <f t="shared" si="13"/>
        <v>7232098</v>
      </c>
      <c r="C346" s="13">
        <f t="shared" si="13"/>
        <v>4926677</v>
      </c>
      <c r="D346" s="13">
        <f t="shared" si="13"/>
        <v>5468468</v>
      </c>
      <c r="E346" s="13">
        <f t="shared" si="13"/>
        <v>6447579</v>
      </c>
      <c r="F346" s="13">
        <f t="shared" si="13"/>
        <v>8226437</v>
      </c>
      <c r="G346" s="13">
        <f t="shared" si="13"/>
        <v>16553733</v>
      </c>
      <c r="H346" s="13">
        <f t="shared" si="13"/>
        <v>19609044</v>
      </c>
      <c r="I346" s="13">
        <f t="shared" si="13"/>
        <v>21415054</v>
      </c>
      <c r="J346" s="13">
        <f t="shared" si="13"/>
        <v>23560938</v>
      </c>
      <c r="K346" s="13">
        <f t="shared" si="13"/>
        <v>24296878</v>
      </c>
      <c r="L346" s="13">
        <f t="shared" si="13"/>
        <v>26014749</v>
      </c>
      <c r="M346" s="13">
        <f t="shared" si="13"/>
        <v>27956525</v>
      </c>
      <c r="N346" s="13">
        <f t="shared" si="13"/>
        <v>28859753</v>
      </c>
      <c r="O346" s="11"/>
      <c r="P346" s="14" t="s">
        <v>949</v>
      </c>
    </row>
    <row r="347" spans="1:16" ht="16.5" hidden="1" customHeight="1" x14ac:dyDescent="0.3">
      <c r="B347" s="13">
        <f t="shared" si="13"/>
        <v>7815923</v>
      </c>
      <c r="C347" s="13">
        <f t="shared" si="13"/>
        <v>5275641</v>
      </c>
      <c r="D347" s="13">
        <f t="shared" si="13"/>
        <v>5754042</v>
      </c>
      <c r="E347" s="13">
        <f t="shared" si="13"/>
        <v>6519536</v>
      </c>
      <c r="F347" s="13">
        <f t="shared" si="13"/>
        <v>8312716</v>
      </c>
      <c r="G347" s="13">
        <f t="shared" si="13"/>
        <v>17326923</v>
      </c>
      <c r="H347" s="13">
        <f t="shared" si="13"/>
        <v>19350562</v>
      </c>
      <c r="I347" s="13">
        <f t="shared" si="13"/>
        <v>22072286</v>
      </c>
      <c r="J347" s="13">
        <f t="shared" si="13"/>
        <v>23087813</v>
      </c>
      <c r="K347" s="13">
        <f t="shared" si="13"/>
        <v>24929014</v>
      </c>
      <c r="L347" s="13">
        <f t="shared" si="13"/>
        <v>26440566</v>
      </c>
      <c r="M347" s="13">
        <f t="shared" si="13"/>
        <v>28178451</v>
      </c>
      <c r="N347" s="13">
        <f t="shared" si="13"/>
        <v>29684404</v>
      </c>
      <c r="O347" s="11"/>
      <c r="P347" s="14" t="s">
        <v>950</v>
      </c>
    </row>
    <row r="348" spans="1:16" ht="16.5" hidden="1" customHeight="1" x14ac:dyDescent="0.3">
      <c r="B348" s="13">
        <f t="shared" si="13"/>
        <v>5443906</v>
      </c>
      <c r="C348" s="13">
        <f t="shared" si="13"/>
        <v>5900343</v>
      </c>
      <c r="D348" s="13">
        <f t="shared" si="13"/>
        <v>6517559</v>
      </c>
      <c r="E348" s="13">
        <f t="shared" si="13"/>
        <v>8642208.5800000001</v>
      </c>
      <c r="F348" s="13">
        <f t="shared" si="13"/>
        <v>9148331.0730000008</v>
      </c>
      <c r="G348" s="13">
        <f t="shared" si="13"/>
        <v>19915860.237</v>
      </c>
      <c r="H348" s="13">
        <f t="shared" si="13"/>
        <v>22167148.169</v>
      </c>
      <c r="I348" s="13">
        <f t="shared" si="13"/>
        <v>25072218.353999998</v>
      </c>
      <c r="J348" s="13">
        <f t="shared" si="13"/>
        <v>26704519.921</v>
      </c>
      <c r="K348" s="13">
        <f t="shared" si="13"/>
        <v>27376288.300999999</v>
      </c>
      <c r="L348" s="13">
        <f t="shared" si="13"/>
        <v>29570068.385000002</v>
      </c>
      <c r="M348" s="13">
        <f t="shared" si="13"/>
        <v>31537849.390000001</v>
      </c>
      <c r="N348" s="13">
        <f>IFERROR(VLOOKUP($B$344,$4:$126,MATCH($P348&amp;"/"&amp;N$324,$2:$2,0),FALSE),IFERROR(VLOOKUP($B$344,$4:$126,MATCH($P347&amp;"/"&amp;N$324,$2:$2,0),FALSE),IFERROR(VLOOKUP($B$344,$4:$126,MATCH($P346&amp;"/"&amp;N$324,$2:$2,0),FALSE),IFERROR(VLOOKUP($B$344,$4:$126,MATCH($P345&amp;"/"&amp;N$324,$2:$2,0),FALSE),""))))</f>
        <v>29684404</v>
      </c>
      <c r="O348" s="11">
        <f t="shared" ref="O348:O349" si="14">RATE(M$324-B$324,,-B348,M348)</f>
        <v>0.17315797195131144</v>
      </c>
      <c r="P348" s="14" t="s">
        <v>951</v>
      </c>
    </row>
    <row r="349" spans="1:16" ht="16.5" hidden="1" customHeight="1" x14ac:dyDescent="0.3">
      <c r="B349" s="144">
        <f t="shared" ref="B349:N349" si="15">+B348/B$378</f>
        <v>0.13556003921846546</v>
      </c>
      <c r="C349" s="144">
        <f t="shared" si="15"/>
        <v>0.13276662381704221</v>
      </c>
      <c r="D349" s="144">
        <f t="shared" si="15"/>
        <v>0.13605425604651059</v>
      </c>
      <c r="E349" s="144">
        <f t="shared" si="15"/>
        <v>0.15616322919612893</v>
      </c>
      <c r="F349" s="144">
        <f t="shared" si="15"/>
        <v>0.12741680574791298</v>
      </c>
      <c r="G349" s="144">
        <f t="shared" si="15"/>
        <v>6.8992870721181085E-2</v>
      </c>
      <c r="H349" s="144">
        <f t="shared" si="15"/>
        <v>6.7911966819227204E-2</v>
      </c>
      <c r="I349" s="144">
        <f t="shared" si="15"/>
        <v>7.6188144168779393E-2</v>
      </c>
      <c r="J349" s="144">
        <f t="shared" si="15"/>
        <v>7.580738508417309E-2</v>
      </c>
      <c r="K349" s="144">
        <f t="shared" si="15"/>
        <v>7.5982229486703703E-2</v>
      </c>
      <c r="L349" s="144">
        <f t="shared" si="15"/>
        <v>7.9119014408318075E-2</v>
      </c>
      <c r="M349" s="144">
        <f t="shared" si="15"/>
        <v>8.3962683398565538E-2</v>
      </c>
      <c r="N349" s="144">
        <f t="shared" si="15"/>
        <v>6.6909521361508267E-2</v>
      </c>
      <c r="O349" s="11">
        <f t="shared" si="14"/>
        <v>-4.2614635827548465E-2</v>
      </c>
      <c r="P349" s="16" t="s">
        <v>952</v>
      </c>
    </row>
    <row r="350" spans="1:16" ht="16.5" hidden="1" customHeight="1" x14ac:dyDescent="0.3">
      <c r="A350" s="184"/>
      <c r="B350" s="265" t="s">
        <v>1059</v>
      </c>
      <c r="C350" s="280"/>
      <c r="D350" s="280"/>
      <c r="E350" s="280"/>
      <c r="F350" s="280"/>
      <c r="G350" s="280"/>
      <c r="H350" s="280"/>
      <c r="I350" s="280"/>
      <c r="J350" s="280"/>
      <c r="K350" s="280"/>
      <c r="L350" s="280"/>
      <c r="M350" s="280"/>
      <c r="N350" s="281"/>
      <c r="O350" s="11"/>
      <c r="P350" s="4"/>
    </row>
    <row r="351" spans="1:16" ht="16.5" hidden="1" customHeight="1" x14ac:dyDescent="0.3">
      <c r="B351" s="13">
        <f t="shared" ref="B351:N354" si="16">IFERROR(VLOOKUP($B$350,$4:$126,MATCH($P351&amp;"/"&amp;B$324,$2:$2,0),FALSE),"")</f>
        <v>22000281</v>
      </c>
      <c r="C351" s="13">
        <f t="shared" si="16"/>
        <v>20240042</v>
      </c>
      <c r="D351" s="13">
        <f t="shared" si="16"/>
        <v>24057702</v>
      </c>
      <c r="E351" s="13">
        <f t="shared" si="16"/>
        <v>32233724</v>
      </c>
      <c r="F351" s="13">
        <f t="shared" si="16"/>
        <v>40462374</v>
      </c>
      <c r="G351" s="13">
        <f t="shared" si="16"/>
        <v>48591692</v>
      </c>
      <c r="H351" s="13">
        <f t="shared" si="16"/>
        <v>49723023</v>
      </c>
      <c r="I351" s="13">
        <f t="shared" si="16"/>
        <v>50432978</v>
      </c>
      <c r="J351" s="13">
        <f t="shared" si="16"/>
        <v>56340481</v>
      </c>
      <c r="K351" s="13">
        <f t="shared" si="16"/>
        <v>59649203</v>
      </c>
      <c r="L351" s="13">
        <f t="shared" si="16"/>
        <v>76746067</v>
      </c>
      <c r="M351" s="13">
        <f t="shared" si="16"/>
        <v>75379308</v>
      </c>
      <c r="N351" s="13">
        <f t="shared" si="16"/>
        <v>69972520</v>
      </c>
      <c r="O351" s="11"/>
      <c r="P351" s="14" t="s">
        <v>948</v>
      </c>
    </row>
    <row r="352" spans="1:16" ht="16.5" hidden="1" customHeight="1" x14ac:dyDescent="0.3">
      <c r="B352" s="13">
        <f t="shared" si="16"/>
        <v>21579541</v>
      </c>
      <c r="C352" s="13">
        <f t="shared" si="16"/>
        <v>17843996</v>
      </c>
      <c r="D352" s="13">
        <f t="shared" si="16"/>
        <v>21625438</v>
      </c>
      <c r="E352" s="13">
        <f t="shared" si="16"/>
        <v>27941118</v>
      </c>
      <c r="F352" s="13">
        <f t="shared" si="16"/>
        <v>38106860</v>
      </c>
      <c r="G352" s="13">
        <f t="shared" si="16"/>
        <v>60595245</v>
      </c>
      <c r="H352" s="13">
        <f t="shared" si="16"/>
        <v>43774321</v>
      </c>
      <c r="I352" s="13">
        <f t="shared" si="16"/>
        <v>46904133</v>
      </c>
      <c r="J352" s="13">
        <f t="shared" si="16"/>
        <v>50335075</v>
      </c>
      <c r="K352" s="13">
        <f t="shared" si="16"/>
        <v>52188715</v>
      </c>
      <c r="L352" s="13">
        <f t="shared" si="16"/>
        <v>66291233</v>
      </c>
      <c r="M352" s="13">
        <f t="shared" si="16"/>
        <v>68394343</v>
      </c>
      <c r="N352" s="13">
        <f t="shared" si="16"/>
        <v>66285353</v>
      </c>
      <c r="O352" s="11"/>
      <c r="P352" s="14" t="s">
        <v>949</v>
      </c>
    </row>
    <row r="353" spans="1:16" ht="16.5" hidden="1" customHeight="1" x14ac:dyDescent="0.3">
      <c r="B353" s="13">
        <f t="shared" si="16"/>
        <v>22991551</v>
      </c>
      <c r="C353" s="13">
        <f t="shared" si="16"/>
        <v>18435698</v>
      </c>
      <c r="D353" s="13">
        <f t="shared" si="16"/>
        <v>26497025</v>
      </c>
      <c r="E353" s="13">
        <f t="shared" si="16"/>
        <v>31125501</v>
      </c>
      <c r="F353" s="13">
        <f t="shared" si="16"/>
        <v>43383236</v>
      </c>
      <c r="G353" s="13">
        <f t="shared" si="16"/>
        <v>44849223</v>
      </c>
      <c r="H353" s="13">
        <f t="shared" si="16"/>
        <v>43060699</v>
      </c>
      <c r="I353" s="13">
        <f t="shared" si="16"/>
        <v>46556023</v>
      </c>
      <c r="J353" s="13">
        <f t="shared" si="16"/>
        <v>62037313</v>
      </c>
      <c r="K353" s="13">
        <f t="shared" si="16"/>
        <v>63550174</v>
      </c>
      <c r="L353" s="13">
        <f t="shared" si="16"/>
        <v>73141024</v>
      </c>
      <c r="M353" s="13">
        <f t="shared" si="16"/>
        <v>63275900</v>
      </c>
      <c r="N353" s="13">
        <f t="shared" si="16"/>
        <v>86983532</v>
      </c>
      <c r="O353" s="11"/>
      <c r="P353" s="14" t="s">
        <v>950</v>
      </c>
    </row>
    <row r="354" spans="1:16" ht="16.5" hidden="1" customHeight="1" x14ac:dyDescent="0.3">
      <c r="B354" s="13">
        <f t="shared" si="16"/>
        <v>20907009</v>
      </c>
      <c r="C354" s="13">
        <f t="shared" si="16"/>
        <v>23124986</v>
      </c>
      <c r="D354" s="13">
        <f t="shared" si="16"/>
        <v>30712885</v>
      </c>
      <c r="E354" s="13">
        <f t="shared" si="16"/>
        <v>36404053.960000001</v>
      </c>
      <c r="F354" s="13">
        <f t="shared" si="16"/>
        <v>48854220.097000003</v>
      </c>
      <c r="G354" s="13">
        <f t="shared" si="16"/>
        <v>53962577.659999996</v>
      </c>
      <c r="H354" s="13">
        <f t="shared" si="16"/>
        <v>64684148.600000001</v>
      </c>
      <c r="I354" s="13">
        <f t="shared" si="16"/>
        <v>56972912.836999997</v>
      </c>
      <c r="J354" s="13">
        <f t="shared" si="16"/>
        <v>69899131.650000006</v>
      </c>
      <c r="K354" s="13">
        <f t="shared" si="16"/>
        <v>66573268.949000001</v>
      </c>
      <c r="L354" s="13">
        <f t="shared" si="16"/>
        <v>74993709.197999999</v>
      </c>
      <c r="M354" s="13">
        <f t="shared" si="16"/>
        <v>71923196.423999995</v>
      </c>
      <c r="N354" s="13">
        <f>IFERROR(VLOOKUP($B$350,$4:$126,MATCH($P354&amp;"/"&amp;N$324,$2:$2,0),FALSE),IFERROR(VLOOKUP($B$350,$4:$126,MATCH($P353&amp;"/"&amp;N$324,$2:$2,0),FALSE),IFERROR(VLOOKUP($B$350,$4:$126,MATCH($P352&amp;"/"&amp;N$324,$2:$2,0),FALSE),IFERROR(VLOOKUP($B$350,$4:$126,MATCH($P351&amp;"/"&amp;N$324,$2:$2,0),FALSE),""))))</f>
        <v>86983532</v>
      </c>
      <c r="O354" s="11">
        <f t="shared" ref="O354:O355" si="17">RATE(M$324-B$324,,-B354,M354)</f>
        <v>0.11887026955246985</v>
      </c>
      <c r="P354" s="14" t="s">
        <v>951</v>
      </c>
    </row>
    <row r="355" spans="1:16" ht="16.5" hidden="1" customHeight="1" x14ac:dyDescent="0.3">
      <c r="B355" s="15">
        <f t="shared" ref="B355:N355" si="18">+B354/B$378</f>
        <v>0.52061056160426178</v>
      </c>
      <c r="C355" s="15">
        <f t="shared" si="18"/>
        <v>0.52034709118374434</v>
      </c>
      <c r="D355" s="15">
        <f t="shared" si="18"/>
        <v>0.64113247301896825</v>
      </c>
      <c r="E355" s="15">
        <f t="shared" si="18"/>
        <v>0.65781502142635462</v>
      </c>
      <c r="F355" s="15">
        <f t="shared" si="18"/>
        <v>0.68043543925044336</v>
      </c>
      <c r="G355" s="15">
        <f t="shared" si="18"/>
        <v>0.18693810360053462</v>
      </c>
      <c r="H355" s="15">
        <f t="shared" si="18"/>
        <v>0.1981683760113257</v>
      </c>
      <c r="I355" s="15">
        <f t="shared" si="18"/>
        <v>0.17312630400924028</v>
      </c>
      <c r="J355" s="15">
        <f t="shared" si="18"/>
        <v>0.19842597454350475</v>
      </c>
      <c r="K355" s="15">
        <f t="shared" si="18"/>
        <v>0.18477250616834684</v>
      </c>
      <c r="L355" s="15">
        <f t="shared" si="18"/>
        <v>0.20065656532534859</v>
      </c>
      <c r="M355" s="15">
        <f t="shared" si="18"/>
        <v>0.19147991024004166</v>
      </c>
      <c r="N355" s="15">
        <f t="shared" si="18"/>
        <v>0.19606344437481171</v>
      </c>
      <c r="O355" s="11">
        <f t="shared" si="17"/>
        <v>-8.6917494414233243E-2</v>
      </c>
      <c r="P355" s="16" t="s">
        <v>952</v>
      </c>
    </row>
    <row r="356" spans="1:16" ht="16.5" hidden="1" customHeight="1" x14ac:dyDescent="0.3">
      <c r="B356" s="265" t="s">
        <v>786</v>
      </c>
      <c r="C356" s="280"/>
      <c r="D356" s="280"/>
      <c r="E356" s="280"/>
      <c r="F356" s="280"/>
      <c r="G356" s="280"/>
      <c r="H356" s="280"/>
      <c r="I356" s="280"/>
      <c r="J356" s="280"/>
      <c r="K356" s="280"/>
      <c r="L356" s="280"/>
      <c r="M356" s="280"/>
      <c r="N356" s="281"/>
      <c r="O356" s="11"/>
      <c r="P356" s="4"/>
    </row>
    <row r="357" spans="1:16" ht="16.5" hidden="1" customHeight="1" x14ac:dyDescent="0.3">
      <c r="B357" s="13" t="str">
        <f t="shared" ref="B357:N360" si="19">IFERROR(VLOOKUP($B$356,$4:$126,MATCH($P357&amp;"/"&amp;B$324,$2:$2,0),FALSE),"")</f>
        <v/>
      </c>
      <c r="C357" s="13" t="str">
        <f t="shared" si="19"/>
        <v/>
      </c>
      <c r="D357" s="13" t="str">
        <f t="shared" si="19"/>
        <v/>
      </c>
      <c r="E357" s="13" t="str">
        <f t="shared" si="19"/>
        <v/>
      </c>
      <c r="F357" s="13" t="str">
        <f t="shared" si="19"/>
        <v/>
      </c>
      <c r="G357" s="13" t="str">
        <f t="shared" si="19"/>
        <v/>
      </c>
      <c r="H357" s="13" t="str">
        <f t="shared" si="19"/>
        <v/>
      </c>
      <c r="I357" s="13" t="str">
        <f t="shared" si="19"/>
        <v/>
      </c>
      <c r="J357" s="13" t="str">
        <f t="shared" si="19"/>
        <v/>
      </c>
      <c r="K357" s="13" t="str">
        <f t="shared" si="19"/>
        <v/>
      </c>
      <c r="L357" s="13" t="str">
        <f t="shared" si="19"/>
        <v/>
      </c>
      <c r="M357" s="13" t="str">
        <f t="shared" si="19"/>
        <v/>
      </c>
      <c r="N357" s="13" t="str">
        <f t="shared" si="19"/>
        <v/>
      </c>
      <c r="O357" s="11"/>
      <c r="P357" s="14" t="s">
        <v>948</v>
      </c>
    </row>
    <row r="358" spans="1:16" ht="16.5" hidden="1" customHeight="1" x14ac:dyDescent="0.3">
      <c r="B358" s="13" t="str">
        <f t="shared" si="19"/>
        <v/>
      </c>
      <c r="C358" s="13" t="str">
        <f t="shared" si="19"/>
        <v/>
      </c>
      <c r="D358" s="13" t="str">
        <f t="shared" si="19"/>
        <v/>
      </c>
      <c r="E358" s="13" t="str">
        <f t="shared" si="19"/>
        <v/>
      </c>
      <c r="F358" s="13" t="str">
        <f t="shared" si="19"/>
        <v/>
      </c>
      <c r="G358" s="13" t="str">
        <f t="shared" si="19"/>
        <v/>
      </c>
      <c r="H358" s="13" t="str">
        <f t="shared" si="19"/>
        <v/>
      </c>
      <c r="I358" s="13" t="str">
        <f t="shared" si="19"/>
        <v/>
      </c>
      <c r="J358" s="13" t="str">
        <f t="shared" si="19"/>
        <v/>
      </c>
      <c r="K358" s="13" t="str">
        <f t="shared" si="19"/>
        <v/>
      </c>
      <c r="L358" s="13" t="str">
        <f t="shared" si="19"/>
        <v/>
      </c>
      <c r="M358" s="13" t="str">
        <f t="shared" si="19"/>
        <v/>
      </c>
      <c r="N358" s="13" t="str">
        <f t="shared" si="19"/>
        <v/>
      </c>
      <c r="O358" s="11"/>
      <c r="P358" s="14" t="s">
        <v>949</v>
      </c>
    </row>
    <row r="359" spans="1:16" ht="16.5" hidden="1" customHeight="1" x14ac:dyDescent="0.3">
      <c r="B359" s="13" t="str">
        <f t="shared" si="19"/>
        <v/>
      </c>
      <c r="C359" s="13" t="str">
        <f t="shared" si="19"/>
        <v/>
      </c>
      <c r="D359" s="13" t="str">
        <f t="shared" si="19"/>
        <v/>
      </c>
      <c r="E359" s="13" t="str">
        <f t="shared" si="19"/>
        <v/>
      </c>
      <c r="F359" s="13" t="str">
        <f t="shared" si="19"/>
        <v/>
      </c>
      <c r="G359" s="13" t="str">
        <f t="shared" si="19"/>
        <v/>
      </c>
      <c r="H359" s="13" t="str">
        <f t="shared" si="19"/>
        <v/>
      </c>
      <c r="I359" s="13" t="str">
        <f t="shared" si="19"/>
        <v/>
      </c>
      <c r="J359" s="13" t="str">
        <f t="shared" si="19"/>
        <v/>
      </c>
      <c r="K359" s="13" t="str">
        <f t="shared" si="19"/>
        <v/>
      </c>
      <c r="L359" s="13" t="str">
        <f t="shared" si="19"/>
        <v/>
      </c>
      <c r="M359" s="13" t="str">
        <f t="shared" si="19"/>
        <v/>
      </c>
      <c r="N359" s="13" t="str">
        <f t="shared" si="19"/>
        <v/>
      </c>
      <c r="O359" s="11"/>
      <c r="P359" s="14" t="s">
        <v>950</v>
      </c>
    </row>
    <row r="360" spans="1:16" ht="16.5" hidden="1" customHeight="1" x14ac:dyDescent="0.3">
      <c r="B360" s="13" t="str">
        <f t="shared" si="19"/>
        <v/>
      </c>
      <c r="C360" s="13" t="str">
        <f t="shared" si="19"/>
        <v/>
      </c>
      <c r="D360" s="13" t="str">
        <f t="shared" si="19"/>
        <v/>
      </c>
      <c r="E360" s="13" t="str">
        <f t="shared" si="19"/>
        <v/>
      </c>
      <c r="F360" s="13" t="str">
        <f t="shared" si="19"/>
        <v/>
      </c>
      <c r="G360" s="13" t="str">
        <f t="shared" si="19"/>
        <v/>
      </c>
      <c r="H360" s="13" t="str">
        <f t="shared" si="19"/>
        <v/>
      </c>
      <c r="I360" s="13" t="str">
        <f t="shared" si="19"/>
        <v/>
      </c>
      <c r="J360" s="13" t="str">
        <f t="shared" si="19"/>
        <v/>
      </c>
      <c r="K360" s="13" t="str">
        <f t="shared" si="19"/>
        <v/>
      </c>
      <c r="L360" s="13" t="str">
        <f t="shared" si="19"/>
        <v/>
      </c>
      <c r="M360" s="13" t="str">
        <f t="shared" si="19"/>
        <v/>
      </c>
      <c r="N360" s="13" t="str">
        <f>IFERROR(VLOOKUP($B$356,$4:$126,MATCH($P360&amp;"/"&amp;N$324,$2:$2,0),FALSE),IFERROR(VLOOKUP($B$356,$4:$126,MATCH($P359&amp;"/"&amp;N$324,$2:$2,0),FALSE),IFERROR(VLOOKUP($B$356,$4:$126,MATCH($P358&amp;"/"&amp;N$324,$2:$2,0),FALSE),IFERROR(VLOOKUP($B$356,$4:$126,MATCH($P357&amp;"/"&amp;N$324,$2:$2,0),FALSE),""))))</f>
        <v/>
      </c>
      <c r="O360" s="11" t="e">
        <f t="shared" ref="O360:O361" si="20">RATE(M$324-B$324,,-B360,M360)</f>
        <v>#VALUE!</v>
      </c>
      <c r="P360" s="14" t="s">
        <v>951</v>
      </c>
    </row>
    <row r="361" spans="1:16" ht="16.5" hidden="1" customHeight="1" x14ac:dyDescent="0.3">
      <c r="A361" s="184"/>
      <c r="B361" s="15" t="e">
        <f t="shared" ref="B361:N361" si="21">+B360/B$378</f>
        <v>#VALUE!</v>
      </c>
      <c r="C361" s="15" t="e">
        <f t="shared" si="21"/>
        <v>#VALUE!</v>
      </c>
      <c r="D361" s="15" t="e">
        <f t="shared" si="21"/>
        <v>#VALUE!</v>
      </c>
      <c r="E361" s="15" t="e">
        <f t="shared" si="21"/>
        <v>#VALUE!</v>
      </c>
      <c r="F361" s="15" t="e">
        <f t="shared" si="21"/>
        <v>#VALUE!</v>
      </c>
      <c r="G361" s="15" t="e">
        <f t="shared" si="21"/>
        <v>#VALUE!</v>
      </c>
      <c r="H361" s="15" t="e">
        <f t="shared" si="21"/>
        <v>#VALUE!</v>
      </c>
      <c r="I361" s="15" t="e">
        <f t="shared" si="21"/>
        <v>#VALUE!</v>
      </c>
      <c r="J361" s="15" t="e">
        <f t="shared" si="21"/>
        <v>#VALUE!</v>
      </c>
      <c r="K361" s="15" t="e">
        <f t="shared" si="21"/>
        <v>#VALUE!</v>
      </c>
      <c r="L361" s="15" t="e">
        <f t="shared" si="21"/>
        <v>#VALUE!</v>
      </c>
      <c r="M361" s="15" t="e">
        <f t="shared" si="21"/>
        <v>#VALUE!</v>
      </c>
      <c r="N361" s="15" t="e">
        <f t="shared" si="21"/>
        <v>#VALUE!</v>
      </c>
      <c r="O361" s="11" t="e">
        <f t="shared" si="20"/>
        <v>#VALUE!</v>
      </c>
      <c r="P361" s="16" t="s">
        <v>952</v>
      </c>
    </row>
    <row r="362" spans="1:16" ht="16.5" hidden="1" customHeight="1" x14ac:dyDescent="0.3">
      <c r="B362" s="282" t="s">
        <v>790</v>
      </c>
      <c r="C362" s="283"/>
      <c r="D362" s="283"/>
      <c r="E362" s="283"/>
      <c r="F362" s="283"/>
      <c r="G362" s="283"/>
      <c r="H362" s="283"/>
      <c r="I362" s="283"/>
      <c r="J362" s="283"/>
      <c r="K362" s="283"/>
      <c r="L362" s="283"/>
      <c r="M362" s="283"/>
      <c r="N362" s="284"/>
      <c r="O362" s="11"/>
      <c r="P362" s="4"/>
    </row>
    <row r="363" spans="1:16" ht="16.5" hidden="1" customHeight="1" x14ac:dyDescent="0.3">
      <c r="B363" s="13" t="str">
        <f t="shared" ref="B363:N366" si="22">IFERROR(VLOOKUP($B$362,$4:$126,MATCH($P363&amp;"/"&amp;B$324,$2:$2,0),FALSE),"")</f>
        <v/>
      </c>
      <c r="C363" s="13" t="str">
        <f t="shared" si="22"/>
        <v/>
      </c>
      <c r="D363" s="13" t="str">
        <f t="shared" si="22"/>
        <v/>
      </c>
      <c r="E363" s="13" t="str">
        <f t="shared" si="22"/>
        <v/>
      </c>
      <c r="F363" s="13" t="str">
        <f t="shared" si="22"/>
        <v/>
      </c>
      <c r="G363" s="13" t="str">
        <f t="shared" si="22"/>
        <v/>
      </c>
      <c r="H363" s="13" t="str">
        <f t="shared" si="22"/>
        <v/>
      </c>
      <c r="I363" s="13" t="str">
        <f t="shared" si="22"/>
        <v/>
      </c>
      <c r="J363" s="13" t="str">
        <f t="shared" si="22"/>
        <v/>
      </c>
      <c r="K363" s="13" t="str">
        <f t="shared" si="22"/>
        <v/>
      </c>
      <c r="L363" s="13" t="str">
        <f t="shared" si="22"/>
        <v/>
      </c>
      <c r="M363" s="13" t="str">
        <f t="shared" si="22"/>
        <v/>
      </c>
      <c r="N363" s="13" t="str">
        <f t="shared" si="22"/>
        <v/>
      </c>
      <c r="O363" s="11"/>
      <c r="P363" s="14" t="s">
        <v>948</v>
      </c>
    </row>
    <row r="364" spans="1:16" ht="16.5" hidden="1" customHeight="1" x14ac:dyDescent="0.3">
      <c r="B364" s="13" t="str">
        <f t="shared" si="22"/>
        <v/>
      </c>
      <c r="C364" s="13" t="str">
        <f t="shared" si="22"/>
        <v/>
      </c>
      <c r="D364" s="13" t="str">
        <f t="shared" si="22"/>
        <v/>
      </c>
      <c r="E364" s="13" t="str">
        <f t="shared" si="22"/>
        <v/>
      </c>
      <c r="F364" s="13" t="str">
        <f t="shared" si="22"/>
        <v/>
      </c>
      <c r="G364" s="13" t="str">
        <f t="shared" si="22"/>
        <v/>
      </c>
      <c r="H364" s="13" t="str">
        <f t="shared" si="22"/>
        <v/>
      </c>
      <c r="I364" s="13" t="str">
        <f t="shared" si="22"/>
        <v/>
      </c>
      <c r="J364" s="13" t="str">
        <f t="shared" si="22"/>
        <v/>
      </c>
      <c r="K364" s="13" t="str">
        <f t="shared" si="22"/>
        <v/>
      </c>
      <c r="L364" s="13" t="str">
        <f t="shared" si="22"/>
        <v/>
      </c>
      <c r="M364" s="13" t="str">
        <f t="shared" si="22"/>
        <v/>
      </c>
      <c r="N364" s="13" t="str">
        <f t="shared" si="22"/>
        <v/>
      </c>
      <c r="O364" s="11"/>
      <c r="P364" s="14" t="s">
        <v>949</v>
      </c>
    </row>
    <row r="365" spans="1:16" ht="16.5" hidden="1" customHeight="1" x14ac:dyDescent="0.3">
      <c r="B365" s="13" t="str">
        <f t="shared" si="22"/>
        <v/>
      </c>
      <c r="C365" s="13" t="str">
        <f t="shared" si="22"/>
        <v/>
      </c>
      <c r="D365" s="13" t="str">
        <f t="shared" si="22"/>
        <v/>
      </c>
      <c r="E365" s="13" t="str">
        <f t="shared" si="22"/>
        <v/>
      </c>
      <c r="F365" s="13" t="str">
        <f t="shared" si="22"/>
        <v/>
      </c>
      <c r="G365" s="13" t="str">
        <f t="shared" si="22"/>
        <v/>
      </c>
      <c r="H365" s="13" t="str">
        <f t="shared" si="22"/>
        <v/>
      </c>
      <c r="I365" s="13" t="str">
        <f t="shared" si="22"/>
        <v/>
      </c>
      <c r="J365" s="13" t="str">
        <f t="shared" si="22"/>
        <v/>
      </c>
      <c r="K365" s="13" t="str">
        <f t="shared" si="22"/>
        <v/>
      </c>
      <c r="L365" s="13" t="str">
        <f t="shared" si="22"/>
        <v/>
      </c>
      <c r="M365" s="13" t="str">
        <f t="shared" si="22"/>
        <v/>
      </c>
      <c r="N365" s="13" t="str">
        <f t="shared" si="22"/>
        <v/>
      </c>
      <c r="O365" s="11"/>
      <c r="P365" s="14" t="s">
        <v>950</v>
      </c>
    </row>
    <row r="366" spans="1:16" ht="16.5" hidden="1" customHeight="1" x14ac:dyDescent="0.3">
      <c r="B366" s="13" t="str">
        <f t="shared" si="22"/>
        <v/>
      </c>
      <c r="C366" s="13" t="str">
        <f t="shared" si="22"/>
        <v/>
      </c>
      <c r="D366" s="13" t="str">
        <f t="shared" si="22"/>
        <v/>
      </c>
      <c r="E366" s="13" t="str">
        <f t="shared" si="22"/>
        <v/>
      </c>
      <c r="F366" s="13" t="str">
        <f t="shared" si="22"/>
        <v/>
      </c>
      <c r="G366" s="13" t="str">
        <f t="shared" si="22"/>
        <v/>
      </c>
      <c r="H366" s="13" t="str">
        <f t="shared" si="22"/>
        <v/>
      </c>
      <c r="I366" s="13" t="str">
        <f t="shared" si="22"/>
        <v/>
      </c>
      <c r="J366" s="13" t="str">
        <f t="shared" si="22"/>
        <v/>
      </c>
      <c r="K366" s="13" t="str">
        <f t="shared" si="22"/>
        <v/>
      </c>
      <c r="L366" s="13" t="str">
        <f t="shared" si="22"/>
        <v/>
      </c>
      <c r="M366" s="13" t="str">
        <f t="shared" si="22"/>
        <v/>
      </c>
      <c r="N366" s="13" t="str">
        <f>IFERROR(VLOOKUP($B$362,$4:$126,MATCH($P366&amp;"/"&amp;N$324,$2:$2,0),FALSE),IFERROR(VLOOKUP($B$362,$4:$126,MATCH($P365&amp;"/"&amp;N$324,$2:$2,0),FALSE),IFERROR(VLOOKUP($B$362,$4:$126,MATCH($P364&amp;"/"&amp;N$324,$2:$2,0),FALSE),IFERROR(VLOOKUP($B$362,$4:$126,MATCH($P363&amp;"/"&amp;N$324,$2:$2,0),FALSE),""))))</f>
        <v/>
      </c>
      <c r="O366" s="11" t="e">
        <f t="shared" ref="O366:O367" si="23">RATE(M$324-B$324,,-B366,M366)</f>
        <v>#VALUE!</v>
      </c>
      <c r="P366" s="14" t="s">
        <v>951</v>
      </c>
    </row>
    <row r="367" spans="1:16" ht="16.5" hidden="1" customHeight="1" x14ac:dyDescent="0.3">
      <c r="B367" s="15" t="e">
        <f t="shared" ref="B367:N367" si="24">+B366/B$378</f>
        <v>#VALUE!</v>
      </c>
      <c r="C367" s="15" t="e">
        <f t="shared" si="24"/>
        <v>#VALUE!</v>
      </c>
      <c r="D367" s="15" t="e">
        <f t="shared" si="24"/>
        <v>#VALUE!</v>
      </c>
      <c r="E367" s="15" t="e">
        <f t="shared" si="24"/>
        <v>#VALUE!</v>
      </c>
      <c r="F367" s="15" t="e">
        <f t="shared" si="24"/>
        <v>#VALUE!</v>
      </c>
      <c r="G367" s="15" t="e">
        <f t="shared" si="24"/>
        <v>#VALUE!</v>
      </c>
      <c r="H367" s="15" t="e">
        <f t="shared" si="24"/>
        <v>#VALUE!</v>
      </c>
      <c r="I367" s="15" t="e">
        <f t="shared" si="24"/>
        <v>#VALUE!</v>
      </c>
      <c r="J367" s="15" t="e">
        <f t="shared" si="24"/>
        <v>#VALUE!</v>
      </c>
      <c r="K367" s="15" t="e">
        <f t="shared" si="24"/>
        <v>#VALUE!</v>
      </c>
      <c r="L367" s="15" t="e">
        <f t="shared" si="24"/>
        <v>#VALUE!</v>
      </c>
      <c r="M367" s="15" t="e">
        <f t="shared" si="24"/>
        <v>#VALUE!</v>
      </c>
      <c r="N367" s="15" t="e">
        <f t="shared" si="24"/>
        <v>#VALUE!</v>
      </c>
      <c r="O367" s="11" t="e">
        <f t="shared" si="23"/>
        <v>#VALUE!</v>
      </c>
      <c r="P367" s="16" t="s">
        <v>952</v>
      </c>
    </row>
    <row r="368" spans="1:16" ht="16.5" hidden="1" customHeight="1" x14ac:dyDescent="0.3">
      <c r="A368" s="184"/>
      <c r="B368" s="286" t="s">
        <v>1078</v>
      </c>
      <c r="C368" s="287"/>
      <c r="D368" s="287"/>
      <c r="E368" s="287"/>
      <c r="F368" s="287"/>
      <c r="G368" s="287"/>
      <c r="H368" s="287"/>
      <c r="I368" s="287"/>
      <c r="J368" s="287"/>
      <c r="K368" s="287"/>
      <c r="L368" s="287"/>
      <c r="M368" s="287"/>
      <c r="N368" s="288"/>
      <c r="O368" s="11"/>
      <c r="P368" s="4"/>
    </row>
    <row r="369" spans="1:16" ht="16.5" hidden="1" customHeight="1" x14ac:dyDescent="0.3">
      <c r="B369" s="13">
        <f t="shared" ref="B369:N372" si="25">IFERROR(VLOOKUP($B$368,$4:$126,MATCH($P369&amp;"/"&amp;B$324,$2:$2,0),FALSE),"")</f>
        <v>22619185</v>
      </c>
      <c r="C369" s="13">
        <f t="shared" si="25"/>
        <v>19614258</v>
      </c>
      <c r="D369" s="13">
        <f t="shared" si="25"/>
        <v>21520843</v>
      </c>
      <c r="E369" s="13">
        <f t="shared" si="25"/>
        <v>17759702</v>
      </c>
      <c r="F369" s="13">
        <f t="shared" si="25"/>
        <v>19665623</v>
      </c>
      <c r="G369" s="13">
        <f t="shared" si="25"/>
        <v>24853641</v>
      </c>
      <c r="H369" s="13">
        <f t="shared" si="25"/>
        <v>253092716</v>
      </c>
      <c r="I369" s="13">
        <f t="shared" si="25"/>
        <v>263966944</v>
      </c>
      <c r="J369" s="13">
        <f t="shared" si="25"/>
        <v>274220136</v>
      </c>
      <c r="K369" s="13">
        <f t="shared" si="25"/>
        <v>286457401</v>
      </c>
      <c r="L369" s="13">
        <f t="shared" si="25"/>
        <v>294391406</v>
      </c>
      <c r="M369" s="13">
        <f t="shared" si="25"/>
        <v>300414472</v>
      </c>
      <c r="N369" s="13">
        <f t="shared" si="25"/>
        <v>352616305</v>
      </c>
      <c r="O369" s="11"/>
      <c r="P369" s="14" t="s">
        <v>948</v>
      </c>
    </row>
    <row r="370" spans="1:16" ht="16.5" hidden="1" customHeight="1" x14ac:dyDescent="0.3">
      <c r="B370" s="13">
        <f t="shared" si="25"/>
        <v>23577973</v>
      </c>
      <c r="C370" s="13">
        <f t="shared" si="25"/>
        <v>19609703</v>
      </c>
      <c r="D370" s="13">
        <f t="shared" si="25"/>
        <v>19912354</v>
      </c>
      <c r="E370" s="13">
        <f t="shared" si="25"/>
        <v>18724930</v>
      </c>
      <c r="F370" s="13">
        <f t="shared" si="25"/>
        <v>20479948</v>
      </c>
      <c r="G370" s="13">
        <f t="shared" si="25"/>
        <v>172357676</v>
      </c>
      <c r="H370" s="13">
        <f>IFERROR(VLOOKUP($B$368,$4:$126,MATCH($P371&amp;"/"&amp;H$324,$2:$2,0),FALSE),"")</f>
        <v>257299768</v>
      </c>
      <c r="I370" s="13">
        <f t="shared" si="25"/>
        <v>265816863</v>
      </c>
      <c r="J370" s="13">
        <f t="shared" si="25"/>
        <v>276432084</v>
      </c>
      <c r="K370" s="13">
        <f t="shared" si="25"/>
        <v>289246001</v>
      </c>
      <c r="L370" s="13">
        <f t="shared" si="25"/>
        <v>295560291</v>
      </c>
      <c r="M370" s="13">
        <f t="shared" si="25"/>
        <v>301272132</v>
      </c>
      <c r="N370" s="13">
        <f t="shared" si="25"/>
        <v>354466176</v>
      </c>
      <c r="O370" s="11"/>
      <c r="P370" s="14" t="s">
        <v>949</v>
      </c>
    </row>
    <row r="371" spans="1:16" ht="16.5" hidden="1" customHeight="1" x14ac:dyDescent="0.3">
      <c r="B371" s="13">
        <f t="shared" si="25"/>
        <v>24185806</v>
      </c>
      <c r="C371" s="13">
        <f t="shared" si="25"/>
        <v>20948666</v>
      </c>
      <c r="D371" s="13">
        <f t="shared" si="25"/>
        <v>16967628</v>
      </c>
      <c r="E371" s="13">
        <f t="shared" si="25"/>
        <v>19022729</v>
      </c>
      <c r="F371" s="13">
        <f t="shared" si="25"/>
        <v>21400040</v>
      </c>
      <c r="G371" s="13">
        <f t="shared" si="25"/>
        <v>232798101</v>
      </c>
      <c r="I371" s="13">
        <f t="shared" si="25"/>
        <v>268872269</v>
      </c>
      <c r="J371" s="13">
        <f t="shared" si="25"/>
        <v>279067412</v>
      </c>
      <c r="K371" s="13">
        <f t="shared" si="25"/>
        <v>291276552</v>
      </c>
      <c r="L371" s="13">
        <f t="shared" si="25"/>
        <v>296107446</v>
      </c>
      <c r="M371" s="13">
        <f t="shared" si="25"/>
        <v>301860098</v>
      </c>
      <c r="N371" s="13">
        <f t="shared" si="25"/>
        <v>356666391</v>
      </c>
      <c r="O371" s="11"/>
      <c r="P371" s="14" t="s">
        <v>950</v>
      </c>
    </row>
    <row r="372" spans="1:16" ht="16.5" hidden="1" customHeight="1" x14ac:dyDescent="0.3">
      <c r="B372" s="13">
        <f t="shared" si="25"/>
        <v>19251625</v>
      </c>
      <c r="C372" s="13">
        <f t="shared" si="25"/>
        <v>21316477</v>
      </c>
      <c r="D372" s="13">
        <f t="shared" si="25"/>
        <v>17191232</v>
      </c>
      <c r="E372" s="13">
        <f t="shared" si="25"/>
        <v>18936813.57</v>
      </c>
      <c r="F372" s="13">
        <f t="shared" si="25"/>
        <v>22944244.943</v>
      </c>
      <c r="G372" s="13">
        <f t="shared" si="25"/>
        <v>234702903.69800001</v>
      </c>
      <c r="H372" s="13">
        <f t="shared" si="25"/>
        <v>261725896.74599999</v>
      </c>
      <c r="I372" s="13">
        <f t="shared" si="25"/>
        <v>272110025.55900002</v>
      </c>
      <c r="J372" s="13">
        <f t="shared" si="25"/>
        <v>282368921.01200002</v>
      </c>
      <c r="K372" s="13">
        <f t="shared" si="25"/>
        <v>293725296.72799999</v>
      </c>
      <c r="L372" s="13">
        <f t="shared" si="25"/>
        <v>298747907.86000001</v>
      </c>
      <c r="M372" s="13">
        <f t="shared" si="25"/>
        <v>303694257.824</v>
      </c>
      <c r="N372" s="13">
        <f>IFERROR(VLOOKUP($B$368,$4:$126,MATCH($P372&amp;"/"&amp;N$324,$2:$2,0),FALSE),IFERROR(VLOOKUP($B$368,$4:$126,MATCH($P371&amp;"/"&amp;N$324,$2:$2,0),FALSE),IFERROR(VLOOKUP($B$368,$4:$126,MATCH($P370&amp;"/"&amp;N$324,$2:$2,0),FALSE),IFERROR(VLOOKUP($B$368,$4:$126,MATCH($P369&amp;"/"&amp;N$324,$2:$2,0),FALSE),""))))</f>
        <v>356666391</v>
      </c>
      <c r="O372" s="11">
        <f t="shared" ref="O372:O373" si="26">RATE(M$324-B$324,,-B372,M372)</f>
        <v>0.28500935599091876</v>
      </c>
      <c r="P372" s="14" t="s">
        <v>951</v>
      </c>
    </row>
    <row r="373" spans="1:16" ht="16.5" hidden="1" customHeight="1" x14ac:dyDescent="0.3">
      <c r="A373" s="185"/>
      <c r="B373" s="15">
        <f t="shared" ref="B373:N373" si="27">+B372/B$378</f>
        <v>0.47938943839573828</v>
      </c>
      <c r="C373" s="15">
        <f t="shared" si="27"/>
        <v>0.47965290881625566</v>
      </c>
      <c r="D373" s="15">
        <f t="shared" si="27"/>
        <v>0.35886752698103169</v>
      </c>
      <c r="E373" s="15">
        <f t="shared" si="27"/>
        <v>0.34218497857364544</v>
      </c>
      <c r="F373" s="15">
        <f t="shared" si="27"/>
        <v>0.31956456074955664</v>
      </c>
      <c r="G373" s="15">
        <f t="shared" si="27"/>
        <v>0.81306189639946547</v>
      </c>
      <c r="H373" s="15">
        <f t="shared" si="27"/>
        <v>0.80183162398867425</v>
      </c>
      <c r="I373" s="15">
        <f t="shared" si="27"/>
        <v>0.82687369599075966</v>
      </c>
      <c r="J373" s="15">
        <f t="shared" si="27"/>
        <v>0.80157402545649536</v>
      </c>
      <c r="K373" s="15">
        <f t="shared" si="27"/>
        <v>0.81522749383165316</v>
      </c>
      <c r="L373" s="15">
        <f t="shared" si="27"/>
        <v>0.79934343467465141</v>
      </c>
      <c r="M373" s="15">
        <f t="shared" si="27"/>
        <v>0.80852008975995826</v>
      </c>
      <c r="N373" s="15">
        <f t="shared" si="27"/>
        <v>0.80393655562518829</v>
      </c>
      <c r="O373" s="11">
        <f t="shared" si="26"/>
        <v>4.8664527424305083E-2</v>
      </c>
      <c r="P373" s="16" t="s">
        <v>952</v>
      </c>
    </row>
    <row r="374" spans="1:16" ht="16.5" hidden="1" customHeight="1" x14ac:dyDescent="0.3">
      <c r="B374" s="289" t="s">
        <v>800</v>
      </c>
      <c r="C374" s="287"/>
      <c r="D374" s="287"/>
      <c r="E374" s="287"/>
      <c r="F374" s="287"/>
      <c r="G374" s="287"/>
      <c r="H374" s="287"/>
      <c r="I374" s="287"/>
      <c r="J374" s="287"/>
      <c r="K374" s="287"/>
      <c r="L374" s="287"/>
      <c r="M374" s="287"/>
      <c r="N374" s="288"/>
      <c r="O374" s="11"/>
      <c r="P374" s="4"/>
    </row>
    <row r="375" spans="1:16" ht="16.5" hidden="1" customHeight="1" x14ac:dyDescent="0.3">
      <c r="B375" s="13">
        <f t="shared" ref="B375:N378" si="28">IFERROR(VLOOKUP($B$374,$4:$126,MATCH($P375&amp;"/"&amp;B$324,$2:$2,0),FALSE),"")</f>
        <v>44619466</v>
      </c>
      <c r="C375" s="13">
        <f t="shared" si="28"/>
        <v>39854300</v>
      </c>
      <c r="D375" s="13">
        <f t="shared" si="28"/>
        <v>45578545</v>
      </c>
      <c r="E375" s="13">
        <f t="shared" si="28"/>
        <v>49993426</v>
      </c>
      <c r="F375" s="13">
        <f t="shared" si="28"/>
        <v>60127997</v>
      </c>
      <c r="G375" s="13">
        <f t="shared" si="28"/>
        <v>73445333</v>
      </c>
      <c r="H375" s="13">
        <f t="shared" si="28"/>
        <v>302815739</v>
      </c>
      <c r="I375" s="13">
        <f t="shared" si="28"/>
        <v>314399922</v>
      </c>
      <c r="J375" s="13">
        <f t="shared" si="28"/>
        <v>330560617</v>
      </c>
      <c r="K375" s="13">
        <f t="shared" si="28"/>
        <v>346106604</v>
      </c>
      <c r="L375" s="13">
        <f t="shared" si="28"/>
        <v>371137473</v>
      </c>
      <c r="M375" s="13">
        <f t="shared" si="28"/>
        <v>375793780</v>
      </c>
      <c r="N375" s="13">
        <f t="shared" si="28"/>
        <v>422588825</v>
      </c>
      <c r="O375" s="11"/>
      <c r="P375" s="14" t="s">
        <v>948</v>
      </c>
    </row>
    <row r="376" spans="1:16" ht="16.5" hidden="1" customHeight="1" x14ac:dyDescent="0.3">
      <c r="B376" s="13">
        <f t="shared" si="28"/>
        <v>45157514</v>
      </c>
      <c r="C376" s="13">
        <f t="shared" si="28"/>
        <v>37453699</v>
      </c>
      <c r="D376" s="13">
        <f t="shared" si="28"/>
        <v>41537792</v>
      </c>
      <c r="E376" s="13">
        <f t="shared" si="28"/>
        <v>46666048</v>
      </c>
      <c r="F376" s="13">
        <f t="shared" si="28"/>
        <v>58586808</v>
      </c>
      <c r="G376" s="13">
        <f t="shared" si="28"/>
        <v>232952921</v>
      </c>
      <c r="H376" s="13">
        <f t="shared" si="28"/>
        <v>298528771</v>
      </c>
      <c r="I376" s="13">
        <f t="shared" si="28"/>
        <v>312720996</v>
      </c>
      <c r="J376" s="13">
        <f t="shared" si="28"/>
        <v>326767159</v>
      </c>
      <c r="K376" s="13">
        <f t="shared" si="28"/>
        <v>341434716</v>
      </c>
      <c r="L376" s="13">
        <f t="shared" si="28"/>
        <v>361851524</v>
      </c>
      <c r="M376" s="13">
        <f t="shared" si="28"/>
        <v>369666475</v>
      </c>
      <c r="N376" s="13">
        <f t="shared" si="28"/>
        <v>420751529</v>
      </c>
      <c r="O376" s="11"/>
      <c r="P376" s="14" t="s">
        <v>949</v>
      </c>
    </row>
    <row r="377" spans="1:16" ht="16.5" hidden="1" customHeight="1" x14ac:dyDescent="0.3">
      <c r="B377" s="13">
        <f t="shared" si="28"/>
        <v>47177357</v>
      </c>
      <c r="C377" s="13">
        <f t="shared" si="28"/>
        <v>39384364</v>
      </c>
      <c r="D377" s="13">
        <f t="shared" si="28"/>
        <v>43464653</v>
      </c>
      <c r="E377" s="13">
        <f t="shared" si="28"/>
        <v>50148230</v>
      </c>
      <c r="F377" s="13">
        <f t="shared" si="28"/>
        <v>64783276</v>
      </c>
      <c r="G377" s="13">
        <f t="shared" si="28"/>
        <v>277647324</v>
      </c>
      <c r="H377" s="13">
        <f t="shared" si="28"/>
        <v>300360467</v>
      </c>
      <c r="I377" s="13">
        <f t="shared" si="28"/>
        <v>315428292</v>
      </c>
      <c r="J377" s="13">
        <f t="shared" si="28"/>
        <v>341104725</v>
      </c>
      <c r="K377" s="13">
        <f t="shared" si="28"/>
        <v>354826726</v>
      </c>
      <c r="L377" s="13">
        <f t="shared" si="28"/>
        <v>369248470</v>
      </c>
      <c r="M377" s="13">
        <f t="shared" si="28"/>
        <v>365135998</v>
      </c>
      <c r="N377" s="13">
        <f t="shared" si="28"/>
        <v>443649923</v>
      </c>
      <c r="O377" s="11"/>
      <c r="P377" s="14" t="s">
        <v>950</v>
      </c>
    </row>
    <row r="378" spans="1:16" ht="16.5" hidden="1" customHeight="1" x14ac:dyDescent="0.3">
      <c r="B378" s="13">
        <f t="shared" si="28"/>
        <v>40158634</v>
      </c>
      <c r="C378" s="13">
        <f t="shared" si="28"/>
        <v>44441463</v>
      </c>
      <c r="D378" s="13">
        <f t="shared" si="28"/>
        <v>47904117</v>
      </c>
      <c r="E378" s="13">
        <f t="shared" si="28"/>
        <v>55340867.530000001</v>
      </c>
      <c r="F378" s="13">
        <f t="shared" si="28"/>
        <v>71798465.040000007</v>
      </c>
      <c r="G378" s="13">
        <f t="shared" si="28"/>
        <v>288665481.35799998</v>
      </c>
      <c r="H378" s="13">
        <f t="shared" si="28"/>
        <v>326410045.34600002</v>
      </c>
      <c r="I378" s="13">
        <f t="shared" si="28"/>
        <v>329082938.39600003</v>
      </c>
      <c r="J378" s="13">
        <f t="shared" si="28"/>
        <v>352268052.662</v>
      </c>
      <c r="K378" s="13">
        <f t="shared" si="28"/>
        <v>360298565.67699999</v>
      </c>
      <c r="L378" s="13">
        <f t="shared" si="28"/>
        <v>373741617.05800003</v>
      </c>
      <c r="M378" s="13">
        <f t="shared" si="28"/>
        <v>375617454.24800003</v>
      </c>
      <c r="N378" s="13">
        <f>IFERROR(VLOOKUP($B$374,$4:$126,MATCH($P378&amp;"/"&amp;N$324,$2:$2,0),FALSE),IFERROR(VLOOKUP($B$374,$4:$126,MATCH($P377&amp;"/"&amp;N$324,$2:$2,0),FALSE),IFERROR(VLOOKUP($B$374,$4:$126,MATCH($P376&amp;"/"&amp;N$324,$2:$2,0),FALSE),IFERROR(VLOOKUP($B$374,$4:$126,MATCH($P375&amp;"/"&amp;N$324,$2:$2,0),FALSE),""))))</f>
        <v>443649923</v>
      </c>
      <c r="O378" s="11">
        <f>RATE(M$324-B$324,,-B378,M378)</f>
        <v>0.22537696506920243</v>
      </c>
      <c r="P378" s="14" t="s">
        <v>951</v>
      </c>
    </row>
    <row r="379" spans="1:16" ht="16.5" hidden="1" customHeight="1" x14ac:dyDescent="0.3">
      <c r="B379" s="259" t="s">
        <v>801</v>
      </c>
      <c r="C379" s="280"/>
      <c r="D379" s="280"/>
      <c r="E379" s="280"/>
      <c r="F379" s="280"/>
      <c r="G379" s="280"/>
      <c r="H379" s="280"/>
      <c r="I379" s="280"/>
      <c r="J379" s="280"/>
      <c r="K379" s="280"/>
      <c r="L379" s="280"/>
      <c r="M379" s="280"/>
      <c r="N379" s="281"/>
    </row>
    <row r="380" spans="1:16" ht="16.5" hidden="1" customHeight="1" x14ac:dyDescent="0.3">
      <c r="B380" s="258" t="s">
        <v>1080</v>
      </c>
      <c r="C380" s="280"/>
      <c r="D380" s="280"/>
      <c r="E380" s="280"/>
      <c r="F380" s="280"/>
      <c r="G380" s="280"/>
      <c r="H380" s="280"/>
      <c r="I380" s="280"/>
      <c r="J380" s="280"/>
      <c r="K380" s="280"/>
      <c r="L380" s="280"/>
      <c r="M380" s="280"/>
      <c r="N380" s="281"/>
      <c r="O380" s="11"/>
      <c r="P380" s="4"/>
    </row>
    <row r="381" spans="1:16" ht="16.5" hidden="1" customHeight="1" x14ac:dyDescent="0.3">
      <c r="B381" s="13">
        <f t="shared" ref="B381:N384" si="29">IFERROR(VLOOKUP($B$380,$4:$126,MATCH($P381&amp;"/"&amp;B$324,$2:$2,0),FALSE),"")</f>
        <v>23833351</v>
      </c>
      <c r="C381" s="13">
        <f t="shared" si="29"/>
        <v>16262221</v>
      </c>
      <c r="D381" s="13">
        <f t="shared" si="29"/>
        <v>18481898</v>
      </c>
      <c r="E381" s="13">
        <f t="shared" si="29"/>
        <v>21310222</v>
      </c>
      <c r="F381" s="13">
        <f t="shared" si="29"/>
        <v>25960787</v>
      </c>
      <c r="G381" s="13">
        <f t="shared" si="29"/>
        <v>31535400</v>
      </c>
      <c r="H381" s="13">
        <f t="shared" si="29"/>
        <v>49618679</v>
      </c>
      <c r="I381" s="13">
        <f t="shared" si="29"/>
        <v>54722184</v>
      </c>
      <c r="J381" s="13">
        <f t="shared" si="29"/>
        <v>58512407</v>
      </c>
      <c r="K381" s="13">
        <f t="shared" si="29"/>
        <v>61872700</v>
      </c>
      <c r="L381" s="13">
        <f t="shared" si="29"/>
        <v>70960162</v>
      </c>
      <c r="M381" s="13">
        <f t="shared" si="29"/>
        <v>75611591</v>
      </c>
      <c r="N381" s="13">
        <f t="shared" si="29"/>
        <v>72863884</v>
      </c>
      <c r="O381" s="11"/>
      <c r="P381" s="14" t="s">
        <v>948</v>
      </c>
    </row>
    <row r="382" spans="1:16" ht="16.5" hidden="1" customHeight="1" x14ac:dyDescent="0.3">
      <c r="B382" s="13">
        <f t="shared" si="29"/>
        <v>23627856</v>
      </c>
      <c r="C382" s="13">
        <f t="shared" si="29"/>
        <v>15697160</v>
      </c>
      <c r="D382" s="13">
        <f t="shared" si="29"/>
        <v>17718970</v>
      </c>
      <c r="E382" s="13">
        <f t="shared" si="29"/>
        <v>20316025</v>
      </c>
      <c r="F382" s="13">
        <f t="shared" si="29"/>
        <v>26969870</v>
      </c>
      <c r="G382" s="13">
        <f t="shared" si="29"/>
        <v>45337364</v>
      </c>
      <c r="H382" s="13">
        <f t="shared" si="29"/>
        <v>48383932</v>
      </c>
      <c r="I382" s="13">
        <f t="shared" si="29"/>
        <v>52710419</v>
      </c>
      <c r="J382" s="13">
        <f t="shared" si="29"/>
        <v>57787758</v>
      </c>
      <c r="K382" s="13">
        <f t="shared" si="29"/>
        <v>59310760</v>
      </c>
      <c r="L382" s="13">
        <f t="shared" si="29"/>
        <v>67454502</v>
      </c>
      <c r="M382" s="13">
        <f t="shared" si="29"/>
        <v>73410776</v>
      </c>
      <c r="N382" s="13">
        <f t="shared" si="29"/>
        <v>63667317</v>
      </c>
      <c r="O382" s="11"/>
      <c r="P382" s="14" t="s">
        <v>949</v>
      </c>
    </row>
    <row r="383" spans="1:16" ht="16.5" hidden="1" customHeight="1" x14ac:dyDescent="0.3">
      <c r="B383" s="13">
        <f t="shared" si="29"/>
        <v>25088427</v>
      </c>
      <c r="C383" s="13">
        <f t="shared" si="29"/>
        <v>16632155</v>
      </c>
      <c r="D383" s="13">
        <f t="shared" si="29"/>
        <v>18280517</v>
      </c>
      <c r="E383" s="13">
        <f t="shared" si="29"/>
        <v>21643360</v>
      </c>
      <c r="F383" s="13">
        <f t="shared" si="29"/>
        <v>29932997</v>
      </c>
      <c r="G383" s="13">
        <f t="shared" si="29"/>
        <v>46008036</v>
      </c>
      <c r="H383" s="13">
        <f t="shared" si="29"/>
        <v>47915313</v>
      </c>
      <c r="I383" s="13">
        <f t="shared" si="29"/>
        <v>53393393</v>
      </c>
      <c r="J383" s="13">
        <f t="shared" si="29"/>
        <v>57202445</v>
      </c>
      <c r="K383" s="13">
        <f t="shared" si="29"/>
        <v>66372688</v>
      </c>
      <c r="L383" s="13">
        <f t="shared" si="29"/>
        <v>67504167</v>
      </c>
      <c r="M383" s="13">
        <f t="shared" si="29"/>
        <v>70097241</v>
      </c>
      <c r="N383" s="13">
        <f t="shared" si="29"/>
        <v>65323586</v>
      </c>
      <c r="O383" s="11"/>
      <c r="P383" s="14" t="s">
        <v>950</v>
      </c>
    </row>
    <row r="384" spans="1:16" ht="16.5" hidden="1" customHeight="1" x14ac:dyDescent="0.3">
      <c r="B384" s="13">
        <f t="shared" si="29"/>
        <v>17733297</v>
      </c>
      <c r="C384" s="13">
        <f t="shared" si="29"/>
        <v>19189031</v>
      </c>
      <c r="D384" s="13">
        <f t="shared" si="29"/>
        <v>21612698</v>
      </c>
      <c r="E384" s="13">
        <f t="shared" si="29"/>
        <v>24393114.289999999</v>
      </c>
      <c r="F384" s="13">
        <f t="shared" si="29"/>
        <v>32579806.956999999</v>
      </c>
      <c r="G384" s="13">
        <f t="shared" si="29"/>
        <v>54734077.696999997</v>
      </c>
      <c r="H384" s="13">
        <f t="shared" si="29"/>
        <v>59311725.850000001</v>
      </c>
      <c r="I384" s="13">
        <f t="shared" si="29"/>
        <v>62623567.181999996</v>
      </c>
      <c r="J384" s="13">
        <f t="shared" si="29"/>
        <v>66958801.792000003</v>
      </c>
      <c r="K384" s="13">
        <f t="shared" si="29"/>
        <v>74742349.126000002</v>
      </c>
      <c r="L384" s="13">
        <f t="shared" si="29"/>
        <v>78790390.772</v>
      </c>
      <c r="M384" s="13">
        <f t="shared" si="29"/>
        <v>78549536.719999999</v>
      </c>
      <c r="N384" s="13">
        <f>IFERROR(VLOOKUP($B$380,$4:$126,MATCH($P384&amp;"/"&amp;N$324,$2:$2,0),FALSE),IFERROR(VLOOKUP($B$380,$4:$126,MATCH($P383&amp;"/"&amp;N$324,$2:$2,0),FALSE),IFERROR(VLOOKUP($B$380,$4:$126,MATCH($P382&amp;"/"&amp;N$324,$2:$2,0),FALSE),IFERROR(VLOOKUP($B$380,$4:$126,MATCH($P381&amp;"/"&amp;N$324,$2:$2,0),FALSE),""))))</f>
        <v>65323586</v>
      </c>
      <c r="O384" s="11">
        <f t="shared" ref="O384:O385" si="30">RATE(M$324-B$324,,-B384,M384)</f>
        <v>0.14487867815918901</v>
      </c>
      <c r="P384" s="14" t="s">
        <v>951</v>
      </c>
    </row>
    <row r="385" spans="1:16" ht="16.5" hidden="1" customHeight="1" x14ac:dyDescent="0.3">
      <c r="A385" s="184"/>
      <c r="B385" s="15">
        <f t="shared" ref="B385:N385" si="31">+B384/B$378</f>
        <v>0.44158118027620163</v>
      </c>
      <c r="C385" s="15">
        <f t="shared" si="31"/>
        <v>0.4317821625269177</v>
      </c>
      <c r="D385" s="15">
        <f t="shared" si="31"/>
        <v>0.45116577349708792</v>
      </c>
      <c r="E385" s="15">
        <f t="shared" si="31"/>
        <v>0.4407793982769897</v>
      </c>
      <c r="F385" s="15">
        <f t="shared" si="31"/>
        <v>0.45376745782586436</v>
      </c>
      <c r="G385" s="15">
        <f t="shared" si="31"/>
        <v>0.18961074749744447</v>
      </c>
      <c r="H385" s="15">
        <f t="shared" si="31"/>
        <v>0.18170925403698468</v>
      </c>
      <c r="I385" s="15">
        <f t="shared" si="31"/>
        <v>0.19029721652309514</v>
      </c>
      <c r="J385" s="15">
        <f t="shared" si="31"/>
        <v>0.19007912095919396</v>
      </c>
      <c r="K385" s="15">
        <f t="shared" si="31"/>
        <v>0.20744559164580448</v>
      </c>
      <c r="L385" s="15">
        <f t="shared" si="31"/>
        <v>0.21081513852328818</v>
      </c>
      <c r="M385" s="15">
        <f t="shared" si="31"/>
        <v>0.20912110401594372</v>
      </c>
      <c r="N385" s="15">
        <f t="shared" si="31"/>
        <v>0.14724128781151619</v>
      </c>
      <c r="O385" s="11">
        <f t="shared" si="30"/>
        <v>-6.5692671891558335E-2</v>
      </c>
      <c r="P385" s="16" t="s">
        <v>952</v>
      </c>
    </row>
    <row r="386" spans="1:16" ht="16.5" hidden="1" customHeight="1" x14ac:dyDescent="0.3">
      <c r="A386" s="184"/>
      <c r="B386" s="258" t="s">
        <v>1097</v>
      </c>
      <c r="C386" s="280"/>
      <c r="D386" s="280"/>
      <c r="E386" s="280"/>
      <c r="F386" s="280"/>
      <c r="G386" s="280"/>
      <c r="H386" s="280"/>
      <c r="I386" s="280"/>
      <c r="J386" s="280"/>
      <c r="K386" s="280"/>
      <c r="L386" s="280"/>
      <c r="M386" s="280"/>
      <c r="N386" s="281"/>
      <c r="O386" s="11"/>
      <c r="P386" s="4"/>
    </row>
    <row r="387" spans="1:16" ht="16.5" hidden="1" customHeight="1" x14ac:dyDescent="0.3">
      <c r="B387" s="13">
        <f t="shared" ref="B387:N390" si="32">IFERROR(VLOOKUP($B$386,$4:$126,MATCH($P387&amp;"/"&amp;B$324,$2:$2,0),FALSE),"")</f>
        <v>35647277</v>
      </c>
      <c r="C387" s="13">
        <f t="shared" si="32"/>
        <v>19987225</v>
      </c>
      <c r="D387" s="13">
        <f t="shared" si="32"/>
        <v>23098798</v>
      </c>
      <c r="E387" s="13">
        <f t="shared" si="32"/>
        <v>27150028</v>
      </c>
      <c r="F387" s="13">
        <f t="shared" si="32"/>
        <v>32326107</v>
      </c>
      <c r="G387" s="13">
        <f t="shared" si="32"/>
        <v>39148063</v>
      </c>
      <c r="H387" s="13">
        <f t="shared" si="32"/>
        <v>63401506</v>
      </c>
      <c r="I387" s="13">
        <f t="shared" si="32"/>
        <v>77899999</v>
      </c>
      <c r="J387" s="13">
        <f t="shared" si="32"/>
        <v>105159296</v>
      </c>
      <c r="K387" s="13">
        <f t="shared" si="32"/>
        <v>96938825</v>
      </c>
      <c r="L387" s="13">
        <f t="shared" si="32"/>
        <v>116132573</v>
      </c>
      <c r="M387" s="13">
        <f t="shared" si="32"/>
        <v>105562967</v>
      </c>
      <c r="N387" s="13">
        <f t="shared" si="32"/>
        <v>128994272</v>
      </c>
      <c r="O387" s="11"/>
      <c r="P387" s="14" t="s">
        <v>948</v>
      </c>
    </row>
    <row r="388" spans="1:16" ht="16.5" hidden="1" customHeight="1" x14ac:dyDescent="0.3">
      <c r="B388" s="13">
        <f t="shared" si="32"/>
        <v>38459816</v>
      </c>
      <c r="C388" s="13">
        <f t="shared" si="32"/>
        <v>19189682</v>
      </c>
      <c r="D388" s="13">
        <f t="shared" si="32"/>
        <v>22517562</v>
      </c>
      <c r="E388" s="13">
        <f t="shared" si="32"/>
        <v>25918847</v>
      </c>
      <c r="F388" s="13">
        <f t="shared" si="32"/>
        <v>33549370</v>
      </c>
      <c r="G388" s="13">
        <f t="shared" si="32"/>
        <v>200245258</v>
      </c>
      <c r="H388" s="13">
        <f t="shared" si="32"/>
        <v>65542079</v>
      </c>
      <c r="I388" s="13">
        <f t="shared" si="32"/>
        <v>81863827</v>
      </c>
      <c r="J388" s="13">
        <f t="shared" si="32"/>
        <v>105286828</v>
      </c>
      <c r="K388" s="13">
        <f t="shared" si="32"/>
        <v>98438451</v>
      </c>
      <c r="L388" s="13">
        <f t="shared" si="32"/>
        <v>111953099</v>
      </c>
      <c r="M388" s="13">
        <f t="shared" si="32"/>
        <v>107238071</v>
      </c>
      <c r="N388" s="13">
        <f t="shared" si="32"/>
        <v>131053510</v>
      </c>
      <c r="O388" s="11"/>
      <c r="P388" s="14" t="s">
        <v>949</v>
      </c>
    </row>
    <row r="389" spans="1:16" ht="16.5" hidden="1" customHeight="1" x14ac:dyDescent="0.3">
      <c r="B389" s="13">
        <f t="shared" si="32"/>
        <v>37965451</v>
      </c>
      <c r="C389" s="13">
        <f t="shared" si="32"/>
        <v>19688115</v>
      </c>
      <c r="D389" s="13">
        <f t="shared" si="32"/>
        <v>22895903</v>
      </c>
      <c r="E389" s="13">
        <f t="shared" si="32"/>
        <v>27007957</v>
      </c>
      <c r="F389" s="13">
        <f t="shared" si="32"/>
        <v>36884199</v>
      </c>
      <c r="G389" s="13">
        <f t="shared" si="32"/>
        <v>242226983</v>
      </c>
      <c r="H389" s="13">
        <f t="shared" si="32"/>
        <v>65249425</v>
      </c>
      <c r="I389" s="13">
        <f t="shared" si="32"/>
        <v>80698149</v>
      </c>
      <c r="J389" s="13">
        <f t="shared" si="32"/>
        <v>109308851</v>
      </c>
      <c r="K389" s="13">
        <f t="shared" si="32"/>
        <v>99967784</v>
      </c>
      <c r="L389" s="13">
        <f t="shared" si="32"/>
        <v>125007166</v>
      </c>
      <c r="M389" s="13">
        <f t="shared" si="32"/>
        <v>97562475</v>
      </c>
      <c r="N389" s="13">
        <f t="shared" si="32"/>
        <v>127216517</v>
      </c>
      <c r="O389" s="11"/>
      <c r="P389" s="14" t="s">
        <v>950</v>
      </c>
    </row>
    <row r="390" spans="1:16" ht="16.5" hidden="1" customHeight="1" x14ac:dyDescent="0.3">
      <c r="B390" s="13">
        <f t="shared" si="32"/>
        <v>21675745</v>
      </c>
      <c r="C390" s="13">
        <f t="shared" si="32"/>
        <v>23570017</v>
      </c>
      <c r="D390" s="13">
        <f t="shared" si="32"/>
        <v>27369327</v>
      </c>
      <c r="E390" s="13">
        <f t="shared" si="32"/>
        <v>30479086.079999998</v>
      </c>
      <c r="F390" s="13">
        <f t="shared" si="32"/>
        <v>41024700.427000001</v>
      </c>
      <c r="G390" s="13">
        <f t="shared" si="32"/>
        <v>200798277.479</v>
      </c>
      <c r="H390" s="13">
        <f t="shared" si="32"/>
        <v>92014800.827999994</v>
      </c>
      <c r="I390" s="13">
        <f t="shared" si="32"/>
        <v>101131036.061</v>
      </c>
      <c r="J390" s="13">
        <f t="shared" si="32"/>
        <v>113818110.311</v>
      </c>
      <c r="K390" s="13">
        <f t="shared" si="32"/>
        <v>112106958.882</v>
      </c>
      <c r="L390" s="13">
        <f t="shared" si="32"/>
        <v>123751687.93799999</v>
      </c>
      <c r="M390" s="13">
        <f t="shared" si="32"/>
        <v>112917155.714</v>
      </c>
      <c r="N390" s="13">
        <f>IFERROR(VLOOKUP($B$386,$4:$126,MATCH($P390&amp;"/"&amp;N$324,$2:$2,0),FALSE),IFERROR(VLOOKUP($B$386,$4:$126,MATCH($P389&amp;"/"&amp;N$324,$2:$2,0),FALSE),IFERROR(VLOOKUP($B$386,$4:$126,MATCH($P388&amp;"/"&amp;N$324,$2:$2,0),FALSE),IFERROR(VLOOKUP($B$386,$4:$126,MATCH($P387&amp;"/"&amp;N$324,$2:$2,0),FALSE),""))))</f>
        <v>127216517</v>
      </c>
      <c r="O390" s="11">
        <f t="shared" ref="O390:O391" si="33">RATE(M$324-B$324,,-B390,M390)</f>
        <v>0.16188288458043601</v>
      </c>
      <c r="P390" s="14" t="s">
        <v>951</v>
      </c>
    </row>
    <row r="391" spans="1:16" ht="16.5" hidden="1" customHeight="1" x14ac:dyDescent="0.3">
      <c r="B391" s="15">
        <f t="shared" ref="B391:N391" si="34">+B390/B$378</f>
        <v>0.53975304538496005</v>
      </c>
      <c r="C391" s="15">
        <f t="shared" si="34"/>
        <v>0.53036096043912861</v>
      </c>
      <c r="D391" s="15">
        <f t="shared" si="34"/>
        <v>0.57133559105160003</v>
      </c>
      <c r="E391" s="15">
        <f t="shared" si="34"/>
        <v>0.55075186639380813</v>
      </c>
      <c r="F391" s="15">
        <f t="shared" si="34"/>
        <v>0.57138687302220903</v>
      </c>
      <c r="G391" s="15">
        <f t="shared" si="34"/>
        <v>0.69560889834961603</v>
      </c>
      <c r="H391" s="15">
        <f t="shared" si="34"/>
        <v>0.28189941498418897</v>
      </c>
      <c r="I391" s="15">
        <f t="shared" si="34"/>
        <v>0.30731169641892697</v>
      </c>
      <c r="J391" s="15">
        <f t="shared" si="34"/>
        <v>0.32310085870945582</v>
      </c>
      <c r="K391" s="15">
        <f t="shared" si="34"/>
        <v>0.31115016700483206</v>
      </c>
      <c r="L391" s="15">
        <f t="shared" si="34"/>
        <v>0.33111562183559362</v>
      </c>
      <c r="M391" s="15">
        <f t="shared" si="34"/>
        <v>0.30061743520429396</v>
      </c>
      <c r="N391" s="15">
        <f t="shared" si="34"/>
        <v>0.28674977815785624</v>
      </c>
      <c r="O391" s="11">
        <f t="shared" si="33"/>
        <v>-5.1815957292108271E-2</v>
      </c>
      <c r="P391" s="16" t="s">
        <v>952</v>
      </c>
    </row>
    <row r="392" spans="1:16" ht="16.5" hidden="1" customHeight="1" x14ac:dyDescent="0.3">
      <c r="B392" s="258" t="s">
        <v>1117</v>
      </c>
      <c r="C392" s="280"/>
      <c r="D392" s="280"/>
      <c r="E392" s="280"/>
      <c r="F392" s="280"/>
      <c r="G392" s="280"/>
      <c r="H392" s="280"/>
      <c r="I392" s="280"/>
      <c r="J392" s="280"/>
      <c r="K392" s="280"/>
      <c r="L392" s="280"/>
      <c r="M392" s="280"/>
      <c r="N392" s="281"/>
      <c r="O392" s="11"/>
      <c r="P392" s="4"/>
    </row>
    <row r="393" spans="1:16" ht="16.5" hidden="1" customHeight="1" x14ac:dyDescent="0.3">
      <c r="B393" s="13">
        <f t="shared" ref="B393:N396" si="35">IFERROR(VLOOKUP($B$392,$4:$126,MATCH($P393&amp;"/"&amp;B$324,$2:$2,0),FALSE),"")</f>
        <v>7336569</v>
      </c>
      <c r="C393" s="13">
        <f t="shared" si="35"/>
        <v>157329</v>
      </c>
      <c r="D393" s="13">
        <f t="shared" si="35"/>
        <v>17987</v>
      </c>
      <c r="E393" s="13">
        <f t="shared" si="35"/>
        <v>3197</v>
      </c>
      <c r="F393" s="13">
        <f t="shared" si="35"/>
        <v>7407</v>
      </c>
      <c r="G393" s="13">
        <f t="shared" si="35"/>
        <v>22</v>
      </c>
      <c r="H393" s="13">
        <f t="shared" si="35"/>
        <v>3261155</v>
      </c>
      <c r="I393" s="13">
        <f t="shared" si="35"/>
        <v>10645640</v>
      </c>
      <c r="J393" s="13">
        <f t="shared" si="35"/>
        <v>32179823</v>
      </c>
      <c r="K393" s="13">
        <f t="shared" si="35"/>
        <v>19999414</v>
      </c>
      <c r="L393" s="13">
        <f t="shared" si="35"/>
        <v>28586367</v>
      </c>
      <c r="M393" s="13">
        <f t="shared" si="35"/>
        <v>12800889</v>
      </c>
      <c r="N393" s="13">
        <f t="shared" si="35"/>
        <v>37748717</v>
      </c>
      <c r="O393" s="11"/>
      <c r="P393" s="14" t="s">
        <v>948</v>
      </c>
    </row>
    <row r="394" spans="1:16" ht="16.5" hidden="1" customHeight="1" x14ac:dyDescent="0.3">
      <c r="B394" s="13">
        <f t="shared" si="35"/>
        <v>10311072</v>
      </c>
      <c r="C394" s="13">
        <f t="shared" si="35"/>
        <v>103493</v>
      </c>
      <c r="D394" s="13">
        <f t="shared" si="35"/>
        <v>0</v>
      </c>
      <c r="E394" s="13">
        <f t="shared" si="35"/>
        <v>39</v>
      </c>
      <c r="F394" s="13">
        <f t="shared" si="35"/>
        <v>442</v>
      </c>
      <c r="G394" s="13">
        <f t="shared" si="35"/>
        <v>143332789</v>
      </c>
      <c r="H394" s="13">
        <f t="shared" si="35"/>
        <v>7220467</v>
      </c>
      <c r="I394" s="13">
        <f t="shared" si="35"/>
        <v>16799555</v>
      </c>
      <c r="J394" s="13">
        <f t="shared" si="35"/>
        <v>33707732</v>
      </c>
      <c r="K394" s="13">
        <f t="shared" si="35"/>
        <v>24483759</v>
      </c>
      <c r="L394" s="13">
        <f t="shared" si="35"/>
        <v>28990013</v>
      </c>
      <c r="M394" s="13">
        <f t="shared" si="35"/>
        <v>17349746</v>
      </c>
      <c r="N394" s="13">
        <f t="shared" si="35"/>
        <v>49487022</v>
      </c>
      <c r="O394" s="11"/>
      <c r="P394" s="14" t="s">
        <v>949</v>
      </c>
    </row>
    <row r="395" spans="1:16" ht="16.5" hidden="1" customHeight="1" x14ac:dyDescent="0.3">
      <c r="B395" s="13">
        <f t="shared" si="35"/>
        <v>5693294</v>
      </c>
      <c r="C395" s="13">
        <f t="shared" si="35"/>
        <v>11681</v>
      </c>
      <c r="D395" s="13">
        <f t="shared" si="35"/>
        <v>0</v>
      </c>
      <c r="E395" s="13">
        <f t="shared" si="35"/>
        <v>48</v>
      </c>
      <c r="F395" s="13">
        <f t="shared" si="35"/>
        <v>21136</v>
      </c>
      <c r="G395" s="13">
        <f t="shared" si="35"/>
        <v>186157179</v>
      </c>
      <c r="H395" s="13">
        <f t="shared" si="35"/>
        <v>5717910</v>
      </c>
      <c r="I395" s="13">
        <f t="shared" si="35"/>
        <v>13511060</v>
      </c>
      <c r="J395" s="13">
        <f t="shared" si="35"/>
        <v>36750511</v>
      </c>
      <c r="K395" s="13">
        <f t="shared" si="35"/>
        <v>17361971</v>
      </c>
      <c r="L395" s="13">
        <f t="shared" si="35"/>
        <v>40833229</v>
      </c>
      <c r="M395" s="13">
        <f t="shared" si="35"/>
        <v>10377552</v>
      </c>
      <c r="N395" s="13">
        <f t="shared" si="35"/>
        <v>0</v>
      </c>
      <c r="O395" s="11"/>
      <c r="P395" s="14" t="s">
        <v>950</v>
      </c>
    </row>
    <row r="396" spans="1:16" ht="16.5" hidden="1" customHeight="1" x14ac:dyDescent="0.3">
      <c r="B396" s="13">
        <f t="shared" si="35"/>
        <v>167995</v>
      </c>
      <c r="C396" s="13">
        <f t="shared" si="35"/>
        <v>10212</v>
      </c>
      <c r="D396" s="13">
        <f t="shared" si="35"/>
        <v>0</v>
      </c>
      <c r="E396" s="13">
        <f t="shared" si="35"/>
        <v>2173.4699999999998</v>
      </c>
      <c r="F396" s="13">
        <f t="shared" si="35"/>
        <v>0</v>
      </c>
      <c r="G396" s="13">
        <f t="shared" si="35"/>
        <v>135171211.00400001</v>
      </c>
      <c r="H396" s="13">
        <f t="shared" si="35"/>
        <v>19701190.623</v>
      </c>
      <c r="I396" s="13">
        <f t="shared" si="35"/>
        <v>23802760.359999999</v>
      </c>
      <c r="J396" s="13">
        <f t="shared" si="35"/>
        <v>31554045.638</v>
      </c>
      <c r="K396" s="13">
        <f t="shared" si="35"/>
        <v>21222438.566</v>
      </c>
      <c r="L396" s="13">
        <f t="shared" si="35"/>
        <v>26777566.486000001</v>
      </c>
      <c r="M396" s="13">
        <f t="shared" si="35"/>
        <v>15962093.013</v>
      </c>
      <c r="N396" s="13">
        <f>IFERROR(VLOOKUP($B$392,$4:$126,MATCH($P396&amp;"/"&amp;N$324,$2:$2,0),FALSE),IFERROR(VLOOKUP($B$392,$4:$126,MATCH($P395&amp;"/"&amp;N$324,$2:$2,0),FALSE),IFERROR(VLOOKUP($B$392,$4:$126,MATCH($P394&amp;"/"&amp;N$324,$2:$2,0),FALSE),IFERROR(VLOOKUP($B$392,$4:$126,MATCH($P393&amp;"/"&amp;N$324,$2:$2,0),FALSE),""))))</f>
        <v>0</v>
      </c>
      <c r="O396" s="11" t="e">
        <f t="shared" ref="O396:O397" si="36">RATE(M$324-B$324,,-B396,M396)</f>
        <v>#NUM!</v>
      </c>
      <c r="P396" s="14" t="s">
        <v>951</v>
      </c>
    </row>
    <row r="397" spans="1:16" ht="16.5" hidden="1" customHeight="1" x14ac:dyDescent="0.3">
      <c r="B397" s="15">
        <f t="shared" ref="B397:N397" si="37">+B396/B$378</f>
        <v>4.1832847202920298E-3</v>
      </c>
      <c r="C397" s="15">
        <f t="shared" si="37"/>
        <v>2.2978541458007357E-4</v>
      </c>
      <c r="D397" s="15">
        <f t="shared" si="37"/>
        <v>0</v>
      </c>
      <c r="E397" s="15">
        <f t="shared" si="37"/>
        <v>3.9274230726899484E-5</v>
      </c>
      <c r="F397" s="15">
        <f t="shared" si="37"/>
        <v>0</v>
      </c>
      <c r="G397" s="15">
        <f t="shared" si="37"/>
        <v>0.4682624689592243</v>
      </c>
      <c r="H397" s="15">
        <f t="shared" si="37"/>
        <v>6.03571823352324E-2</v>
      </c>
      <c r="I397" s="15">
        <f t="shared" si="37"/>
        <v>7.2330581694749208E-2</v>
      </c>
      <c r="J397" s="15">
        <f t="shared" si="37"/>
        <v>8.9573963348518582E-2</v>
      </c>
      <c r="K397" s="15">
        <f t="shared" si="37"/>
        <v>5.8902367613157432E-2</v>
      </c>
      <c r="L397" s="15">
        <f t="shared" si="37"/>
        <v>7.1647269835203975E-2</v>
      </c>
      <c r="M397" s="15">
        <f t="shared" si="37"/>
        <v>4.2495610447487585E-2</v>
      </c>
      <c r="N397" s="15">
        <f t="shared" si="37"/>
        <v>0</v>
      </c>
      <c r="O397" s="11">
        <f t="shared" si="36"/>
        <v>0.23460972981528547</v>
      </c>
      <c r="P397" s="16" t="s">
        <v>952</v>
      </c>
    </row>
    <row r="398" spans="1:16" ht="16.5" hidden="1" customHeight="1" x14ac:dyDescent="0.3">
      <c r="B398" s="258" t="s">
        <v>1118</v>
      </c>
      <c r="C398" s="280"/>
      <c r="D398" s="280"/>
      <c r="E398" s="280"/>
      <c r="F398" s="280"/>
      <c r="G398" s="280"/>
      <c r="H398" s="280"/>
      <c r="I398" s="280"/>
      <c r="J398" s="280"/>
      <c r="K398" s="280"/>
      <c r="L398" s="280"/>
      <c r="M398" s="280"/>
      <c r="N398" s="281"/>
      <c r="O398" s="11"/>
      <c r="P398" s="4"/>
    </row>
    <row r="399" spans="1:16" ht="16.5" hidden="1" customHeight="1" x14ac:dyDescent="0.3">
      <c r="B399" s="13">
        <f t="shared" ref="B399:N402" si="38">IFERROR(VLOOKUP($B$398,$4:$126,MATCH($P399&amp;"/"&amp;B$324,$2:$2,0),FALSE),"")</f>
        <v>734061</v>
      </c>
      <c r="C399" s="13">
        <f t="shared" si="38"/>
        <v>0</v>
      </c>
      <c r="D399" s="13">
        <f t="shared" si="38"/>
        <v>0</v>
      </c>
      <c r="E399" s="13">
        <f t="shared" si="38"/>
        <v>0</v>
      </c>
      <c r="F399" s="13">
        <f t="shared" si="38"/>
        <v>0</v>
      </c>
      <c r="G399" s="13">
        <f t="shared" si="38"/>
        <v>0</v>
      </c>
      <c r="H399" s="13">
        <f t="shared" si="38"/>
        <v>198935648</v>
      </c>
      <c r="I399" s="13">
        <f t="shared" si="38"/>
        <v>177329318</v>
      </c>
      <c r="J399" s="13">
        <f t="shared" si="38"/>
        <v>159078129</v>
      </c>
      <c r="K399" s="13">
        <f t="shared" si="38"/>
        <v>162942283</v>
      </c>
      <c r="L399" s="13">
        <f t="shared" si="38"/>
        <v>137708374</v>
      </c>
      <c r="M399" s="13">
        <f t="shared" si="38"/>
        <v>142461639</v>
      </c>
      <c r="N399" s="13">
        <f t="shared" si="38"/>
        <v>156481733</v>
      </c>
      <c r="O399" s="11"/>
      <c r="P399" s="14" t="s">
        <v>948</v>
      </c>
    </row>
    <row r="400" spans="1:16" ht="16.5" hidden="1" customHeight="1" x14ac:dyDescent="0.3">
      <c r="B400" s="13">
        <f t="shared" si="38"/>
        <v>0</v>
      </c>
      <c r="C400" s="13">
        <f t="shared" si="38"/>
        <v>0</v>
      </c>
      <c r="D400" s="13">
        <f t="shared" si="38"/>
        <v>0</v>
      </c>
      <c r="E400" s="13">
        <f t="shared" si="38"/>
        <v>0</v>
      </c>
      <c r="F400" s="13">
        <f t="shared" si="38"/>
        <v>0</v>
      </c>
      <c r="G400" s="13">
        <f t="shared" si="38"/>
        <v>92180</v>
      </c>
      <c r="H400" s="13">
        <f t="shared" si="38"/>
        <v>198351083</v>
      </c>
      <c r="I400" s="13">
        <f t="shared" si="38"/>
        <v>175446422</v>
      </c>
      <c r="J400" s="13">
        <f t="shared" si="38"/>
        <v>159057792</v>
      </c>
      <c r="K400" s="13">
        <f t="shared" si="38"/>
        <v>161246636</v>
      </c>
      <c r="L400" s="13">
        <f t="shared" si="38"/>
        <v>137649750</v>
      </c>
      <c r="M400" s="13">
        <f t="shared" si="38"/>
        <v>140773706</v>
      </c>
      <c r="N400" s="13">
        <f t="shared" si="38"/>
        <v>122232436</v>
      </c>
      <c r="O400" s="11"/>
      <c r="P400" s="14" t="s">
        <v>949</v>
      </c>
    </row>
    <row r="401" spans="1:71" ht="16.5" hidden="1" customHeight="1" x14ac:dyDescent="0.3">
      <c r="B401" s="13">
        <f t="shared" si="38"/>
        <v>2036947</v>
      </c>
      <c r="C401" s="13">
        <f t="shared" si="38"/>
        <v>0</v>
      </c>
      <c r="D401" s="13">
        <f t="shared" si="38"/>
        <v>0</v>
      </c>
      <c r="E401" s="13">
        <f t="shared" si="38"/>
        <v>0</v>
      </c>
      <c r="F401" s="13">
        <f t="shared" si="38"/>
        <v>0</v>
      </c>
      <c r="G401" s="13">
        <f t="shared" si="38"/>
        <v>169131</v>
      </c>
      <c r="H401" s="13">
        <f t="shared" si="38"/>
        <v>197622791</v>
      </c>
      <c r="I401" s="13">
        <f t="shared" si="38"/>
        <v>175517122</v>
      </c>
      <c r="J401" s="13">
        <f t="shared" si="38"/>
        <v>165195073</v>
      </c>
      <c r="K401" s="13">
        <f t="shared" si="38"/>
        <v>157999317</v>
      </c>
      <c r="L401" s="13">
        <f t="shared" si="38"/>
        <v>127569783</v>
      </c>
      <c r="M401" s="13">
        <f t="shared" si="38"/>
        <v>140679646</v>
      </c>
      <c r="N401" s="13">
        <f t="shared" si="38"/>
        <v>0</v>
      </c>
      <c r="O401" s="11"/>
      <c r="P401" s="14" t="s">
        <v>950</v>
      </c>
    </row>
    <row r="402" spans="1:71" ht="16.5" hidden="1" customHeight="1" x14ac:dyDescent="0.3">
      <c r="B402" s="13">
        <f t="shared" si="38"/>
        <v>0</v>
      </c>
      <c r="C402" s="13">
        <f t="shared" si="38"/>
        <v>0</v>
      </c>
      <c r="D402" s="13">
        <f t="shared" si="38"/>
        <v>0</v>
      </c>
      <c r="E402" s="13">
        <f t="shared" si="38"/>
        <v>0</v>
      </c>
      <c r="F402" s="13">
        <f t="shared" si="38"/>
        <v>0</v>
      </c>
      <c r="G402" s="13">
        <f t="shared" si="38"/>
        <v>50165512.439999998</v>
      </c>
      <c r="H402" s="13">
        <f t="shared" si="38"/>
        <v>194083290.59</v>
      </c>
      <c r="I402" s="13">
        <f t="shared" si="38"/>
        <v>165683622.45100001</v>
      </c>
      <c r="J402" s="13">
        <f t="shared" si="38"/>
        <v>157551926.47799999</v>
      </c>
      <c r="K402" s="13">
        <f t="shared" si="38"/>
        <v>145815549.27900001</v>
      </c>
      <c r="L402" s="13">
        <f t="shared" si="38"/>
        <v>127485633.395</v>
      </c>
      <c r="M402" s="13">
        <f t="shared" si="38"/>
        <v>129742491.26199999</v>
      </c>
      <c r="N402" s="13">
        <f>IFERROR(VLOOKUP($B$398,$4:$126,MATCH($P402&amp;"/"&amp;N$324,$2:$2,0),FALSE),IFERROR(VLOOKUP($B$398,$4:$126,MATCH($P401&amp;"/"&amp;N$324,$2:$2,0),FALSE),IFERROR(VLOOKUP($B$398,$4:$126,MATCH($P400&amp;"/"&amp;N$324,$2:$2,0),FALSE),IFERROR(VLOOKUP($B$398,$4:$126,MATCH($P399&amp;"/"&amp;N$324,$2:$2,0),FALSE),""))))</f>
        <v>0</v>
      </c>
      <c r="O402" s="11" t="e">
        <f t="shared" ref="O402:O403" si="39">RATE(M$324-B$324,,-B402,M402)</f>
        <v>#NUM!</v>
      </c>
      <c r="P402" s="14" t="s">
        <v>951</v>
      </c>
    </row>
    <row r="403" spans="1:71" ht="16.5" hidden="1" customHeight="1" x14ac:dyDescent="0.3">
      <c r="B403" s="15">
        <f t="shared" ref="B403:N403" si="40">+B402/B$378</f>
        <v>0</v>
      </c>
      <c r="C403" s="15">
        <f t="shared" si="40"/>
        <v>0</v>
      </c>
      <c r="D403" s="15">
        <f t="shared" si="40"/>
        <v>0</v>
      </c>
      <c r="E403" s="15">
        <f t="shared" si="40"/>
        <v>0</v>
      </c>
      <c r="F403" s="15">
        <f t="shared" si="40"/>
        <v>0</v>
      </c>
      <c r="G403" s="15">
        <f t="shared" si="40"/>
        <v>0.17378424397680317</v>
      </c>
      <c r="H403" s="15">
        <f t="shared" si="40"/>
        <v>0.59459962509508102</v>
      </c>
      <c r="I403" s="15">
        <f t="shared" si="40"/>
        <v>0.50347071549368994</v>
      </c>
      <c r="J403" s="15">
        <f t="shared" si="40"/>
        <v>0.44725011333676212</v>
      </c>
      <c r="K403" s="15">
        <f t="shared" si="40"/>
        <v>0.40470754859934843</v>
      </c>
      <c r="L403" s="15">
        <f t="shared" si="40"/>
        <v>0.34110633543712587</v>
      </c>
      <c r="M403" s="15">
        <f t="shared" si="40"/>
        <v>0.34541124166274234</v>
      </c>
      <c r="N403" s="15">
        <f t="shared" si="40"/>
        <v>0</v>
      </c>
      <c r="O403" s="11" t="e">
        <f t="shared" si="39"/>
        <v>#NUM!</v>
      </c>
      <c r="P403" s="16" t="s">
        <v>952</v>
      </c>
    </row>
    <row r="404" spans="1:71" ht="16.5" hidden="1" customHeight="1" x14ac:dyDescent="0.3">
      <c r="B404" s="258" t="s">
        <v>1119</v>
      </c>
      <c r="C404" s="280"/>
      <c r="D404" s="280"/>
      <c r="E404" s="280"/>
      <c r="F404" s="280"/>
      <c r="G404" s="280"/>
      <c r="H404" s="280"/>
      <c r="I404" s="280"/>
      <c r="J404" s="280"/>
      <c r="K404" s="280"/>
      <c r="L404" s="280"/>
      <c r="M404" s="280"/>
      <c r="N404" s="281"/>
      <c r="O404" s="11"/>
      <c r="P404" s="4"/>
    </row>
    <row r="405" spans="1:71" ht="16.5" hidden="1" customHeight="1" x14ac:dyDescent="0.3">
      <c r="B405" s="13">
        <f t="shared" ref="B405:N408" si="41">IFERROR(VLOOKUP($B$404,$4:$126,MATCH($P405&amp;"/"&amp;B$324,$2:$2,0),FALSE),"")</f>
        <v>8070630</v>
      </c>
      <c r="C405" s="13">
        <f t="shared" si="41"/>
        <v>157329</v>
      </c>
      <c r="D405" s="13">
        <f t="shared" si="41"/>
        <v>17987</v>
      </c>
      <c r="E405" s="13">
        <f t="shared" si="41"/>
        <v>3197</v>
      </c>
      <c r="F405" s="13">
        <f t="shared" si="41"/>
        <v>7407</v>
      </c>
      <c r="G405" s="13">
        <f t="shared" si="41"/>
        <v>22</v>
      </c>
      <c r="H405" s="13">
        <f t="shared" si="41"/>
        <v>202196803</v>
      </c>
      <c r="I405" s="13">
        <f t="shared" si="41"/>
        <v>187974958</v>
      </c>
      <c r="J405" s="13">
        <f t="shared" si="41"/>
        <v>191257952</v>
      </c>
      <c r="K405" s="13">
        <f t="shared" si="41"/>
        <v>182941697</v>
      </c>
      <c r="L405" s="13">
        <f t="shared" si="41"/>
        <v>166294741</v>
      </c>
      <c r="M405" s="13">
        <f t="shared" si="41"/>
        <v>155262528</v>
      </c>
      <c r="N405" s="13">
        <f t="shared" si="41"/>
        <v>194230450</v>
      </c>
      <c r="O405" s="11"/>
      <c r="P405" s="14" t="s">
        <v>948</v>
      </c>
    </row>
    <row r="406" spans="1:71" ht="16.5" hidden="1" customHeight="1" x14ac:dyDescent="0.3">
      <c r="B406" s="13">
        <f t="shared" si="41"/>
        <v>10311072</v>
      </c>
      <c r="C406" s="13">
        <f t="shared" si="41"/>
        <v>103493</v>
      </c>
      <c r="D406" s="13">
        <f t="shared" si="41"/>
        <v>0</v>
      </c>
      <c r="E406" s="13">
        <f t="shared" si="41"/>
        <v>39</v>
      </c>
      <c r="F406" s="13">
        <f t="shared" si="41"/>
        <v>442</v>
      </c>
      <c r="G406" s="13">
        <f t="shared" si="41"/>
        <v>143424969</v>
      </c>
      <c r="H406" s="13">
        <f t="shared" si="41"/>
        <v>205571550</v>
      </c>
      <c r="I406" s="13">
        <f t="shared" si="41"/>
        <v>192245977</v>
      </c>
      <c r="J406" s="13">
        <f t="shared" si="41"/>
        <v>192765524</v>
      </c>
      <c r="K406" s="13">
        <f t="shared" si="41"/>
        <v>185730395</v>
      </c>
      <c r="L406" s="13">
        <f t="shared" si="41"/>
        <v>166639763</v>
      </c>
      <c r="M406" s="13">
        <f t="shared" si="41"/>
        <v>158123452</v>
      </c>
      <c r="N406" s="13">
        <f t="shared" si="41"/>
        <v>171719458</v>
      </c>
      <c r="O406" s="11"/>
      <c r="P406" s="14" t="s">
        <v>949</v>
      </c>
    </row>
    <row r="407" spans="1:71" ht="16.5" hidden="1" customHeight="1" x14ac:dyDescent="0.3">
      <c r="B407" s="13">
        <f t="shared" si="41"/>
        <v>7730241</v>
      </c>
      <c r="C407" s="13">
        <f t="shared" si="41"/>
        <v>11681</v>
      </c>
      <c r="D407" s="13">
        <f t="shared" si="41"/>
        <v>0</v>
      </c>
      <c r="E407" s="13">
        <f t="shared" si="41"/>
        <v>48</v>
      </c>
      <c r="F407" s="13">
        <f t="shared" si="41"/>
        <v>21136</v>
      </c>
      <c r="G407" s="13">
        <f t="shared" si="41"/>
        <v>186326310</v>
      </c>
      <c r="H407" s="13">
        <f t="shared" si="41"/>
        <v>203340701</v>
      </c>
      <c r="I407" s="13">
        <f t="shared" si="41"/>
        <v>189028182</v>
      </c>
      <c r="J407" s="13">
        <f t="shared" si="41"/>
        <v>201945584</v>
      </c>
      <c r="K407" s="13">
        <f t="shared" si="41"/>
        <v>175361288</v>
      </c>
      <c r="L407" s="13">
        <f t="shared" si="41"/>
        <v>168403012</v>
      </c>
      <c r="M407" s="13">
        <f t="shared" si="41"/>
        <v>151057198</v>
      </c>
      <c r="N407" s="13">
        <f t="shared" si="41"/>
        <v>0</v>
      </c>
      <c r="O407" s="11"/>
      <c r="P407" s="14" t="s">
        <v>950</v>
      </c>
    </row>
    <row r="408" spans="1:71" ht="16.5" hidden="1" customHeight="1" x14ac:dyDescent="0.3">
      <c r="B408" s="13">
        <f t="shared" si="41"/>
        <v>167995</v>
      </c>
      <c r="C408" s="13">
        <f t="shared" si="41"/>
        <v>10212</v>
      </c>
      <c r="D408" s="13">
        <f t="shared" si="41"/>
        <v>0</v>
      </c>
      <c r="E408" s="13">
        <f t="shared" si="41"/>
        <v>2173.4699999999998</v>
      </c>
      <c r="F408" s="13">
        <f t="shared" si="41"/>
        <v>0</v>
      </c>
      <c r="G408" s="13">
        <f t="shared" si="41"/>
        <v>185336723.44400001</v>
      </c>
      <c r="H408" s="13">
        <f t="shared" si="41"/>
        <v>213784481.213</v>
      </c>
      <c r="I408" s="13">
        <f t="shared" si="41"/>
        <v>189486382.81099999</v>
      </c>
      <c r="J408" s="13">
        <f t="shared" si="41"/>
        <v>189105972.116</v>
      </c>
      <c r="K408" s="13">
        <f t="shared" si="41"/>
        <v>167037987.84500003</v>
      </c>
      <c r="L408" s="13">
        <f t="shared" si="41"/>
        <v>154263199.88099998</v>
      </c>
      <c r="M408" s="13">
        <f t="shared" si="41"/>
        <v>145704584.27500001</v>
      </c>
      <c r="N408" s="13">
        <f>IFERROR(VLOOKUP($B$404,$4:$126,MATCH($P408&amp;"/"&amp;N$324,$2:$2,0),FALSE),IFERROR(VLOOKUP($B$404,$4:$126,MATCH($P407&amp;"/"&amp;N$324,$2:$2,0),FALSE),IFERROR(VLOOKUP($B$404,$4:$126,MATCH($P406&amp;"/"&amp;N$324,$2:$2,0),FALSE),IFERROR(VLOOKUP($B$404,$4:$126,MATCH($P405&amp;"/"&amp;N$324,$2:$2,0),FALSE),""))))</f>
        <v>0</v>
      </c>
      <c r="O408" s="11" t="e">
        <f t="shared" ref="O408:O409" si="42">RATE(M$324-B$324,,-B408,M408)</f>
        <v>#NUM!</v>
      </c>
      <c r="P408" s="14" t="s">
        <v>951</v>
      </c>
    </row>
    <row r="409" spans="1:71" ht="16.5" hidden="1" customHeight="1" x14ac:dyDescent="0.3">
      <c r="A409" s="186"/>
      <c r="B409" s="18">
        <f t="shared" ref="B409:N409" si="43">+B408/B$433</f>
        <v>1.0036337402074096E-2</v>
      </c>
      <c r="C409" s="18">
        <f t="shared" si="43"/>
        <v>5.4492117932853355E-4</v>
      </c>
      <c r="D409" s="18">
        <f t="shared" si="43"/>
        <v>0</v>
      </c>
      <c r="E409" s="18">
        <f t="shared" si="43"/>
        <v>1.0113582294448578E-4</v>
      </c>
      <c r="F409" s="18">
        <f t="shared" si="43"/>
        <v>0</v>
      </c>
      <c r="G409" s="18">
        <f t="shared" si="43"/>
        <v>6.4395630562617834</v>
      </c>
      <c r="H409" s="18">
        <f t="shared" si="43"/>
        <v>6.9450668317989654</v>
      </c>
      <c r="I409" s="18">
        <f t="shared" si="43"/>
        <v>5.0733391294239363</v>
      </c>
      <c r="J409" s="18">
        <f t="shared" si="43"/>
        <v>3.4260706993460639</v>
      </c>
      <c r="K409" s="18">
        <f t="shared" si="43"/>
        <v>2.2173307180261057</v>
      </c>
      <c r="L409" s="18">
        <f t="shared" si="43"/>
        <v>1.818480947464149</v>
      </c>
      <c r="M409" s="18">
        <f t="shared" si="43"/>
        <v>1.5543669550593966</v>
      </c>
      <c r="N409" s="18">
        <f t="shared" si="43"/>
        <v>0</v>
      </c>
      <c r="O409" s="11" t="e">
        <f t="shared" si="42"/>
        <v>#NUM!</v>
      </c>
      <c r="P409" s="16" t="s">
        <v>953</v>
      </c>
      <c r="Q409" s="186"/>
      <c r="R409" s="186"/>
      <c r="S409" s="186"/>
      <c r="T409" s="186"/>
      <c r="U409" s="186"/>
      <c r="V409" s="186"/>
      <c r="W409" s="186"/>
      <c r="X409" s="186"/>
      <c r="Y409" s="186"/>
      <c r="Z409" s="186"/>
      <c r="AA409" s="186"/>
      <c r="AB409" s="186"/>
      <c r="AC409" s="186"/>
      <c r="AD409" s="186"/>
      <c r="AE409" s="186"/>
      <c r="AF409" s="186"/>
      <c r="AG409" s="186"/>
      <c r="AH409" s="186"/>
      <c r="AI409" s="186"/>
      <c r="AJ409" s="186"/>
      <c r="AK409" s="186"/>
      <c r="AL409" s="186"/>
      <c r="AM409" s="186"/>
      <c r="AN409" s="186"/>
      <c r="AO409" s="186"/>
      <c r="AP409" s="186"/>
      <c r="AQ409" s="186"/>
      <c r="AR409" s="186"/>
      <c r="AS409" s="186"/>
      <c r="AT409" s="186"/>
      <c r="AU409" s="186"/>
      <c r="AV409" s="186"/>
      <c r="AW409" s="186"/>
      <c r="AX409" s="186"/>
      <c r="AY409" s="186"/>
      <c r="AZ409" s="186"/>
      <c r="BA409" s="186"/>
      <c r="BB409" s="186"/>
      <c r="BC409" s="186"/>
      <c r="BD409" s="186"/>
      <c r="BE409" s="186"/>
      <c r="BF409" s="186"/>
      <c r="BG409" s="186"/>
      <c r="BH409" s="186"/>
      <c r="BI409" s="186"/>
      <c r="BJ409" s="186"/>
      <c r="BK409" s="186"/>
      <c r="BL409" s="186"/>
      <c r="BM409" s="186"/>
      <c r="BN409" s="186"/>
      <c r="BO409" s="186"/>
      <c r="BP409" s="186"/>
      <c r="BQ409" s="186"/>
      <c r="BR409" s="186"/>
      <c r="BS409" s="186"/>
    </row>
    <row r="410" spans="1:71" ht="16.5" hidden="1" customHeight="1" x14ac:dyDescent="0.3">
      <c r="A410" s="184"/>
      <c r="B410" s="258" t="s">
        <v>1109</v>
      </c>
      <c r="C410" s="280"/>
      <c r="D410" s="280"/>
      <c r="E410" s="280"/>
      <c r="F410" s="280"/>
      <c r="G410" s="280"/>
      <c r="H410" s="280"/>
      <c r="I410" s="280"/>
      <c r="J410" s="280"/>
      <c r="K410" s="280"/>
      <c r="L410" s="280"/>
      <c r="M410" s="280"/>
      <c r="N410" s="281"/>
      <c r="O410" s="11"/>
      <c r="P410" s="4"/>
    </row>
    <row r="411" spans="1:71" ht="16.5" hidden="1" customHeight="1" x14ac:dyDescent="0.3">
      <c r="B411" s="13">
        <f t="shared" ref="B411:N414" si="44">IFERROR(VLOOKUP($B$410,$4:$126,MATCH($P411&amp;"/"&amp;B$324,$2:$2,0),FALSE),"")</f>
        <v>1964504</v>
      </c>
      <c r="C411" s="13">
        <f t="shared" si="44"/>
        <v>1645478</v>
      </c>
      <c r="D411" s="13">
        <f t="shared" si="44"/>
        <v>2055645</v>
      </c>
      <c r="E411" s="13">
        <f t="shared" si="44"/>
        <v>2779106</v>
      </c>
      <c r="F411" s="13">
        <f t="shared" si="44"/>
        <v>3466348</v>
      </c>
      <c r="G411" s="13">
        <f t="shared" si="44"/>
        <v>3937988</v>
      </c>
      <c r="H411" s="13">
        <f t="shared" si="44"/>
        <v>203768337</v>
      </c>
      <c r="I411" s="13">
        <f t="shared" si="44"/>
        <v>198045037</v>
      </c>
      <c r="J411" s="13">
        <f t="shared" si="44"/>
        <v>179787039</v>
      </c>
      <c r="K411" s="13">
        <f t="shared" si="44"/>
        <v>184762968</v>
      </c>
      <c r="L411" s="13">
        <f t="shared" si="44"/>
        <v>159736508</v>
      </c>
      <c r="M411" s="13">
        <f t="shared" si="44"/>
        <v>165305299</v>
      </c>
      <c r="N411" s="13">
        <f t="shared" si="44"/>
        <v>180384802</v>
      </c>
      <c r="O411" s="11"/>
      <c r="P411" s="14" t="s">
        <v>948</v>
      </c>
    </row>
    <row r="412" spans="1:71" ht="16.5" hidden="1" customHeight="1" x14ac:dyDescent="0.3">
      <c r="B412" s="13">
        <f t="shared" si="44"/>
        <v>1320633</v>
      </c>
      <c r="C412" s="13">
        <f t="shared" si="44"/>
        <v>1734554</v>
      </c>
      <c r="D412" s="13">
        <f t="shared" si="44"/>
        <v>2178462</v>
      </c>
      <c r="E412" s="13">
        <f t="shared" si="44"/>
        <v>2940658</v>
      </c>
      <c r="F412" s="13">
        <f t="shared" si="44"/>
        <v>3579215</v>
      </c>
      <c r="G412" s="13">
        <f t="shared" si="44"/>
        <v>4495302</v>
      </c>
      <c r="H412" s="13">
        <f t="shared" si="44"/>
        <v>203221729</v>
      </c>
      <c r="I412" s="13">
        <f t="shared" si="44"/>
        <v>196292883</v>
      </c>
      <c r="J412" s="13">
        <f t="shared" si="44"/>
        <v>179964757</v>
      </c>
      <c r="K412" s="13">
        <f t="shared" si="44"/>
        <v>183036810</v>
      </c>
      <c r="L412" s="13">
        <f t="shared" si="44"/>
        <v>159849864</v>
      </c>
      <c r="M412" s="13">
        <f t="shared" si="44"/>
        <v>164604689</v>
      </c>
      <c r="N412" s="13">
        <f t="shared" si="44"/>
        <v>188479607</v>
      </c>
      <c r="O412" s="11"/>
      <c r="P412" s="14" t="s">
        <v>949</v>
      </c>
    </row>
    <row r="413" spans="1:71" ht="16.5" hidden="1" customHeight="1" x14ac:dyDescent="0.3">
      <c r="B413" s="13">
        <f t="shared" si="44"/>
        <v>3449132</v>
      </c>
      <c r="C413" s="13">
        <f t="shared" si="44"/>
        <v>1847839</v>
      </c>
      <c r="D413" s="13">
        <f t="shared" si="44"/>
        <v>2339879</v>
      </c>
      <c r="E413" s="13">
        <f t="shared" si="44"/>
        <v>3098066</v>
      </c>
      <c r="F413" s="13">
        <f t="shared" si="44"/>
        <v>3660174</v>
      </c>
      <c r="G413" s="13">
        <f t="shared" si="44"/>
        <v>4658590</v>
      </c>
      <c r="H413" s="13">
        <f t="shared" si="44"/>
        <v>202657837</v>
      </c>
      <c r="I413" s="13">
        <f t="shared" si="44"/>
        <v>196777839</v>
      </c>
      <c r="J413" s="13">
        <f t="shared" si="44"/>
        <v>186429801</v>
      </c>
      <c r="K413" s="13">
        <f t="shared" si="44"/>
        <v>179944242</v>
      </c>
      <c r="L413" s="13">
        <f t="shared" si="44"/>
        <v>149929278</v>
      </c>
      <c r="M413" s="13">
        <f t="shared" si="44"/>
        <v>164763556</v>
      </c>
      <c r="N413" s="13">
        <f t="shared" si="44"/>
        <v>208668379</v>
      </c>
      <c r="O413" s="11"/>
      <c r="P413" s="14" t="s">
        <v>950</v>
      </c>
    </row>
    <row r="414" spans="1:71" ht="16.5" hidden="1" customHeight="1" x14ac:dyDescent="0.3">
      <c r="B414" s="13">
        <f t="shared" si="44"/>
        <v>1583357</v>
      </c>
      <c r="C414" s="13">
        <f t="shared" si="44"/>
        <v>1934905</v>
      </c>
      <c r="D414" s="13">
        <f t="shared" si="44"/>
        <v>2576605</v>
      </c>
      <c r="E414" s="13">
        <f t="shared" si="44"/>
        <v>3162927.62</v>
      </c>
      <c r="F414" s="13">
        <f t="shared" si="44"/>
        <v>3787672.3480000002</v>
      </c>
      <c r="G414" s="13">
        <f t="shared" si="44"/>
        <v>54859777.652000003</v>
      </c>
      <c r="H414" s="13">
        <f t="shared" si="44"/>
        <v>199337403.99599999</v>
      </c>
      <c r="I414" s="13">
        <f t="shared" si="44"/>
        <v>186276164.83899999</v>
      </c>
      <c r="J414" s="13">
        <f t="shared" si="44"/>
        <v>178846738.234</v>
      </c>
      <c r="K414" s="13">
        <f t="shared" si="44"/>
        <v>167962826.52399999</v>
      </c>
      <c r="L414" s="13">
        <f t="shared" si="44"/>
        <v>150171244.26100001</v>
      </c>
      <c r="M414" s="13">
        <f t="shared" si="44"/>
        <v>154332502.046</v>
      </c>
      <c r="N414" s="13">
        <f>IFERROR(VLOOKUP($B$410,$4:$126,MATCH($P414&amp;"/"&amp;N$324,$2:$2,0),FALSE),IFERROR(VLOOKUP($B$410,$4:$126,MATCH($P413&amp;"/"&amp;N$324,$2:$2,0),FALSE),IFERROR(VLOOKUP($B$410,$4:$126,MATCH($P412&amp;"/"&amp;N$324,$2:$2,0),FALSE),IFERROR(VLOOKUP($B$410,$4:$126,MATCH($P411&amp;"/"&amp;N$324,$2:$2,0),FALSE),""))))</f>
        <v>208668379</v>
      </c>
      <c r="O414" s="11" t="e">
        <f t="shared" ref="O414:O415" si="45">RATE(M$324-B$324,,-B414,M414)</f>
        <v>#NUM!</v>
      </c>
      <c r="P414" s="14" t="s">
        <v>951</v>
      </c>
    </row>
    <row r="415" spans="1:71" ht="16.5" hidden="1" customHeight="1" x14ac:dyDescent="0.3">
      <c r="B415" s="15">
        <f t="shared" ref="B415:N415" si="46">+B414/B$378</f>
        <v>3.9427561206389641E-2</v>
      </c>
      <c r="C415" s="15">
        <f t="shared" si="46"/>
        <v>4.3538283156879874E-2</v>
      </c>
      <c r="D415" s="15">
        <f t="shared" si="46"/>
        <v>5.3786713154529077E-2</v>
      </c>
      <c r="E415" s="15">
        <f t="shared" si="46"/>
        <v>5.715356049099507E-2</v>
      </c>
      <c r="F415" s="15">
        <f t="shared" si="46"/>
        <v>5.275422456301581E-2</v>
      </c>
      <c r="G415" s="15">
        <f t="shared" si="46"/>
        <v>0.19004619947600684</v>
      </c>
      <c r="H415" s="15">
        <f t="shared" si="46"/>
        <v>0.61069629087149901</v>
      </c>
      <c r="I415" s="15">
        <f t="shared" si="46"/>
        <v>0.56604625492569793</v>
      </c>
      <c r="J415" s="15">
        <f t="shared" si="46"/>
        <v>0.50770070371837783</v>
      </c>
      <c r="K415" s="15">
        <f t="shared" si="46"/>
        <v>0.46617678371380222</v>
      </c>
      <c r="L415" s="15">
        <f t="shared" si="46"/>
        <v>0.401804983461864</v>
      </c>
      <c r="M415" s="15">
        <f t="shared" si="46"/>
        <v>0.41087681176845031</v>
      </c>
      <c r="N415" s="15">
        <f t="shared" si="46"/>
        <v>0.47034467534439311</v>
      </c>
      <c r="O415" s="11">
        <f t="shared" si="45"/>
        <v>0.23747783507580955</v>
      </c>
      <c r="P415" s="16" t="s">
        <v>952</v>
      </c>
    </row>
    <row r="416" spans="1:71" ht="16.5" hidden="1" customHeight="1" x14ac:dyDescent="0.3">
      <c r="B416" s="285" t="s">
        <v>815</v>
      </c>
      <c r="C416" s="283"/>
      <c r="D416" s="283"/>
      <c r="E416" s="283"/>
      <c r="F416" s="283"/>
      <c r="G416" s="283"/>
      <c r="H416" s="283"/>
      <c r="I416" s="283"/>
      <c r="J416" s="283"/>
      <c r="K416" s="283"/>
      <c r="L416" s="283"/>
      <c r="M416" s="283"/>
      <c r="N416" s="284"/>
      <c r="O416" s="11"/>
      <c r="P416" s="4"/>
    </row>
    <row r="417" spans="1:16" ht="16.5" hidden="1" customHeight="1" x14ac:dyDescent="0.3">
      <c r="B417" s="13">
        <f t="shared" ref="B417:N420" si="47">IFERROR(VLOOKUP($B$416,$4:$126,MATCH($P417&amp;"/"&amp;B$324,$2:$2,0),FALSE),"")</f>
        <v>37611781</v>
      </c>
      <c r="C417" s="13">
        <f t="shared" si="47"/>
        <v>21632703</v>
      </c>
      <c r="D417" s="13">
        <f t="shared" si="47"/>
        <v>25154443</v>
      </c>
      <c r="E417" s="13">
        <f t="shared" si="47"/>
        <v>29929134</v>
      </c>
      <c r="F417" s="13">
        <f t="shared" si="47"/>
        <v>35792455</v>
      </c>
      <c r="G417" s="13">
        <f t="shared" si="47"/>
        <v>43086051</v>
      </c>
      <c r="H417" s="13">
        <f t="shared" si="47"/>
        <v>267169843</v>
      </c>
      <c r="I417" s="13">
        <f t="shared" si="47"/>
        <v>275945036</v>
      </c>
      <c r="J417" s="13">
        <f t="shared" si="47"/>
        <v>284946335</v>
      </c>
      <c r="K417" s="13">
        <f t="shared" si="47"/>
        <v>281701793</v>
      </c>
      <c r="L417" s="13">
        <f t="shared" si="47"/>
        <v>275869081</v>
      </c>
      <c r="M417" s="13">
        <f t="shared" si="47"/>
        <v>270868266</v>
      </c>
      <c r="N417" s="13">
        <f t="shared" si="47"/>
        <v>309379074</v>
      </c>
      <c r="O417" s="11"/>
      <c r="P417" s="14" t="s">
        <v>948</v>
      </c>
    </row>
    <row r="418" spans="1:16" ht="16.5" hidden="1" customHeight="1" x14ac:dyDescent="0.3">
      <c r="B418" s="13">
        <f t="shared" si="47"/>
        <v>39780449</v>
      </c>
      <c r="C418" s="13">
        <f t="shared" si="47"/>
        <v>20924236</v>
      </c>
      <c r="D418" s="13">
        <f t="shared" si="47"/>
        <v>24696024</v>
      </c>
      <c r="E418" s="13">
        <f t="shared" si="47"/>
        <v>28859505</v>
      </c>
      <c r="F418" s="13">
        <f t="shared" si="47"/>
        <v>37128585</v>
      </c>
      <c r="G418" s="13">
        <f t="shared" si="47"/>
        <v>204740560</v>
      </c>
      <c r="H418" s="13">
        <f t="shared" si="47"/>
        <v>268763808</v>
      </c>
      <c r="I418" s="13">
        <f t="shared" si="47"/>
        <v>278156710</v>
      </c>
      <c r="J418" s="13">
        <f t="shared" si="47"/>
        <v>285251585</v>
      </c>
      <c r="K418" s="13">
        <f t="shared" si="47"/>
        <v>281475261</v>
      </c>
      <c r="L418" s="13">
        <f t="shared" si="47"/>
        <v>271802963</v>
      </c>
      <c r="M418" s="13">
        <f t="shared" si="47"/>
        <v>271842760</v>
      </c>
      <c r="N418" s="13">
        <f t="shared" si="47"/>
        <v>319533117</v>
      </c>
      <c r="O418" s="11"/>
      <c r="P418" s="14" t="s">
        <v>949</v>
      </c>
    </row>
    <row r="419" spans="1:16" ht="16.5" hidden="1" customHeight="1" x14ac:dyDescent="0.3">
      <c r="B419" s="13">
        <f t="shared" si="47"/>
        <v>41414583</v>
      </c>
      <c r="C419" s="13">
        <f t="shared" si="47"/>
        <v>21535954</v>
      </c>
      <c r="D419" s="13">
        <f t="shared" si="47"/>
        <v>25235782</v>
      </c>
      <c r="E419" s="13">
        <f t="shared" si="47"/>
        <v>30106023</v>
      </c>
      <c r="F419" s="13">
        <f t="shared" si="47"/>
        <v>40544373</v>
      </c>
      <c r="G419" s="13">
        <f t="shared" si="47"/>
        <v>246885573</v>
      </c>
      <c r="H419" s="13">
        <f t="shared" si="47"/>
        <v>267907262</v>
      </c>
      <c r="I419" s="13">
        <f t="shared" si="47"/>
        <v>277475988</v>
      </c>
      <c r="J419" s="13">
        <f t="shared" si="47"/>
        <v>295738652</v>
      </c>
      <c r="K419" s="13">
        <f t="shared" si="47"/>
        <v>279912026</v>
      </c>
      <c r="L419" s="13">
        <f t="shared" si="47"/>
        <v>274936444</v>
      </c>
      <c r="M419" s="13">
        <f t="shared" si="47"/>
        <v>262326031</v>
      </c>
      <c r="N419" s="13">
        <f t="shared" si="47"/>
        <v>335884896</v>
      </c>
      <c r="O419" s="11"/>
      <c r="P419" s="14" t="s">
        <v>950</v>
      </c>
    </row>
    <row r="420" spans="1:16" ht="16.5" hidden="1" customHeight="1" x14ac:dyDescent="0.3">
      <c r="B420" s="13">
        <f t="shared" si="47"/>
        <v>23259102</v>
      </c>
      <c r="C420" s="13">
        <f t="shared" si="47"/>
        <v>25504921</v>
      </c>
      <c r="D420" s="13">
        <f t="shared" si="47"/>
        <v>29945931</v>
      </c>
      <c r="E420" s="13">
        <f t="shared" si="47"/>
        <v>33642013.710000001</v>
      </c>
      <c r="F420" s="13">
        <f t="shared" si="47"/>
        <v>44812372.774999999</v>
      </c>
      <c r="G420" s="13">
        <f t="shared" si="47"/>
        <v>255658055.13100001</v>
      </c>
      <c r="H420" s="13">
        <f t="shared" si="47"/>
        <v>291352204.824</v>
      </c>
      <c r="I420" s="13">
        <f t="shared" si="47"/>
        <v>287407200.89999998</v>
      </c>
      <c r="J420" s="13">
        <f t="shared" si="47"/>
        <v>292664848.54500002</v>
      </c>
      <c r="K420" s="13">
        <f t="shared" si="47"/>
        <v>280069785.40600002</v>
      </c>
      <c r="L420" s="13">
        <f t="shared" si="47"/>
        <v>273922932.199</v>
      </c>
      <c r="M420" s="13">
        <f t="shared" si="47"/>
        <v>267249657.75999999</v>
      </c>
      <c r="N420" s="13">
        <f>IFERROR(VLOOKUP($B$416,$4:$126,MATCH($P420&amp;"/"&amp;N$324,$2:$2,0),FALSE),IFERROR(VLOOKUP($B$416,$4:$126,MATCH($P419&amp;"/"&amp;N$324,$2:$2,0),FALSE),IFERROR(VLOOKUP($B$416,$4:$126,MATCH($P418&amp;"/"&amp;N$324,$2:$2,0),FALSE),IFERROR(VLOOKUP($B$416,$4:$126,MATCH($P417&amp;"/"&amp;N$324,$2:$2,0),FALSE),""))))</f>
        <v>335884896</v>
      </c>
      <c r="O420" s="11">
        <f t="shared" ref="O420:O421" si="48">RATE(M$324-B$324,,-B420,M420)</f>
        <v>0.24851311974918935</v>
      </c>
      <c r="P420" s="14" t="s">
        <v>951</v>
      </c>
    </row>
    <row r="421" spans="1:16" ht="16.5" hidden="1" customHeight="1" x14ac:dyDescent="0.3">
      <c r="B421" s="15">
        <f t="shared" ref="B421:N421" si="49">+B420/B$378</f>
        <v>0.57918060659134973</v>
      </c>
      <c r="C421" s="15">
        <f t="shared" si="49"/>
        <v>0.57389922109449909</v>
      </c>
      <c r="D421" s="15">
        <f t="shared" si="49"/>
        <v>0.62512228333109654</v>
      </c>
      <c r="E421" s="15">
        <f t="shared" si="49"/>
        <v>0.60790542706550155</v>
      </c>
      <c r="F421" s="15">
        <f t="shared" si="49"/>
        <v>0.62414109758522485</v>
      </c>
      <c r="G421" s="15">
        <f t="shared" si="49"/>
        <v>0.88565509782562291</v>
      </c>
      <c r="H421" s="15">
        <f t="shared" si="49"/>
        <v>0.89259570585568793</v>
      </c>
      <c r="I421" s="15">
        <f t="shared" si="49"/>
        <v>0.87335795134462491</v>
      </c>
      <c r="J421" s="15">
        <f t="shared" si="49"/>
        <v>0.83080156242783376</v>
      </c>
      <c r="K421" s="15">
        <f t="shared" si="49"/>
        <v>0.77732695071863434</v>
      </c>
      <c r="L421" s="15">
        <f t="shared" si="49"/>
        <v>0.73292060529745762</v>
      </c>
      <c r="M421" s="15">
        <f t="shared" si="49"/>
        <v>0.71149424697274422</v>
      </c>
      <c r="N421" s="15">
        <f t="shared" si="49"/>
        <v>0.75709445350224935</v>
      </c>
      <c r="O421" s="11">
        <f t="shared" si="48"/>
        <v>1.8880846743092195E-2</v>
      </c>
      <c r="P421" s="16" t="s">
        <v>952</v>
      </c>
    </row>
    <row r="422" spans="1:16" ht="16.5" hidden="1" customHeight="1" x14ac:dyDescent="0.3">
      <c r="B422" s="260" t="s">
        <v>954</v>
      </c>
      <c r="C422" s="280"/>
      <c r="D422" s="280"/>
      <c r="E422" s="280"/>
      <c r="F422" s="280"/>
      <c r="G422" s="280"/>
      <c r="H422" s="280"/>
      <c r="I422" s="280"/>
      <c r="J422" s="280"/>
      <c r="K422" s="280"/>
      <c r="L422" s="280"/>
      <c r="M422" s="280"/>
      <c r="N422" s="281"/>
      <c r="O422" s="11"/>
      <c r="P422" s="16"/>
    </row>
    <row r="423" spans="1:16" ht="16.5" hidden="1" customHeight="1" x14ac:dyDescent="0.3">
      <c r="B423" s="272" t="s">
        <v>824</v>
      </c>
      <c r="C423" s="280"/>
      <c r="D423" s="280"/>
      <c r="E423" s="280"/>
      <c r="F423" s="280"/>
      <c r="G423" s="280"/>
      <c r="H423" s="280"/>
      <c r="I423" s="280"/>
      <c r="J423" s="280"/>
      <c r="K423" s="280"/>
      <c r="L423" s="280"/>
      <c r="M423" s="280"/>
      <c r="N423" s="281"/>
    </row>
    <row r="424" spans="1:16" ht="16.5" hidden="1" customHeight="1" x14ac:dyDescent="0.3">
      <c r="B424" s="13" t="str">
        <f t="shared" ref="B424:N427" si="50">IFERROR(VLOOKUP($B$423,$4:$126,MATCH($P424&amp;"/"&amp;B$324,$2:$2,0),FALSE),"")</f>
        <v/>
      </c>
      <c r="C424" s="13" t="str">
        <f t="shared" si="50"/>
        <v/>
      </c>
      <c r="D424" s="13" t="str">
        <f t="shared" si="50"/>
        <v/>
      </c>
      <c r="E424" s="13" t="str">
        <f t="shared" si="50"/>
        <v/>
      </c>
      <c r="F424" s="13" t="str">
        <f t="shared" si="50"/>
        <v/>
      </c>
      <c r="G424" s="13" t="str">
        <f t="shared" si="50"/>
        <v/>
      </c>
      <c r="H424" s="13" t="str">
        <f t="shared" si="50"/>
        <v/>
      </c>
      <c r="I424" s="13" t="str">
        <f t="shared" si="50"/>
        <v/>
      </c>
      <c r="J424" s="13" t="str">
        <f t="shared" si="50"/>
        <v/>
      </c>
      <c r="K424" s="13" t="str">
        <f t="shared" si="50"/>
        <v/>
      </c>
      <c r="L424" s="13" t="str">
        <f t="shared" si="50"/>
        <v/>
      </c>
      <c r="M424" s="13" t="str">
        <f t="shared" si="50"/>
        <v/>
      </c>
      <c r="N424" s="13" t="str">
        <f t="shared" si="50"/>
        <v/>
      </c>
      <c r="O424" s="11"/>
      <c r="P424" s="14" t="s">
        <v>948</v>
      </c>
    </row>
    <row r="425" spans="1:16" ht="16.5" hidden="1" customHeight="1" x14ac:dyDescent="0.3">
      <c r="B425" s="13" t="str">
        <f t="shared" si="50"/>
        <v/>
      </c>
      <c r="C425" s="13" t="str">
        <f t="shared" si="50"/>
        <v/>
      </c>
      <c r="D425" s="13" t="str">
        <f t="shared" si="50"/>
        <v/>
      </c>
      <c r="E425" s="13" t="str">
        <f t="shared" si="50"/>
        <v/>
      </c>
      <c r="F425" s="13" t="str">
        <f t="shared" si="50"/>
        <v/>
      </c>
      <c r="G425" s="13" t="str">
        <f t="shared" si="50"/>
        <v/>
      </c>
      <c r="H425" s="13" t="str">
        <f t="shared" si="50"/>
        <v/>
      </c>
      <c r="I425" s="13" t="str">
        <f t="shared" si="50"/>
        <v/>
      </c>
      <c r="J425" s="13" t="str">
        <f t="shared" si="50"/>
        <v/>
      </c>
      <c r="K425" s="13" t="str">
        <f t="shared" si="50"/>
        <v/>
      </c>
      <c r="L425" s="13" t="str">
        <f t="shared" si="50"/>
        <v/>
      </c>
      <c r="M425" s="13" t="str">
        <f t="shared" si="50"/>
        <v/>
      </c>
      <c r="N425" s="13" t="str">
        <f t="shared" si="50"/>
        <v/>
      </c>
      <c r="O425" s="11"/>
      <c r="P425" s="14" t="s">
        <v>949</v>
      </c>
    </row>
    <row r="426" spans="1:16" ht="16.5" hidden="1" customHeight="1" x14ac:dyDescent="0.3">
      <c r="B426" s="13" t="str">
        <f t="shared" si="50"/>
        <v/>
      </c>
      <c r="C426" s="13" t="str">
        <f t="shared" si="50"/>
        <v/>
      </c>
      <c r="D426" s="13" t="str">
        <f t="shared" si="50"/>
        <v/>
      </c>
      <c r="E426" s="13" t="str">
        <f t="shared" si="50"/>
        <v/>
      </c>
      <c r="F426" s="13" t="str">
        <f t="shared" si="50"/>
        <v/>
      </c>
      <c r="G426" s="13" t="str">
        <f t="shared" si="50"/>
        <v/>
      </c>
      <c r="H426" s="13" t="str">
        <f t="shared" si="50"/>
        <v/>
      </c>
      <c r="I426" s="13" t="str">
        <f t="shared" si="50"/>
        <v/>
      </c>
      <c r="J426" s="13" t="str">
        <f t="shared" si="50"/>
        <v/>
      </c>
      <c r="K426" s="13" t="str">
        <f t="shared" si="50"/>
        <v/>
      </c>
      <c r="L426" s="13" t="str">
        <f t="shared" si="50"/>
        <v/>
      </c>
      <c r="M426" s="13" t="str">
        <f t="shared" si="50"/>
        <v/>
      </c>
      <c r="N426" s="13" t="str">
        <f t="shared" si="50"/>
        <v/>
      </c>
      <c r="O426" s="11"/>
      <c r="P426" s="14" t="s">
        <v>950</v>
      </c>
    </row>
    <row r="427" spans="1:16" ht="16.5" hidden="1" customHeight="1" x14ac:dyDescent="0.3">
      <c r="B427" s="13" t="str">
        <f t="shared" si="50"/>
        <v/>
      </c>
      <c r="C427" s="13" t="str">
        <f t="shared" si="50"/>
        <v/>
      </c>
      <c r="D427" s="13" t="str">
        <f t="shared" si="50"/>
        <v/>
      </c>
      <c r="E427" s="13" t="str">
        <f t="shared" si="50"/>
        <v/>
      </c>
      <c r="F427" s="13" t="str">
        <f t="shared" si="50"/>
        <v/>
      </c>
      <c r="G427" s="13" t="str">
        <f t="shared" si="50"/>
        <v/>
      </c>
      <c r="H427" s="13" t="str">
        <f t="shared" si="50"/>
        <v/>
      </c>
      <c r="I427" s="13" t="str">
        <f t="shared" si="50"/>
        <v/>
      </c>
      <c r="J427" s="13" t="str">
        <f t="shared" si="50"/>
        <v/>
      </c>
      <c r="K427" s="13" t="str">
        <f t="shared" si="50"/>
        <v/>
      </c>
      <c r="L427" s="13" t="str">
        <f t="shared" si="50"/>
        <v/>
      </c>
      <c r="M427" s="13" t="str">
        <f t="shared" si="50"/>
        <v/>
      </c>
      <c r="N427" s="13" t="str">
        <f>IFERROR(VLOOKUP($B$423,$4:$126,MATCH($P427&amp;"/"&amp;N$324,$2:$2,0),FALSE),IFERROR(VLOOKUP($B$423,$4:$126,MATCH($P426&amp;"/"&amp;N$324,$2:$2,0),FALSE),IFERROR(VLOOKUP($B$423,$4:$126,MATCH($P425&amp;"/"&amp;N$324,$2:$2,0),FALSE),IFERROR(VLOOKUP($B$423,$4:$126,MATCH($P424&amp;"/"&amp;N$324,$2:$2,0),FALSE),""))))</f>
        <v/>
      </c>
      <c r="O427" s="11" t="e">
        <f t="shared" ref="O427:O428" si="51">RATE(M$324-B$324,,-B427,M427)</f>
        <v>#VALUE!</v>
      </c>
      <c r="P427" s="14" t="s">
        <v>951</v>
      </c>
    </row>
    <row r="428" spans="1:16" ht="16.5" hidden="1" customHeight="1" x14ac:dyDescent="0.3">
      <c r="A428" s="185"/>
      <c r="B428" s="15" t="e">
        <f t="shared" ref="B428:N428" si="52">+B427/B$378</f>
        <v>#VALUE!</v>
      </c>
      <c r="C428" s="15" t="e">
        <f t="shared" si="52"/>
        <v>#VALUE!</v>
      </c>
      <c r="D428" s="15" t="e">
        <f t="shared" si="52"/>
        <v>#VALUE!</v>
      </c>
      <c r="E428" s="15" t="e">
        <f t="shared" si="52"/>
        <v>#VALUE!</v>
      </c>
      <c r="F428" s="15" t="e">
        <f t="shared" si="52"/>
        <v>#VALUE!</v>
      </c>
      <c r="G428" s="15" t="e">
        <f t="shared" si="52"/>
        <v>#VALUE!</v>
      </c>
      <c r="H428" s="15" t="e">
        <f t="shared" si="52"/>
        <v>#VALUE!</v>
      </c>
      <c r="I428" s="15" t="e">
        <f t="shared" si="52"/>
        <v>#VALUE!</v>
      </c>
      <c r="J428" s="15" t="e">
        <f t="shared" si="52"/>
        <v>#VALUE!</v>
      </c>
      <c r="K428" s="15" t="e">
        <f t="shared" si="52"/>
        <v>#VALUE!</v>
      </c>
      <c r="L428" s="15" t="e">
        <f t="shared" si="52"/>
        <v>#VALUE!</v>
      </c>
      <c r="M428" s="15" t="e">
        <f t="shared" si="52"/>
        <v>#VALUE!</v>
      </c>
      <c r="N428" s="15" t="e">
        <f t="shared" si="52"/>
        <v>#VALUE!</v>
      </c>
      <c r="O428" s="11" t="e">
        <f t="shared" si="51"/>
        <v>#VALUE!</v>
      </c>
      <c r="P428" s="16" t="s">
        <v>952</v>
      </c>
    </row>
    <row r="429" spans="1:16" ht="16.5" hidden="1" customHeight="1" x14ac:dyDescent="0.3">
      <c r="B429" s="260" t="s">
        <v>829</v>
      </c>
      <c r="C429" s="280"/>
      <c r="D429" s="280"/>
      <c r="E429" s="280"/>
      <c r="F429" s="280"/>
      <c r="G429" s="280"/>
      <c r="H429" s="280"/>
      <c r="I429" s="280"/>
      <c r="J429" s="280"/>
      <c r="K429" s="280"/>
      <c r="L429" s="280"/>
      <c r="M429" s="280"/>
      <c r="N429" s="281"/>
    </row>
    <row r="430" spans="1:16" ht="16.5" hidden="1" customHeight="1" x14ac:dyDescent="0.3">
      <c r="B430" s="13">
        <f t="shared" ref="B430:N433" si="53">IFERROR(VLOOKUP($B$429,$4:$126,MATCH($P430&amp;"/"&amp;B$324,$2:$2,0),FALSE),"")</f>
        <v>10621937</v>
      </c>
      <c r="C430" s="13">
        <f t="shared" si="53"/>
        <v>18080821</v>
      </c>
      <c r="D430" s="13">
        <f t="shared" si="53"/>
        <v>20226509</v>
      </c>
      <c r="E430" s="13">
        <f t="shared" si="53"/>
        <v>19859154</v>
      </c>
      <c r="F430" s="13">
        <f t="shared" si="53"/>
        <v>24126201</v>
      </c>
      <c r="G430" s="13">
        <f t="shared" si="53"/>
        <v>30096960</v>
      </c>
      <c r="H430" s="13">
        <f t="shared" si="53"/>
        <v>31388181</v>
      </c>
      <c r="I430" s="13">
        <f t="shared" si="53"/>
        <v>34142065</v>
      </c>
      <c r="J430" s="13">
        <f t="shared" si="53"/>
        <v>41253541</v>
      </c>
      <c r="K430" s="13">
        <f t="shared" si="53"/>
        <v>59764975</v>
      </c>
      <c r="L430" s="13">
        <f t="shared" si="53"/>
        <v>80438417</v>
      </c>
      <c r="M430" s="13">
        <f t="shared" si="53"/>
        <v>90160829</v>
      </c>
      <c r="N430" s="13">
        <f t="shared" si="53"/>
        <v>98403438</v>
      </c>
      <c r="O430" s="11"/>
      <c r="P430" s="14" t="s">
        <v>948</v>
      </c>
    </row>
    <row r="431" spans="1:16" ht="16.5" hidden="1" customHeight="1" x14ac:dyDescent="0.3">
      <c r="B431" s="13">
        <f t="shared" si="53"/>
        <v>9610515</v>
      </c>
      <c r="C431" s="13">
        <f t="shared" si="53"/>
        <v>16395780</v>
      </c>
      <c r="D431" s="13">
        <f t="shared" si="53"/>
        <v>16646216</v>
      </c>
      <c r="E431" s="13">
        <f t="shared" si="53"/>
        <v>17599304</v>
      </c>
      <c r="F431" s="13">
        <f t="shared" si="53"/>
        <v>21243668</v>
      </c>
      <c r="G431" s="13">
        <f t="shared" si="53"/>
        <v>23184013</v>
      </c>
      <c r="H431" s="13">
        <f t="shared" si="53"/>
        <v>25516223</v>
      </c>
      <c r="I431" s="13">
        <f t="shared" si="53"/>
        <v>30265213</v>
      </c>
      <c r="J431" s="13">
        <f t="shared" si="53"/>
        <v>37168076</v>
      </c>
      <c r="K431" s="13">
        <f t="shared" si="53"/>
        <v>55225336</v>
      </c>
      <c r="L431" s="13">
        <f t="shared" si="53"/>
        <v>75203346</v>
      </c>
      <c r="M431" s="13">
        <f t="shared" si="53"/>
        <v>83260746</v>
      </c>
      <c r="N431" s="13">
        <f t="shared" si="53"/>
        <v>86588102</v>
      </c>
      <c r="O431" s="11"/>
      <c r="P431" s="14" t="s">
        <v>949</v>
      </c>
    </row>
    <row r="432" spans="1:16" ht="16.5" hidden="1" customHeight="1" x14ac:dyDescent="0.3">
      <c r="B432" s="13">
        <f t="shared" si="53"/>
        <v>10414772</v>
      </c>
      <c r="C432" s="13">
        <f t="shared" si="53"/>
        <v>17719054</v>
      </c>
      <c r="D432" s="13">
        <f t="shared" si="53"/>
        <v>18034631</v>
      </c>
      <c r="E432" s="13">
        <f t="shared" si="53"/>
        <v>19833280</v>
      </c>
      <c r="F432" s="13">
        <f t="shared" si="53"/>
        <v>24006200</v>
      </c>
      <c r="G432" s="13">
        <f t="shared" si="53"/>
        <v>26524004</v>
      </c>
      <c r="H432" s="13">
        <f t="shared" si="53"/>
        <v>28211841</v>
      </c>
      <c r="I432" s="13">
        <f t="shared" si="53"/>
        <v>33655678</v>
      </c>
      <c r="J432" s="13">
        <f t="shared" si="53"/>
        <v>41017466</v>
      </c>
      <c r="K432" s="13">
        <f t="shared" si="53"/>
        <v>70113613</v>
      </c>
      <c r="L432" s="13">
        <f t="shared" si="53"/>
        <v>79548788</v>
      </c>
      <c r="M432" s="13">
        <f t="shared" si="53"/>
        <v>88302718</v>
      </c>
      <c r="N432" s="13">
        <f t="shared" si="53"/>
        <v>93047142</v>
      </c>
      <c r="O432" s="11"/>
      <c r="P432" s="14" t="s">
        <v>950</v>
      </c>
    </row>
    <row r="433" spans="1:71" ht="16.5" hidden="1" customHeight="1" x14ac:dyDescent="0.3">
      <c r="B433" s="13">
        <f t="shared" si="53"/>
        <v>16738676</v>
      </c>
      <c r="C433" s="13">
        <f t="shared" si="53"/>
        <v>18740325</v>
      </c>
      <c r="D433" s="13">
        <f t="shared" si="53"/>
        <v>17755671</v>
      </c>
      <c r="E433" s="13">
        <f t="shared" si="53"/>
        <v>21490604.780000001</v>
      </c>
      <c r="F433" s="13">
        <f t="shared" si="53"/>
        <v>26743766.147</v>
      </c>
      <c r="G433" s="13">
        <f t="shared" si="53"/>
        <v>28780947.065000001</v>
      </c>
      <c r="H433" s="13">
        <f t="shared" si="53"/>
        <v>30782206.477000002</v>
      </c>
      <c r="I433" s="13">
        <f t="shared" si="53"/>
        <v>37349441.457999997</v>
      </c>
      <c r="J433" s="13">
        <f t="shared" si="53"/>
        <v>55196167.479000002</v>
      </c>
      <c r="K433" s="13">
        <f t="shared" si="53"/>
        <v>75332915.603</v>
      </c>
      <c r="L433" s="13">
        <f t="shared" si="53"/>
        <v>84830803.476999998</v>
      </c>
      <c r="M433" s="13">
        <f t="shared" si="53"/>
        <v>93738858.640000001</v>
      </c>
      <c r="N433" s="13">
        <f>IFERROR(VLOOKUP($B$429,$4:$126,MATCH($P433&amp;"/"&amp;N$324,$2:$2,0),FALSE),IFERROR(VLOOKUP($B$429,$4:$126,MATCH($P432&amp;"/"&amp;N$324,$2:$2,0),FALSE),IFERROR(VLOOKUP($B$429,$4:$126,MATCH($P431&amp;"/"&amp;N$324,$2:$2,0),FALSE),IFERROR(VLOOKUP($B$429,$4:$126,MATCH($P430&amp;"/"&amp;N$324,$2:$2,0),FALSE),""))))</f>
        <v>93047142</v>
      </c>
      <c r="O433" s="11">
        <f t="shared" ref="O433:O434" si="54">RATE(M$324-B$324,,-B433,M433)</f>
        <v>0.16954800037098058</v>
      </c>
      <c r="P433" s="14" t="s">
        <v>951</v>
      </c>
    </row>
    <row r="434" spans="1:71" ht="16.5" hidden="1" customHeight="1" x14ac:dyDescent="0.3">
      <c r="A434" s="185"/>
      <c r="B434" s="15">
        <f t="shared" ref="B434:N434" si="55">+B433/B$378</f>
        <v>0.41681387867923991</v>
      </c>
      <c r="C434" s="15">
        <f t="shared" si="55"/>
        <v>0.42168560022427704</v>
      </c>
      <c r="D434" s="15">
        <f t="shared" si="55"/>
        <v>0.37065020945903249</v>
      </c>
      <c r="E434" s="15">
        <f t="shared" si="55"/>
        <v>0.38833154844112361</v>
      </c>
      <c r="F434" s="15">
        <f t="shared" si="55"/>
        <v>0.3724838146901977</v>
      </c>
      <c r="G434" s="15">
        <f t="shared" si="55"/>
        <v>9.9703459276123715E-2</v>
      </c>
      <c r="H434" s="15">
        <f t="shared" si="55"/>
        <v>9.4305328270060926E-2</v>
      </c>
      <c r="I434" s="15">
        <f t="shared" si="55"/>
        <v>0.11349552681171142</v>
      </c>
      <c r="J434" s="15">
        <f t="shared" si="55"/>
        <v>0.1566879740070001</v>
      </c>
      <c r="K434" s="15">
        <f t="shared" si="55"/>
        <v>0.20908469469327379</v>
      </c>
      <c r="L434" s="15">
        <f t="shared" si="55"/>
        <v>0.22697714036977401</v>
      </c>
      <c r="M434" s="15">
        <f t="shared" si="55"/>
        <v>0.24955937904341705</v>
      </c>
      <c r="N434" s="15">
        <f t="shared" si="55"/>
        <v>0.20973099999839287</v>
      </c>
      <c r="O434" s="11">
        <f t="shared" si="54"/>
        <v>-4.5560644838029581E-2</v>
      </c>
      <c r="P434" s="16" t="s">
        <v>952</v>
      </c>
    </row>
    <row r="435" spans="1:71" ht="16.5" hidden="1" customHeight="1" x14ac:dyDescent="0.3">
      <c r="B435" s="264" t="s">
        <v>955</v>
      </c>
      <c r="C435" s="280"/>
      <c r="D435" s="280"/>
      <c r="E435" s="280"/>
      <c r="F435" s="280"/>
      <c r="G435" s="280"/>
      <c r="H435" s="280"/>
      <c r="I435" s="280"/>
      <c r="J435" s="280"/>
      <c r="K435" s="280"/>
      <c r="L435" s="280"/>
      <c r="M435" s="280"/>
      <c r="N435" s="281"/>
      <c r="O435" s="11"/>
      <c r="P435" s="20"/>
    </row>
    <row r="436" spans="1:71" ht="16.5" hidden="1" customHeight="1" x14ac:dyDescent="0.3">
      <c r="B436" s="264" t="s">
        <v>1121</v>
      </c>
      <c r="C436" s="280"/>
      <c r="D436" s="280"/>
      <c r="E436" s="280"/>
      <c r="F436" s="280"/>
      <c r="G436" s="280"/>
      <c r="H436" s="280"/>
      <c r="I436" s="280"/>
      <c r="J436" s="280"/>
      <c r="K436" s="280"/>
      <c r="L436" s="280"/>
      <c r="M436" s="280"/>
      <c r="N436" s="281"/>
      <c r="O436" s="11"/>
      <c r="P436" s="14"/>
    </row>
    <row r="437" spans="1:71" ht="16.5" hidden="1" customHeight="1" x14ac:dyDescent="0.3">
      <c r="B437" s="21">
        <f t="shared" ref="B437:N440" si="56">IFERROR(VLOOKUP($B$436,$130:$203,MATCH($P437&amp;"/"&amp;B$324,$128:$128,0),FALSE),"")</f>
        <v>31450686</v>
      </c>
      <c r="C437" s="21">
        <f t="shared" si="56"/>
        <v>25917834</v>
      </c>
      <c r="D437" s="21">
        <f t="shared" si="56"/>
        <v>31981948</v>
      </c>
      <c r="E437" s="21">
        <f t="shared" si="56"/>
        <v>37170465</v>
      </c>
      <c r="F437" s="21">
        <f t="shared" si="56"/>
        <v>43014463</v>
      </c>
      <c r="G437" s="21">
        <f t="shared" si="56"/>
        <v>50439114</v>
      </c>
      <c r="H437" s="21">
        <f t="shared" si="56"/>
        <v>86158017</v>
      </c>
      <c r="I437" s="21">
        <f t="shared" si="56"/>
        <v>95553652</v>
      </c>
      <c r="J437" s="21">
        <f t="shared" si="56"/>
        <v>104968767</v>
      </c>
      <c r="K437" s="21">
        <f t="shared" si="56"/>
        <v>113328832</v>
      </c>
      <c r="L437" s="21">
        <f t="shared" si="56"/>
        <v>123651803</v>
      </c>
      <c r="M437" s="21">
        <f t="shared" si="56"/>
        <v>134317668</v>
      </c>
      <c r="N437" s="21">
        <f t="shared" si="56"/>
        <v>140970512</v>
      </c>
      <c r="O437" s="22"/>
      <c r="P437" s="14" t="s">
        <v>948</v>
      </c>
      <c r="Q437" s="187"/>
    </row>
    <row r="438" spans="1:71" ht="16.5" hidden="1" customHeight="1" x14ac:dyDescent="0.3">
      <c r="B438" s="12">
        <f t="shared" si="56"/>
        <v>30817922</v>
      </c>
      <c r="C438" s="12">
        <f t="shared" si="56"/>
        <v>27394918</v>
      </c>
      <c r="D438" s="12">
        <f t="shared" si="56"/>
        <v>33188480</v>
      </c>
      <c r="E438" s="12">
        <f t="shared" si="56"/>
        <v>38982979</v>
      </c>
      <c r="F438" s="12">
        <f t="shared" si="56"/>
        <v>45615209</v>
      </c>
      <c r="G438" s="12">
        <f t="shared" si="56"/>
        <v>51081934</v>
      </c>
      <c r="H438" s="12">
        <f t="shared" si="56"/>
        <v>88945118</v>
      </c>
      <c r="I438" s="12">
        <f t="shared" si="56"/>
        <v>97292252</v>
      </c>
      <c r="J438" s="12">
        <f t="shared" si="56"/>
        <v>109997677</v>
      </c>
      <c r="K438" s="12">
        <f t="shared" si="56"/>
        <v>116133912</v>
      </c>
      <c r="L438" s="12">
        <f t="shared" si="56"/>
        <v>124914898</v>
      </c>
      <c r="M438" s="12">
        <f t="shared" si="56"/>
        <v>138395714</v>
      </c>
      <c r="N438" s="12">
        <f t="shared" si="56"/>
        <v>123101061</v>
      </c>
      <c r="O438" s="22"/>
      <c r="P438" s="14" t="s">
        <v>949</v>
      </c>
    </row>
    <row r="439" spans="1:71" ht="16.5" hidden="1" customHeight="1" x14ac:dyDescent="0.3">
      <c r="B439" s="12">
        <f t="shared" si="56"/>
        <v>33043923</v>
      </c>
      <c r="C439" s="12">
        <f t="shared" si="56"/>
        <v>28395618</v>
      </c>
      <c r="D439" s="12">
        <f t="shared" si="56"/>
        <v>33285270</v>
      </c>
      <c r="E439" s="12">
        <f t="shared" si="56"/>
        <v>40046338</v>
      </c>
      <c r="F439" s="12">
        <f t="shared" si="56"/>
        <v>48503536</v>
      </c>
      <c r="G439" s="12">
        <f t="shared" si="56"/>
        <v>82350552</v>
      </c>
      <c r="H439" s="12">
        <f t="shared" si="56"/>
        <v>87672418</v>
      </c>
      <c r="I439" s="12">
        <f t="shared" si="56"/>
        <v>96363864</v>
      </c>
      <c r="J439" s="12">
        <f t="shared" si="56"/>
        <v>108642041</v>
      </c>
      <c r="K439" s="12">
        <f t="shared" si="56"/>
        <v>118241828</v>
      </c>
      <c r="L439" s="12">
        <f t="shared" si="56"/>
        <v>125482337</v>
      </c>
      <c r="M439" s="12">
        <f t="shared" si="56"/>
        <v>135762706</v>
      </c>
      <c r="N439" s="12">
        <f t="shared" si="56"/>
        <v>129990020</v>
      </c>
      <c r="O439" s="22"/>
      <c r="P439" s="14" t="s">
        <v>950</v>
      </c>
    </row>
    <row r="440" spans="1:71" ht="16.5" hidden="1" customHeight="1" x14ac:dyDescent="0.3">
      <c r="B440" s="24">
        <f t="shared" si="56"/>
        <v>28770180</v>
      </c>
      <c r="C440" s="24">
        <f t="shared" si="56"/>
        <v>30668554</v>
      </c>
      <c r="D440" s="24">
        <f t="shared" si="56"/>
        <v>36498116</v>
      </c>
      <c r="E440" s="24">
        <f t="shared" si="56"/>
        <v>39160084.920000002</v>
      </c>
      <c r="F440" s="24">
        <f t="shared" si="56"/>
        <v>51568839.484999999</v>
      </c>
      <c r="G440" s="24">
        <f t="shared" si="56"/>
        <v>88413932.784999996</v>
      </c>
      <c r="H440" s="24">
        <f t="shared" si="56"/>
        <v>94990804.732999995</v>
      </c>
      <c r="I440" s="24">
        <f t="shared" si="56"/>
        <v>102607555.26000001</v>
      </c>
      <c r="J440" s="24">
        <f t="shared" si="56"/>
        <v>111103385.911</v>
      </c>
      <c r="K440" s="24">
        <f t="shared" si="56"/>
        <v>123364653.169</v>
      </c>
      <c r="L440" s="24">
        <f t="shared" si="56"/>
        <v>134503438.958</v>
      </c>
      <c r="M440" s="24">
        <f t="shared" si="56"/>
        <v>142510625.53600001</v>
      </c>
      <c r="N440" s="24" t="str">
        <f t="shared" si="56"/>
        <v/>
      </c>
      <c r="O440" s="22"/>
      <c r="P440" s="14" t="s">
        <v>956</v>
      </c>
    </row>
    <row r="441" spans="1:71" ht="16.5" hidden="1" customHeight="1" x14ac:dyDescent="0.3">
      <c r="B441" s="21">
        <f t="shared" ref="B441:M441" si="57">SUM(B437:B440)</f>
        <v>124082711</v>
      </c>
      <c r="C441" s="21">
        <f t="shared" si="57"/>
        <v>112376924</v>
      </c>
      <c r="D441" s="21">
        <f t="shared" si="57"/>
        <v>134953814</v>
      </c>
      <c r="E441" s="21">
        <f t="shared" si="57"/>
        <v>155359866.92000002</v>
      </c>
      <c r="F441" s="21">
        <f t="shared" si="57"/>
        <v>188702047.48500001</v>
      </c>
      <c r="G441" s="21">
        <f t="shared" si="57"/>
        <v>272285532.78499997</v>
      </c>
      <c r="H441" s="21">
        <f t="shared" si="57"/>
        <v>357766357.73299998</v>
      </c>
      <c r="I441" s="21">
        <f t="shared" si="57"/>
        <v>391817323.25999999</v>
      </c>
      <c r="J441" s="21">
        <f t="shared" si="57"/>
        <v>434711870.91100001</v>
      </c>
      <c r="K441" s="21">
        <f t="shared" si="57"/>
        <v>471069225.16900003</v>
      </c>
      <c r="L441" s="21">
        <f t="shared" si="57"/>
        <v>508552476.958</v>
      </c>
      <c r="M441" s="21">
        <f t="shared" si="57"/>
        <v>550986713.53600001</v>
      </c>
      <c r="N441" s="21">
        <f>IF(N438="",N437*4,IF(N439="",(N438+N437)*2,IF(N440="",((N439+N438+N437)/3)*4,SUM(N437:N440))))</f>
        <v>525415457.33333331</v>
      </c>
      <c r="O441" s="11">
        <f>RATE(M$324-B$324,,-B441,M441)</f>
        <v>0.14513650473047324</v>
      </c>
      <c r="P441" s="14" t="s">
        <v>951</v>
      </c>
    </row>
    <row r="442" spans="1:71" ht="16.5" hidden="1" customHeight="1" x14ac:dyDescent="0.3">
      <c r="A442" s="186"/>
      <c r="B442" s="25"/>
      <c r="C442" s="26">
        <f t="shared" ref="C442:N442" si="58">C441/B441-1</f>
        <v>-9.4338581947971734E-2</v>
      </c>
      <c r="D442" s="26">
        <f t="shared" si="58"/>
        <v>0.20090325661521047</v>
      </c>
      <c r="E442" s="26">
        <f t="shared" si="58"/>
        <v>0.1512076785025136</v>
      </c>
      <c r="F442" s="26">
        <f t="shared" si="58"/>
        <v>0.21461257161200464</v>
      </c>
      <c r="G442" s="26">
        <f t="shared" si="58"/>
        <v>0.44293894217890784</v>
      </c>
      <c r="H442" s="26">
        <f t="shared" si="58"/>
        <v>0.31393818126759143</v>
      </c>
      <c r="I442" s="26">
        <f t="shared" si="58"/>
        <v>9.5176544107627326E-2</v>
      </c>
      <c r="J442" s="26">
        <f t="shared" si="58"/>
        <v>0.10947588354212789</v>
      </c>
      <c r="K442" s="26">
        <f t="shared" si="58"/>
        <v>8.3635522033957965E-2</v>
      </c>
      <c r="L442" s="26">
        <f t="shared" si="58"/>
        <v>7.9570580683874015E-2</v>
      </c>
      <c r="M442" s="26">
        <f t="shared" si="58"/>
        <v>8.3441215018414949E-2</v>
      </c>
      <c r="N442" s="15">
        <f t="shared" si="58"/>
        <v>-4.6409932534599907E-2</v>
      </c>
      <c r="O442" s="22"/>
      <c r="P442" s="16" t="s">
        <v>957</v>
      </c>
      <c r="Q442" s="186"/>
      <c r="R442" s="186"/>
      <c r="S442" s="186"/>
      <c r="T442" s="186"/>
      <c r="U442" s="186"/>
      <c r="V442" s="186"/>
      <c r="W442" s="186"/>
      <c r="X442" s="186"/>
      <c r="Y442" s="186"/>
      <c r="Z442" s="186"/>
      <c r="AA442" s="186"/>
      <c r="AB442" s="186"/>
      <c r="AC442" s="186"/>
      <c r="AD442" s="186"/>
      <c r="AE442" s="186"/>
      <c r="AF442" s="186"/>
      <c r="AG442" s="186"/>
      <c r="AH442" s="186"/>
      <c r="AI442" s="186"/>
      <c r="AJ442" s="186"/>
      <c r="AK442" s="186"/>
      <c r="AL442" s="186"/>
      <c r="AM442" s="186"/>
      <c r="AN442" s="186"/>
      <c r="AO442" s="186"/>
      <c r="AP442" s="186"/>
      <c r="AQ442" s="186"/>
      <c r="AR442" s="186"/>
      <c r="AS442" s="186"/>
      <c r="AT442" s="186"/>
      <c r="AU442" s="186"/>
      <c r="AV442" s="186"/>
      <c r="AW442" s="186"/>
      <c r="AX442" s="186"/>
      <c r="AY442" s="186"/>
      <c r="AZ442" s="186"/>
      <c r="BA442" s="186"/>
      <c r="BB442" s="186"/>
      <c r="BC442" s="186"/>
      <c r="BD442" s="186"/>
      <c r="BE442" s="186"/>
      <c r="BF442" s="186"/>
      <c r="BG442" s="186"/>
      <c r="BH442" s="186"/>
      <c r="BI442" s="186"/>
      <c r="BJ442" s="186"/>
      <c r="BK442" s="186"/>
      <c r="BL442" s="186"/>
      <c r="BM442" s="186"/>
      <c r="BN442" s="186"/>
      <c r="BO442" s="186"/>
      <c r="BP442" s="186"/>
      <c r="BQ442" s="186"/>
      <c r="BR442" s="186"/>
      <c r="BS442" s="186"/>
    </row>
    <row r="443" spans="1:71" ht="16.5" hidden="1" customHeight="1" x14ac:dyDescent="0.3">
      <c r="B443" s="264" t="s">
        <v>1125</v>
      </c>
      <c r="C443" s="280"/>
      <c r="D443" s="280"/>
      <c r="E443" s="280"/>
      <c r="F443" s="280"/>
      <c r="G443" s="280"/>
      <c r="H443" s="280"/>
      <c r="I443" s="280"/>
      <c r="J443" s="280"/>
      <c r="K443" s="280"/>
      <c r="L443" s="280"/>
      <c r="M443" s="280"/>
      <c r="N443" s="281"/>
      <c r="O443" s="11"/>
      <c r="P443" s="14"/>
    </row>
    <row r="444" spans="1:71" ht="16.5" hidden="1" customHeight="1" x14ac:dyDescent="0.3">
      <c r="B444" s="21">
        <f t="shared" ref="B444:N447" si="59">IFERROR(VLOOKUP($B$443,$130:$203,MATCH($P444&amp;"/"&amp;B$324,$128:$128,0),FALSE),"")</f>
        <v>1409679</v>
      </c>
      <c r="C444" s="21">
        <f t="shared" si="59"/>
        <v>1358643</v>
      </c>
      <c r="D444" s="21">
        <f t="shared" si="59"/>
        <v>1442840</v>
      </c>
      <c r="E444" s="21">
        <f t="shared" si="59"/>
        <v>1730392</v>
      </c>
      <c r="F444" s="21">
        <f t="shared" si="59"/>
        <v>1659985</v>
      </c>
      <c r="G444" s="21">
        <f t="shared" si="59"/>
        <v>2465880</v>
      </c>
      <c r="H444" s="21">
        <f t="shared" si="59"/>
        <v>3167882</v>
      </c>
      <c r="I444" s="21">
        <f t="shared" si="59"/>
        <v>3227054</v>
      </c>
      <c r="J444" s="21">
        <f t="shared" si="59"/>
        <v>3816767</v>
      </c>
      <c r="K444" s="21">
        <f t="shared" si="59"/>
        <v>4183699</v>
      </c>
      <c r="L444" s="21">
        <f t="shared" si="59"/>
        <v>4394069</v>
      </c>
      <c r="M444" s="21">
        <f t="shared" si="59"/>
        <v>4578046</v>
      </c>
      <c r="N444" s="21">
        <f t="shared" si="59"/>
        <v>4885454</v>
      </c>
      <c r="O444" s="11"/>
      <c r="P444" s="14" t="s">
        <v>948</v>
      </c>
    </row>
    <row r="445" spans="1:71" ht="16.5" hidden="1" customHeight="1" x14ac:dyDescent="0.3">
      <c r="B445" s="12">
        <f t="shared" si="59"/>
        <v>1320342</v>
      </c>
      <c r="C445" s="12">
        <f t="shared" si="59"/>
        <v>1177544</v>
      </c>
      <c r="D445" s="12">
        <f t="shared" si="59"/>
        <v>1439717</v>
      </c>
      <c r="E445" s="12">
        <f t="shared" si="59"/>
        <v>1757463</v>
      </c>
      <c r="F445" s="12">
        <f t="shared" si="59"/>
        <v>2116118</v>
      </c>
      <c r="G445" s="12">
        <f t="shared" si="59"/>
        <v>2550861</v>
      </c>
      <c r="H445" s="12">
        <f t="shared" si="59"/>
        <v>3188784</v>
      </c>
      <c r="I445" s="12">
        <f t="shared" si="59"/>
        <v>3383909</v>
      </c>
      <c r="J445" s="12">
        <f t="shared" si="59"/>
        <v>4630966</v>
      </c>
      <c r="K445" s="12">
        <f t="shared" si="59"/>
        <v>4518026</v>
      </c>
      <c r="L445" s="12">
        <f t="shared" si="59"/>
        <v>4791382</v>
      </c>
      <c r="M445" s="12">
        <f t="shared" si="59"/>
        <v>4930028</v>
      </c>
      <c r="N445" s="12">
        <f t="shared" si="59"/>
        <v>4926259</v>
      </c>
      <c r="O445" s="11"/>
      <c r="P445" s="14" t="s">
        <v>949</v>
      </c>
    </row>
    <row r="446" spans="1:71" ht="16.5" hidden="1" customHeight="1" x14ac:dyDescent="0.3">
      <c r="B446" s="12">
        <f t="shared" si="59"/>
        <v>1199355</v>
      </c>
      <c r="C446" s="12">
        <f t="shared" si="59"/>
        <v>1284304</v>
      </c>
      <c r="D446" s="12">
        <f t="shared" si="59"/>
        <v>1457169</v>
      </c>
      <c r="E446" s="12">
        <f t="shared" si="59"/>
        <v>1769601</v>
      </c>
      <c r="F446" s="12">
        <f t="shared" si="59"/>
        <v>2763505</v>
      </c>
      <c r="G446" s="12">
        <f t="shared" si="59"/>
        <v>3805153</v>
      </c>
      <c r="H446" s="12">
        <f t="shared" si="59"/>
        <v>3629388</v>
      </c>
      <c r="I446" s="12">
        <f t="shared" si="59"/>
        <v>3698690</v>
      </c>
      <c r="J446" s="12">
        <f t="shared" si="59"/>
        <v>4385585</v>
      </c>
      <c r="K446" s="12">
        <f t="shared" si="59"/>
        <v>4973242</v>
      </c>
      <c r="L446" s="12">
        <f t="shared" si="59"/>
        <v>5069939</v>
      </c>
      <c r="M446" s="12">
        <f t="shared" si="59"/>
        <v>5309542</v>
      </c>
      <c r="N446" s="12">
        <f t="shared" si="59"/>
        <v>5510058</v>
      </c>
      <c r="O446" s="11"/>
      <c r="P446" s="14" t="s">
        <v>950</v>
      </c>
    </row>
    <row r="447" spans="1:71" ht="16.5" hidden="1" customHeight="1" x14ac:dyDescent="0.3">
      <c r="B447" s="24">
        <f t="shared" si="59"/>
        <v>1442373</v>
      </c>
      <c r="C447" s="24">
        <f t="shared" si="59"/>
        <v>1565795</v>
      </c>
      <c r="D447" s="24">
        <f t="shared" si="59"/>
        <v>1798360</v>
      </c>
      <c r="E447" s="24">
        <f t="shared" si="59"/>
        <v>1272459.1100000001</v>
      </c>
      <c r="F447" s="24">
        <f t="shared" si="59"/>
        <v>2602505.7250000001</v>
      </c>
      <c r="G447" s="24">
        <f t="shared" si="59"/>
        <v>3565917.804</v>
      </c>
      <c r="H447" s="24">
        <f t="shared" si="59"/>
        <v>3548664.0989999999</v>
      </c>
      <c r="I447" s="24">
        <f t="shared" si="59"/>
        <v>3791797.3089999999</v>
      </c>
      <c r="J447" s="24">
        <f t="shared" si="59"/>
        <v>4393658.8669999996</v>
      </c>
      <c r="K447" s="24">
        <f t="shared" si="59"/>
        <v>4668643.6009999998</v>
      </c>
      <c r="L447" s="24">
        <f t="shared" si="59"/>
        <v>5062616.4160000002</v>
      </c>
      <c r="M447" s="24">
        <f t="shared" si="59"/>
        <v>5415882.227</v>
      </c>
      <c r="N447" s="24" t="str">
        <f t="shared" si="59"/>
        <v/>
      </c>
      <c r="O447" s="11"/>
      <c r="P447" s="14" t="s">
        <v>956</v>
      </c>
    </row>
    <row r="448" spans="1:71" ht="16.5" hidden="1" customHeight="1" x14ac:dyDescent="0.3">
      <c r="B448" s="24">
        <f t="shared" ref="B448:M448" si="60">SUM(B444:B447)</f>
        <v>5371749</v>
      </c>
      <c r="C448" s="24">
        <f t="shared" si="60"/>
        <v>5386286</v>
      </c>
      <c r="D448" s="24">
        <f t="shared" si="60"/>
        <v>6138086</v>
      </c>
      <c r="E448" s="24">
        <f t="shared" si="60"/>
        <v>6529915.1100000003</v>
      </c>
      <c r="F448" s="24">
        <f t="shared" si="60"/>
        <v>9142113.7249999996</v>
      </c>
      <c r="G448" s="24">
        <f t="shared" si="60"/>
        <v>12387811.804</v>
      </c>
      <c r="H448" s="24">
        <f t="shared" si="60"/>
        <v>13534718.098999999</v>
      </c>
      <c r="I448" s="24">
        <f t="shared" si="60"/>
        <v>14101450.309</v>
      </c>
      <c r="J448" s="24">
        <f t="shared" si="60"/>
        <v>17226976.866999999</v>
      </c>
      <c r="K448" s="24">
        <f t="shared" si="60"/>
        <v>18343610.601</v>
      </c>
      <c r="L448" s="24">
        <f t="shared" si="60"/>
        <v>19318006.416000001</v>
      </c>
      <c r="M448" s="24">
        <f t="shared" si="60"/>
        <v>20233498.226999998</v>
      </c>
      <c r="N448" s="24">
        <f>IF(N445="",N444*4,IF(N446="",(N445+N444)*2,IF(N447="",((N446+N445+N444)/3)*4,SUM(N444:N447))))</f>
        <v>20429028</v>
      </c>
      <c r="O448" s="11">
        <f>RATE(M$324-B$324,,-B448,M448)</f>
        <v>0.12813109365768516</v>
      </c>
      <c r="P448" s="14" t="s">
        <v>951</v>
      </c>
    </row>
    <row r="449" spans="1:71" ht="16.5" hidden="1" customHeight="1" x14ac:dyDescent="0.3">
      <c r="B449" s="264" t="s">
        <v>958</v>
      </c>
      <c r="C449" s="280"/>
      <c r="D449" s="280"/>
      <c r="E449" s="280"/>
      <c r="F449" s="280"/>
      <c r="G449" s="280"/>
      <c r="H449" s="280"/>
      <c r="I449" s="280"/>
      <c r="J449" s="280"/>
      <c r="K449" s="280"/>
      <c r="L449" s="280"/>
      <c r="M449" s="280"/>
      <c r="N449" s="281"/>
      <c r="O449" s="11"/>
      <c r="P449" s="14"/>
    </row>
    <row r="450" spans="1:71" ht="16.5" hidden="1" customHeight="1" x14ac:dyDescent="0.3">
      <c r="B450" s="12">
        <f t="shared" ref="B450:N453" si="61">B444+B437</f>
        <v>32860365</v>
      </c>
      <c r="C450" s="12">
        <f t="shared" si="61"/>
        <v>27276477</v>
      </c>
      <c r="D450" s="12">
        <f t="shared" si="61"/>
        <v>33424788</v>
      </c>
      <c r="E450" s="12">
        <f t="shared" si="61"/>
        <v>38900857</v>
      </c>
      <c r="F450" s="12">
        <f t="shared" si="61"/>
        <v>44674448</v>
      </c>
      <c r="G450" s="12">
        <f t="shared" si="61"/>
        <v>52904994</v>
      </c>
      <c r="H450" s="12">
        <f t="shared" si="61"/>
        <v>89325899</v>
      </c>
      <c r="I450" s="12">
        <f t="shared" si="61"/>
        <v>98780706</v>
      </c>
      <c r="J450" s="12">
        <f t="shared" si="61"/>
        <v>108785534</v>
      </c>
      <c r="K450" s="12">
        <f t="shared" si="61"/>
        <v>117512531</v>
      </c>
      <c r="L450" s="12">
        <f t="shared" si="61"/>
        <v>128045872</v>
      </c>
      <c r="M450" s="12">
        <f t="shared" si="61"/>
        <v>138895714</v>
      </c>
      <c r="N450" s="12">
        <f t="shared" si="61"/>
        <v>145855966</v>
      </c>
      <c r="O450" s="11"/>
      <c r="P450" s="14" t="s">
        <v>948</v>
      </c>
    </row>
    <row r="451" spans="1:71" ht="16.5" hidden="1" customHeight="1" x14ac:dyDescent="0.3">
      <c r="B451" s="12">
        <f t="shared" si="61"/>
        <v>32138264</v>
      </c>
      <c r="C451" s="12">
        <f t="shared" si="61"/>
        <v>28572462</v>
      </c>
      <c r="D451" s="12">
        <f t="shared" si="61"/>
        <v>34628197</v>
      </c>
      <c r="E451" s="12">
        <f t="shared" si="61"/>
        <v>40740442</v>
      </c>
      <c r="F451" s="12">
        <f t="shared" si="61"/>
        <v>47731327</v>
      </c>
      <c r="G451" s="12">
        <f t="shared" si="61"/>
        <v>53632795</v>
      </c>
      <c r="H451" s="12">
        <f t="shared" si="61"/>
        <v>92133902</v>
      </c>
      <c r="I451" s="12">
        <f t="shared" si="61"/>
        <v>100676161</v>
      </c>
      <c r="J451" s="12">
        <f t="shared" si="61"/>
        <v>114628643</v>
      </c>
      <c r="K451" s="12">
        <f t="shared" si="61"/>
        <v>120651938</v>
      </c>
      <c r="L451" s="12">
        <f t="shared" si="61"/>
        <v>129706280</v>
      </c>
      <c r="M451" s="12">
        <f t="shared" si="61"/>
        <v>143325742</v>
      </c>
      <c r="N451" s="12">
        <f t="shared" si="61"/>
        <v>128027320</v>
      </c>
      <c r="O451" s="11"/>
      <c r="P451" s="14" t="s">
        <v>949</v>
      </c>
    </row>
    <row r="452" spans="1:71" ht="16.5" hidden="1" customHeight="1" x14ac:dyDescent="0.3">
      <c r="B452" s="12">
        <f t="shared" si="61"/>
        <v>34243278</v>
      </c>
      <c r="C452" s="12">
        <f t="shared" si="61"/>
        <v>29679922</v>
      </c>
      <c r="D452" s="12">
        <f t="shared" si="61"/>
        <v>34742439</v>
      </c>
      <c r="E452" s="12">
        <f t="shared" si="61"/>
        <v>41815939</v>
      </c>
      <c r="F452" s="12">
        <f t="shared" si="61"/>
        <v>51267041</v>
      </c>
      <c r="G452" s="12">
        <f t="shared" si="61"/>
        <v>86155705</v>
      </c>
      <c r="H452" s="12">
        <f t="shared" si="61"/>
        <v>91301806</v>
      </c>
      <c r="I452" s="12">
        <f t="shared" si="61"/>
        <v>100062554</v>
      </c>
      <c r="J452" s="12">
        <f t="shared" si="61"/>
        <v>113027626</v>
      </c>
      <c r="K452" s="12">
        <f t="shared" si="61"/>
        <v>123215070</v>
      </c>
      <c r="L452" s="12">
        <f t="shared" si="61"/>
        <v>130552276</v>
      </c>
      <c r="M452" s="12">
        <f t="shared" si="61"/>
        <v>141072248</v>
      </c>
      <c r="N452" s="12" t="str">
        <f t="shared" ref="N452:N453" si="62">IFERROR(VLOOKUP($B$405,$131:$202,MATCH($P452&amp;"/"&amp;N$315,$129:$129,0),FALSE),"")</f>
        <v/>
      </c>
      <c r="O452" s="11"/>
      <c r="P452" s="14" t="s">
        <v>950</v>
      </c>
    </row>
    <row r="453" spans="1:71" ht="16.5" hidden="1" customHeight="1" x14ac:dyDescent="0.3">
      <c r="B453" s="12">
        <f t="shared" si="61"/>
        <v>30212553</v>
      </c>
      <c r="C453" s="12">
        <f t="shared" si="61"/>
        <v>32234349</v>
      </c>
      <c r="D453" s="12">
        <f t="shared" si="61"/>
        <v>38296476</v>
      </c>
      <c r="E453" s="12">
        <f t="shared" si="61"/>
        <v>40432544.030000001</v>
      </c>
      <c r="F453" s="12">
        <f t="shared" si="61"/>
        <v>54171345.210000001</v>
      </c>
      <c r="G453" s="12">
        <f t="shared" si="61"/>
        <v>91979850.589000002</v>
      </c>
      <c r="H453" s="12">
        <f t="shared" si="61"/>
        <v>98539468.832000002</v>
      </c>
      <c r="I453" s="12">
        <f t="shared" si="61"/>
        <v>106399352.56900001</v>
      </c>
      <c r="J453" s="12">
        <f t="shared" si="61"/>
        <v>115497044.778</v>
      </c>
      <c r="K453" s="12">
        <f t="shared" si="61"/>
        <v>128033296.77</v>
      </c>
      <c r="L453" s="12">
        <f t="shared" si="61"/>
        <v>139566055.37400001</v>
      </c>
      <c r="M453" s="12">
        <f t="shared" si="61"/>
        <v>147926507.76300001</v>
      </c>
      <c r="N453" s="12" t="str">
        <f t="shared" si="62"/>
        <v/>
      </c>
      <c r="O453" s="11"/>
      <c r="P453" s="14" t="s">
        <v>956</v>
      </c>
    </row>
    <row r="454" spans="1:71" ht="16.5" hidden="1" customHeight="1" x14ac:dyDescent="0.3">
      <c r="B454" s="27">
        <f t="shared" ref="B454:M454" si="63">SUM(B450:B453)</f>
        <v>129454460</v>
      </c>
      <c r="C454" s="27">
        <f t="shared" si="63"/>
        <v>117763210</v>
      </c>
      <c r="D454" s="27">
        <f t="shared" si="63"/>
        <v>141091900</v>
      </c>
      <c r="E454" s="27">
        <f t="shared" si="63"/>
        <v>161889782.03</v>
      </c>
      <c r="F454" s="27">
        <f t="shared" si="63"/>
        <v>197844161.21000001</v>
      </c>
      <c r="G454" s="27">
        <f t="shared" si="63"/>
        <v>284673344.58899999</v>
      </c>
      <c r="H454" s="27">
        <f t="shared" si="63"/>
        <v>371301075.83200002</v>
      </c>
      <c r="I454" s="27">
        <f t="shared" si="63"/>
        <v>405918773.56900001</v>
      </c>
      <c r="J454" s="27">
        <f t="shared" si="63"/>
        <v>451938847.778</v>
      </c>
      <c r="K454" s="27">
        <f t="shared" si="63"/>
        <v>489412835.76999998</v>
      </c>
      <c r="L454" s="27">
        <f t="shared" si="63"/>
        <v>527870483.37400001</v>
      </c>
      <c r="M454" s="27">
        <f t="shared" si="63"/>
        <v>571220211.76300001</v>
      </c>
      <c r="N454" s="27">
        <f>IF(N451="",N450*4,IF(N452="",(N451+N450)*2,IF(N453="",((N452+N451+N450)/3)*4,SUM(N450:N453))))</f>
        <v>547766572</v>
      </c>
      <c r="O454" s="11">
        <f>RATE(M$324-B$324,,-B454,M454)</f>
        <v>0.14447910490464574</v>
      </c>
      <c r="P454" s="14" t="s">
        <v>951</v>
      </c>
    </row>
    <row r="455" spans="1:71" ht="16.5" hidden="1" customHeight="1" x14ac:dyDescent="0.3">
      <c r="B455" s="285" t="s">
        <v>959</v>
      </c>
      <c r="C455" s="283"/>
      <c r="D455" s="283"/>
      <c r="E455" s="283"/>
      <c r="F455" s="283"/>
      <c r="G455" s="283"/>
      <c r="H455" s="283"/>
      <c r="I455" s="283"/>
      <c r="J455" s="283"/>
      <c r="K455" s="283"/>
      <c r="L455" s="283"/>
      <c r="M455" s="283"/>
      <c r="N455" s="284"/>
      <c r="O455" s="11"/>
      <c r="P455" s="14"/>
    </row>
    <row r="456" spans="1:71" ht="16.5" hidden="1" customHeight="1" x14ac:dyDescent="0.3">
      <c r="B456" s="290" t="s">
        <v>1133</v>
      </c>
      <c r="C456" s="287"/>
      <c r="D456" s="287"/>
      <c r="E456" s="287"/>
      <c r="F456" s="287"/>
      <c r="G456" s="287"/>
      <c r="H456" s="287"/>
      <c r="I456" s="287"/>
      <c r="J456" s="287"/>
      <c r="K456" s="287"/>
      <c r="L456" s="287"/>
      <c r="M456" s="287"/>
      <c r="N456" s="288"/>
      <c r="O456" s="11"/>
      <c r="P456" s="14"/>
    </row>
    <row r="457" spans="1:71" ht="16.5" hidden="1" customHeight="1" x14ac:dyDescent="0.3">
      <c r="B457" s="21">
        <f t="shared" ref="B457:N460" si="64">IFERROR(VLOOKUP($B$456,$130:$203,MATCH($P457&amp;"/"&amp;B$324,$128:$128,0),FALSE),"")</f>
        <v>24190319</v>
      </c>
      <c r="C457" s="21">
        <f t="shared" si="64"/>
        <v>19129633</v>
      </c>
      <c r="D457" s="21">
        <f t="shared" si="64"/>
        <v>23508220</v>
      </c>
      <c r="E457" s="21">
        <f t="shared" si="64"/>
        <v>27958524</v>
      </c>
      <c r="F457" s="21">
        <f t="shared" si="64"/>
        <v>31966248</v>
      </c>
      <c r="G457" s="21">
        <f t="shared" si="64"/>
        <v>37388877</v>
      </c>
      <c r="H457" s="21">
        <f t="shared" si="64"/>
        <v>68151816</v>
      </c>
      <c r="I457" s="21">
        <f t="shared" si="64"/>
        <v>75124884</v>
      </c>
      <c r="J457" s="21">
        <f t="shared" si="64"/>
        <v>82252728</v>
      </c>
      <c r="K457" s="21">
        <f t="shared" si="64"/>
        <v>88434390</v>
      </c>
      <c r="L457" s="21">
        <f t="shared" si="64"/>
        <v>96214167</v>
      </c>
      <c r="M457" s="21">
        <f t="shared" si="64"/>
        <v>104244085</v>
      </c>
      <c r="N457" s="21">
        <f t="shared" si="64"/>
        <v>109788727</v>
      </c>
      <c r="O457" s="11"/>
      <c r="P457" s="14" t="s">
        <v>948</v>
      </c>
    </row>
    <row r="458" spans="1:71" ht="16.5" hidden="1" customHeight="1" x14ac:dyDescent="0.3">
      <c r="B458" s="12">
        <f t="shared" si="64"/>
        <v>23352368</v>
      </c>
      <c r="C458" s="12">
        <f t="shared" si="64"/>
        <v>20099355</v>
      </c>
      <c r="D458" s="12">
        <f t="shared" si="64"/>
        <v>24179394</v>
      </c>
      <c r="E458" s="12">
        <f t="shared" si="64"/>
        <v>29317441</v>
      </c>
      <c r="F458" s="12">
        <f t="shared" si="64"/>
        <v>33724856</v>
      </c>
      <c r="G458" s="12">
        <f t="shared" si="64"/>
        <v>37655206</v>
      </c>
      <c r="H458" s="12">
        <f t="shared" si="64"/>
        <v>70030538</v>
      </c>
      <c r="I458" s="12">
        <f t="shared" si="64"/>
        <v>76134726</v>
      </c>
      <c r="J458" s="12">
        <f t="shared" si="64"/>
        <v>86035371</v>
      </c>
      <c r="K458" s="12">
        <f t="shared" si="64"/>
        <v>90333235</v>
      </c>
      <c r="L458" s="12">
        <f t="shared" si="64"/>
        <v>97508629</v>
      </c>
      <c r="M458" s="12">
        <f t="shared" si="64"/>
        <v>107180802</v>
      </c>
      <c r="N458" s="12">
        <f t="shared" si="64"/>
        <v>96659238</v>
      </c>
      <c r="O458" s="11"/>
      <c r="P458" s="14" t="s">
        <v>949</v>
      </c>
    </row>
    <row r="459" spans="1:71" ht="16.5" hidden="1" customHeight="1" x14ac:dyDescent="0.3">
      <c r="B459" s="12">
        <f t="shared" si="64"/>
        <v>25160698</v>
      </c>
      <c r="C459" s="12">
        <f t="shared" si="64"/>
        <v>20835831</v>
      </c>
      <c r="D459" s="12">
        <f t="shared" si="64"/>
        <v>24302607</v>
      </c>
      <c r="E459" s="12">
        <f t="shared" si="64"/>
        <v>29934076</v>
      </c>
      <c r="F459" s="12">
        <f t="shared" si="64"/>
        <v>35981672</v>
      </c>
      <c r="G459" s="12">
        <f t="shared" si="64"/>
        <v>65137805</v>
      </c>
      <c r="H459" s="12">
        <f t="shared" si="64"/>
        <v>68841769</v>
      </c>
      <c r="I459" s="12">
        <f t="shared" si="64"/>
        <v>75068073</v>
      </c>
      <c r="J459" s="12">
        <f t="shared" si="64"/>
        <v>84599591</v>
      </c>
      <c r="K459" s="12">
        <f t="shared" si="64"/>
        <v>91742078</v>
      </c>
      <c r="L459" s="12">
        <f t="shared" si="64"/>
        <v>97474391</v>
      </c>
      <c r="M459" s="12">
        <f t="shared" si="64"/>
        <v>104585596</v>
      </c>
      <c r="N459" s="12">
        <f t="shared" si="64"/>
        <v>101422483</v>
      </c>
      <c r="O459" s="11"/>
      <c r="P459" s="14" t="s">
        <v>950</v>
      </c>
    </row>
    <row r="460" spans="1:71" ht="16.5" hidden="1" customHeight="1" x14ac:dyDescent="0.3">
      <c r="B460" s="24">
        <f t="shared" si="64"/>
        <v>21650557</v>
      </c>
      <c r="C460" s="24">
        <f t="shared" si="64"/>
        <v>22653316</v>
      </c>
      <c r="D460" s="24">
        <f t="shared" si="64"/>
        <v>26846817</v>
      </c>
      <c r="E460" s="24">
        <f t="shared" si="64"/>
        <v>29652526.469999999</v>
      </c>
      <c r="F460" s="24">
        <f t="shared" si="64"/>
        <v>38418391.664999999</v>
      </c>
      <c r="G460" s="24">
        <f t="shared" si="64"/>
        <v>70474869.732999995</v>
      </c>
      <c r="H460" s="24">
        <f t="shared" si="64"/>
        <v>74419302.134000003</v>
      </c>
      <c r="I460" s="24">
        <f t="shared" si="64"/>
        <v>80190984.368000001</v>
      </c>
      <c r="J460" s="24">
        <f t="shared" si="64"/>
        <v>86800357.959000006</v>
      </c>
      <c r="K460" s="24">
        <f t="shared" si="64"/>
        <v>95492591.766000003</v>
      </c>
      <c r="L460" s="24">
        <f t="shared" si="64"/>
        <v>104120052.86300001</v>
      </c>
      <c r="M460" s="24">
        <f t="shared" si="64"/>
        <v>110138600.88699999</v>
      </c>
      <c r="N460" s="24" t="str">
        <f t="shared" si="64"/>
        <v/>
      </c>
      <c r="O460" s="11"/>
      <c r="P460" s="14" t="s">
        <v>956</v>
      </c>
    </row>
    <row r="461" spans="1:71" ht="16.5" hidden="1" customHeight="1" x14ac:dyDescent="0.3">
      <c r="B461" s="24">
        <f t="shared" ref="B461:M461" si="65">SUM(B457:B460)</f>
        <v>94353942</v>
      </c>
      <c r="C461" s="24">
        <f t="shared" si="65"/>
        <v>82718135</v>
      </c>
      <c r="D461" s="24">
        <f t="shared" si="65"/>
        <v>98837038</v>
      </c>
      <c r="E461" s="24">
        <f t="shared" si="65"/>
        <v>116862567.47</v>
      </c>
      <c r="F461" s="24">
        <f t="shared" si="65"/>
        <v>140091167.66499999</v>
      </c>
      <c r="G461" s="24">
        <f t="shared" si="65"/>
        <v>210656757.73299998</v>
      </c>
      <c r="H461" s="24">
        <f t="shared" si="65"/>
        <v>281443425.134</v>
      </c>
      <c r="I461" s="24">
        <f t="shared" si="65"/>
        <v>306518667.36800003</v>
      </c>
      <c r="J461" s="24">
        <f t="shared" si="65"/>
        <v>339688047.95899999</v>
      </c>
      <c r="K461" s="24">
        <f t="shared" si="65"/>
        <v>366002294.76600003</v>
      </c>
      <c r="L461" s="24">
        <f t="shared" si="65"/>
        <v>395317239.86300004</v>
      </c>
      <c r="M461" s="24">
        <f t="shared" si="65"/>
        <v>426149083.88699996</v>
      </c>
      <c r="N461" s="24">
        <f>IF(N458="",N457*4,IF(N459="",(N458+N457)*2,IF(N460="",((N459+N458+N457)/3)*4,SUM(N457:N460))))</f>
        <v>410493930.66666669</v>
      </c>
      <c r="O461" s="11">
        <f t="shared" ref="O461:O462" si="66">RATE(M$324-B$324,,-B461,M461)</f>
        <v>0.14690490471846399</v>
      </c>
      <c r="P461" s="14" t="s">
        <v>951</v>
      </c>
    </row>
    <row r="462" spans="1:71" ht="16.5" hidden="1" customHeight="1" x14ac:dyDescent="0.3">
      <c r="B462" s="188">
        <f t="shared" ref="B462:N462" si="67">B461/B$441</f>
        <v>0.76041167411308408</v>
      </c>
      <c r="C462" s="29">
        <f t="shared" si="67"/>
        <v>0.73607758653369082</v>
      </c>
      <c r="D462" s="29">
        <f t="shared" si="67"/>
        <v>0.73237676706195198</v>
      </c>
      <c r="E462" s="29">
        <f t="shared" si="67"/>
        <v>0.75220563577192323</v>
      </c>
      <c r="F462" s="29">
        <f t="shared" si="67"/>
        <v>0.74239346913358684</v>
      </c>
      <c r="G462" s="29">
        <f t="shared" si="67"/>
        <v>0.77366122091891376</v>
      </c>
      <c r="H462" s="29">
        <f t="shared" si="67"/>
        <v>0.7866682236903908</v>
      </c>
      <c r="I462" s="29">
        <f t="shared" si="67"/>
        <v>0.78229993716893942</v>
      </c>
      <c r="J462" s="29">
        <f t="shared" si="67"/>
        <v>0.78140964323595719</v>
      </c>
      <c r="K462" s="29">
        <f t="shared" si="67"/>
        <v>0.77696074209622512</v>
      </c>
      <c r="L462" s="29">
        <f t="shared" si="67"/>
        <v>0.77733814655207789</v>
      </c>
      <c r="M462" s="29">
        <f t="shared" si="67"/>
        <v>0.77342896555917862</v>
      </c>
      <c r="N462" s="189">
        <f t="shared" si="67"/>
        <v>0.78127494145312459</v>
      </c>
      <c r="O462" s="11">
        <f t="shared" si="66"/>
        <v>1.5442700330421492E-3</v>
      </c>
      <c r="P462" s="16" t="s">
        <v>952</v>
      </c>
    </row>
    <row r="463" spans="1:71" ht="16.5" hidden="1" customHeight="1" x14ac:dyDescent="0.3">
      <c r="A463" s="186"/>
      <c r="B463" s="25"/>
      <c r="C463" s="15">
        <f t="shared" ref="C463:N463" si="68">C461/B461-1</f>
        <v>-0.1233208359222554</v>
      </c>
      <c r="D463" s="15">
        <f t="shared" si="68"/>
        <v>0.19486540647948614</v>
      </c>
      <c r="E463" s="15">
        <f t="shared" si="68"/>
        <v>0.18237626131612727</v>
      </c>
      <c r="F463" s="15">
        <f t="shared" si="68"/>
        <v>0.19876852526762301</v>
      </c>
      <c r="G463" s="15">
        <f t="shared" si="68"/>
        <v>0.50371191306466567</v>
      </c>
      <c r="H463" s="15">
        <f t="shared" si="68"/>
        <v>0.33602846717464252</v>
      </c>
      <c r="I463" s="15">
        <f t="shared" si="68"/>
        <v>8.9095143089810147E-2</v>
      </c>
      <c r="J463" s="15">
        <f t="shared" si="68"/>
        <v>0.10821324807333021</v>
      </c>
      <c r="K463" s="15">
        <f t="shared" si="68"/>
        <v>7.7465918995702099E-2</v>
      </c>
      <c r="L463" s="15">
        <f t="shared" si="68"/>
        <v>8.0094976223420211E-2</v>
      </c>
      <c r="M463" s="15">
        <f t="shared" si="68"/>
        <v>7.7992662385999001E-2</v>
      </c>
      <c r="N463" s="15">
        <f t="shared" si="68"/>
        <v>-3.6736329637363396E-2</v>
      </c>
      <c r="O463" s="22"/>
      <c r="P463" s="16" t="s">
        <v>957</v>
      </c>
      <c r="Q463" s="186"/>
      <c r="R463" s="186"/>
      <c r="S463" s="186"/>
      <c r="T463" s="186"/>
      <c r="U463" s="186"/>
      <c r="V463" s="186"/>
      <c r="W463" s="186"/>
      <c r="X463" s="186"/>
      <c r="Y463" s="186"/>
      <c r="Z463" s="186"/>
      <c r="AA463" s="186"/>
      <c r="AB463" s="186"/>
      <c r="AC463" s="186"/>
      <c r="AD463" s="186"/>
      <c r="AE463" s="186"/>
      <c r="AF463" s="186"/>
      <c r="AG463" s="186"/>
      <c r="AH463" s="186"/>
      <c r="AI463" s="186"/>
      <c r="AJ463" s="186"/>
      <c r="AK463" s="186"/>
      <c r="AL463" s="186"/>
      <c r="AM463" s="186"/>
      <c r="AN463" s="186"/>
      <c r="AO463" s="186"/>
      <c r="AP463" s="186"/>
      <c r="AQ463" s="186"/>
      <c r="AR463" s="186"/>
      <c r="AS463" s="186"/>
      <c r="AT463" s="186"/>
      <c r="AU463" s="186"/>
      <c r="AV463" s="186"/>
      <c r="AW463" s="186"/>
      <c r="AX463" s="186"/>
      <c r="AY463" s="186"/>
      <c r="AZ463" s="186"/>
      <c r="BA463" s="186"/>
      <c r="BB463" s="186"/>
      <c r="BC463" s="186"/>
      <c r="BD463" s="186"/>
      <c r="BE463" s="186"/>
      <c r="BF463" s="186"/>
      <c r="BG463" s="186"/>
      <c r="BH463" s="186"/>
      <c r="BI463" s="186"/>
      <c r="BJ463" s="186"/>
      <c r="BK463" s="186"/>
      <c r="BL463" s="186"/>
      <c r="BM463" s="186"/>
      <c r="BN463" s="186"/>
      <c r="BO463" s="186"/>
      <c r="BP463" s="186"/>
      <c r="BQ463" s="186"/>
      <c r="BR463" s="186"/>
      <c r="BS463" s="186"/>
    </row>
    <row r="464" spans="1:71" ht="16.5" hidden="1" customHeight="1" x14ac:dyDescent="0.3">
      <c r="B464" s="260" t="s">
        <v>1190</v>
      </c>
      <c r="C464" s="280"/>
      <c r="D464" s="280"/>
      <c r="E464" s="280"/>
      <c r="F464" s="280"/>
      <c r="G464" s="280"/>
      <c r="H464" s="280"/>
      <c r="I464" s="280"/>
      <c r="J464" s="280"/>
      <c r="K464" s="280"/>
      <c r="L464" s="280"/>
      <c r="M464" s="280"/>
      <c r="N464" s="281"/>
      <c r="O464" s="11"/>
      <c r="P464" s="14"/>
    </row>
    <row r="465" spans="1:71" ht="16.5" hidden="1" customHeight="1" x14ac:dyDescent="0.3">
      <c r="B465" s="21">
        <f t="shared" ref="B465:N469" si="69">IFERROR(B437-B457,"")</f>
        <v>7260367</v>
      </c>
      <c r="C465" s="21">
        <f t="shared" si="69"/>
        <v>6788201</v>
      </c>
      <c r="D465" s="21">
        <f t="shared" si="69"/>
        <v>8473728</v>
      </c>
      <c r="E465" s="21">
        <f t="shared" si="69"/>
        <v>9211941</v>
      </c>
      <c r="F465" s="21">
        <f t="shared" si="69"/>
        <v>11048215</v>
      </c>
      <c r="G465" s="21">
        <f t="shared" si="69"/>
        <v>13050237</v>
      </c>
      <c r="H465" s="21">
        <f t="shared" si="69"/>
        <v>18006201</v>
      </c>
      <c r="I465" s="21">
        <f t="shared" si="69"/>
        <v>20428768</v>
      </c>
      <c r="J465" s="21">
        <f t="shared" si="69"/>
        <v>22716039</v>
      </c>
      <c r="K465" s="21">
        <f t="shared" si="69"/>
        <v>24894442</v>
      </c>
      <c r="L465" s="21">
        <f t="shared" si="69"/>
        <v>27437636</v>
      </c>
      <c r="M465" s="21">
        <f t="shared" si="69"/>
        <v>30073583</v>
      </c>
      <c r="N465" s="21">
        <f t="shared" si="69"/>
        <v>31181785</v>
      </c>
      <c r="O465" s="11"/>
      <c r="P465" s="14" t="s">
        <v>948</v>
      </c>
    </row>
    <row r="466" spans="1:71" ht="16.5" hidden="1" customHeight="1" x14ac:dyDescent="0.3">
      <c r="B466" s="12">
        <f t="shared" si="69"/>
        <v>7465554</v>
      </c>
      <c r="C466" s="12">
        <f t="shared" si="69"/>
        <v>7295563</v>
      </c>
      <c r="D466" s="12">
        <f t="shared" si="69"/>
        <v>9009086</v>
      </c>
      <c r="E466" s="12">
        <f t="shared" si="69"/>
        <v>9665538</v>
      </c>
      <c r="F466" s="12">
        <f t="shared" si="69"/>
        <v>11890353</v>
      </c>
      <c r="G466" s="12">
        <f t="shared" si="69"/>
        <v>13426728</v>
      </c>
      <c r="H466" s="12">
        <f t="shared" si="69"/>
        <v>18914580</v>
      </c>
      <c r="I466" s="12">
        <f t="shared" si="69"/>
        <v>21157526</v>
      </c>
      <c r="J466" s="12">
        <f t="shared" si="69"/>
        <v>23962306</v>
      </c>
      <c r="K466" s="12">
        <f t="shared" si="69"/>
        <v>25800677</v>
      </c>
      <c r="L466" s="12">
        <f t="shared" si="69"/>
        <v>27406269</v>
      </c>
      <c r="M466" s="12">
        <f t="shared" si="69"/>
        <v>31214912</v>
      </c>
      <c r="N466" s="12">
        <f t="shared" si="69"/>
        <v>26441823</v>
      </c>
      <c r="O466" s="11"/>
      <c r="P466" s="14" t="s">
        <v>949</v>
      </c>
    </row>
    <row r="467" spans="1:71" ht="16.5" hidden="1" customHeight="1" x14ac:dyDescent="0.3">
      <c r="B467" s="12">
        <f t="shared" si="69"/>
        <v>7883225</v>
      </c>
      <c r="C467" s="12">
        <f t="shared" si="69"/>
        <v>7559787</v>
      </c>
      <c r="D467" s="12">
        <f t="shared" si="69"/>
        <v>8982663</v>
      </c>
      <c r="E467" s="12">
        <f t="shared" si="69"/>
        <v>10112262</v>
      </c>
      <c r="F467" s="12">
        <f t="shared" si="69"/>
        <v>12521864</v>
      </c>
      <c r="G467" s="12">
        <f t="shared" si="69"/>
        <v>17212747</v>
      </c>
      <c r="H467" s="12">
        <f t="shared" si="69"/>
        <v>18830649</v>
      </c>
      <c r="I467" s="12">
        <f t="shared" si="69"/>
        <v>21295791</v>
      </c>
      <c r="J467" s="12">
        <f t="shared" si="69"/>
        <v>24042450</v>
      </c>
      <c r="K467" s="12">
        <f t="shared" si="69"/>
        <v>26499750</v>
      </c>
      <c r="L467" s="12">
        <f t="shared" si="69"/>
        <v>28007946</v>
      </c>
      <c r="M467" s="12">
        <f t="shared" si="69"/>
        <v>31177110</v>
      </c>
      <c r="N467" s="12">
        <f t="shared" si="69"/>
        <v>28567537</v>
      </c>
      <c r="O467" s="11"/>
      <c r="P467" s="14" t="s">
        <v>950</v>
      </c>
    </row>
    <row r="468" spans="1:71" ht="16.5" hidden="1" customHeight="1" x14ac:dyDescent="0.3">
      <c r="B468" s="24">
        <f t="shared" si="69"/>
        <v>7119623</v>
      </c>
      <c r="C468" s="24">
        <f t="shared" si="69"/>
        <v>8015238</v>
      </c>
      <c r="D468" s="24">
        <f t="shared" si="69"/>
        <v>9651299</v>
      </c>
      <c r="E468" s="24">
        <f t="shared" si="69"/>
        <v>9507558.450000003</v>
      </c>
      <c r="F468" s="24">
        <f t="shared" si="69"/>
        <v>13150447.82</v>
      </c>
      <c r="G468" s="24">
        <f t="shared" si="69"/>
        <v>17939063.052000001</v>
      </c>
      <c r="H468" s="24">
        <f t="shared" si="69"/>
        <v>20571502.598999992</v>
      </c>
      <c r="I468" s="24">
        <f t="shared" si="69"/>
        <v>22416570.892000005</v>
      </c>
      <c r="J468" s="24">
        <f t="shared" si="69"/>
        <v>24303027.951999992</v>
      </c>
      <c r="K468" s="24">
        <f t="shared" si="69"/>
        <v>27872061.402999997</v>
      </c>
      <c r="L468" s="24">
        <f t="shared" si="69"/>
        <v>30383386.094999999</v>
      </c>
      <c r="M468" s="24">
        <f t="shared" si="69"/>
        <v>32372024.649000019</v>
      </c>
      <c r="N468" s="24" t="str">
        <f t="shared" si="69"/>
        <v/>
      </c>
      <c r="O468" s="11"/>
      <c r="P468" s="14" t="s">
        <v>956</v>
      </c>
    </row>
    <row r="469" spans="1:71" ht="16.5" hidden="1" customHeight="1" x14ac:dyDescent="0.3">
      <c r="B469" s="21">
        <f t="shared" si="69"/>
        <v>29728769</v>
      </c>
      <c r="C469" s="21">
        <f t="shared" si="69"/>
        <v>29658789</v>
      </c>
      <c r="D469" s="21">
        <f t="shared" si="69"/>
        <v>36116776</v>
      </c>
      <c r="E469" s="21">
        <f t="shared" si="69"/>
        <v>38497299.450000018</v>
      </c>
      <c r="F469" s="21">
        <f t="shared" si="69"/>
        <v>48610879.820000023</v>
      </c>
      <c r="G469" s="21">
        <f t="shared" si="69"/>
        <v>61628775.051999986</v>
      </c>
      <c r="H469" s="21">
        <f t="shared" si="69"/>
        <v>76322932.598999977</v>
      </c>
      <c r="I469" s="21">
        <f t="shared" si="69"/>
        <v>85298655.89199996</v>
      </c>
      <c r="J469" s="21">
        <f t="shared" si="69"/>
        <v>95023822.952000022</v>
      </c>
      <c r="K469" s="21">
        <f t="shared" si="69"/>
        <v>105066930.403</v>
      </c>
      <c r="L469" s="21">
        <f t="shared" si="69"/>
        <v>113235237.09499997</v>
      </c>
      <c r="M469" s="21">
        <f t="shared" si="69"/>
        <v>124837629.64900005</v>
      </c>
      <c r="N469" s="21">
        <f t="shared" si="69"/>
        <v>114921526.66666663</v>
      </c>
      <c r="O469" s="11">
        <f t="shared" ref="O469:O470" si="70">RATE(M$324-B$324,,-B469,M469)</f>
        <v>0.13933565795552735</v>
      </c>
      <c r="P469" s="14" t="s">
        <v>951</v>
      </c>
    </row>
    <row r="470" spans="1:71" ht="16.5" hidden="1" customHeight="1" x14ac:dyDescent="0.3">
      <c r="B470" s="15">
        <f t="shared" ref="B470:N470" si="71">B469/B$441</f>
        <v>0.23958832588691586</v>
      </c>
      <c r="C470" s="15">
        <f t="shared" si="71"/>
        <v>0.26392241346630912</v>
      </c>
      <c r="D470" s="15">
        <f t="shared" si="71"/>
        <v>0.26762323293804796</v>
      </c>
      <c r="E470" s="15">
        <f t="shared" si="71"/>
        <v>0.24779436422807677</v>
      </c>
      <c r="F470" s="15">
        <f t="shared" si="71"/>
        <v>0.25760653086641316</v>
      </c>
      <c r="G470" s="15">
        <f t="shared" si="71"/>
        <v>0.22633877908108629</v>
      </c>
      <c r="H470" s="15">
        <f t="shared" si="71"/>
        <v>0.2133317763096092</v>
      </c>
      <c r="I470" s="15">
        <f t="shared" si="71"/>
        <v>0.21770006283106055</v>
      </c>
      <c r="J470" s="15">
        <f t="shared" si="71"/>
        <v>0.21859035676404281</v>
      </c>
      <c r="K470" s="15">
        <f t="shared" si="71"/>
        <v>0.22303925790377488</v>
      </c>
      <c r="L470" s="15">
        <f t="shared" si="71"/>
        <v>0.22266185344792208</v>
      </c>
      <c r="M470" s="15">
        <f t="shared" si="71"/>
        <v>0.22657103444082138</v>
      </c>
      <c r="N470" s="15">
        <f t="shared" si="71"/>
        <v>0.21872505854687538</v>
      </c>
      <c r="O470" s="11">
        <f t="shared" si="70"/>
        <v>-5.0656378090621831E-3</v>
      </c>
      <c r="P470" s="29" t="s">
        <v>961</v>
      </c>
    </row>
    <row r="471" spans="1:71" ht="16.5" hidden="1" customHeight="1" x14ac:dyDescent="0.3">
      <c r="A471" s="186"/>
      <c r="B471" s="25"/>
      <c r="C471" s="15">
        <f t="shared" ref="C471:N471" si="72">C469/B469-1</f>
        <v>-2.353948796198102E-3</v>
      </c>
      <c r="D471" s="15">
        <f t="shared" si="72"/>
        <v>0.21774277432568123</v>
      </c>
      <c r="E471" s="15">
        <f t="shared" si="72"/>
        <v>6.591184800105121E-2</v>
      </c>
      <c r="F471" s="15">
        <f t="shared" si="72"/>
        <v>0.26270882670966156</v>
      </c>
      <c r="G471" s="15">
        <f t="shared" si="72"/>
        <v>0.26779797609513745</v>
      </c>
      <c r="H471" s="15">
        <f t="shared" si="72"/>
        <v>0.23843014135201668</v>
      </c>
      <c r="I471" s="15">
        <f t="shared" si="72"/>
        <v>0.11760191841891543</v>
      </c>
      <c r="J471" s="15">
        <f t="shared" si="72"/>
        <v>0.11401313371588739</v>
      </c>
      <c r="K471" s="15">
        <f t="shared" si="72"/>
        <v>0.10569041677130908</v>
      </c>
      <c r="L471" s="15">
        <f t="shared" si="72"/>
        <v>7.7743840623012428E-2</v>
      </c>
      <c r="M471" s="15">
        <f t="shared" si="72"/>
        <v>0.10246273908771109</v>
      </c>
      <c r="N471" s="15">
        <f t="shared" si="72"/>
        <v>-7.9432003076428614E-2</v>
      </c>
      <c r="O471" s="22"/>
      <c r="P471" s="16" t="s">
        <v>957</v>
      </c>
      <c r="Q471" s="186"/>
      <c r="R471" s="186"/>
      <c r="S471" s="186"/>
      <c r="T471" s="186"/>
      <c r="U471" s="186"/>
      <c r="V471" s="186"/>
      <c r="W471" s="186"/>
      <c r="X471" s="186"/>
      <c r="Y471" s="186"/>
      <c r="Z471" s="186"/>
      <c r="AA471" s="186"/>
      <c r="AB471" s="186"/>
      <c r="AC471" s="186"/>
      <c r="AD471" s="186"/>
      <c r="AE471" s="186"/>
      <c r="AF471" s="186"/>
      <c r="AG471" s="186"/>
      <c r="AH471" s="186"/>
      <c r="AI471" s="186"/>
      <c r="AJ471" s="186"/>
      <c r="AK471" s="186"/>
      <c r="AL471" s="186"/>
      <c r="AM471" s="186"/>
      <c r="AN471" s="186"/>
      <c r="AO471" s="186"/>
      <c r="AP471" s="186"/>
      <c r="AQ471" s="186"/>
      <c r="AR471" s="186"/>
      <c r="AS471" s="186"/>
      <c r="AT471" s="186"/>
      <c r="AU471" s="186"/>
      <c r="AV471" s="186"/>
      <c r="AW471" s="186"/>
      <c r="AX471" s="186"/>
      <c r="AY471" s="186"/>
      <c r="AZ471" s="186"/>
      <c r="BA471" s="186"/>
      <c r="BB471" s="186"/>
      <c r="BC471" s="186"/>
      <c r="BD471" s="186"/>
      <c r="BE471" s="186"/>
      <c r="BF471" s="186"/>
      <c r="BG471" s="186"/>
      <c r="BH471" s="186"/>
      <c r="BI471" s="186"/>
      <c r="BJ471" s="186"/>
      <c r="BK471" s="186"/>
      <c r="BL471" s="186"/>
      <c r="BM471" s="186"/>
      <c r="BN471" s="186"/>
      <c r="BO471" s="186"/>
      <c r="BP471" s="186"/>
      <c r="BQ471" s="186"/>
      <c r="BR471" s="186"/>
      <c r="BS471" s="186"/>
    </row>
    <row r="472" spans="1:71" ht="16.5" hidden="1" customHeight="1" x14ac:dyDescent="0.3">
      <c r="B472" s="259" t="s">
        <v>962</v>
      </c>
      <c r="C472" s="280"/>
      <c r="D472" s="280"/>
      <c r="E472" s="280"/>
      <c r="F472" s="280"/>
      <c r="G472" s="280"/>
      <c r="H472" s="280"/>
      <c r="I472" s="280"/>
      <c r="J472" s="280"/>
      <c r="K472" s="280"/>
      <c r="L472" s="280"/>
      <c r="M472" s="280"/>
      <c r="N472" s="281"/>
      <c r="O472" s="11"/>
      <c r="P472" s="4"/>
    </row>
    <row r="473" spans="1:71" ht="16.5" hidden="1" customHeight="1" x14ac:dyDescent="0.3">
      <c r="B473" s="258" t="s">
        <v>1191</v>
      </c>
      <c r="C473" s="280"/>
      <c r="D473" s="280"/>
      <c r="E473" s="280"/>
      <c r="F473" s="280"/>
      <c r="G473" s="280"/>
      <c r="H473" s="280"/>
      <c r="I473" s="280"/>
      <c r="J473" s="280"/>
      <c r="K473" s="280"/>
      <c r="L473" s="280"/>
      <c r="M473" s="280"/>
      <c r="N473" s="281"/>
      <c r="O473" s="11"/>
      <c r="P473" s="4"/>
    </row>
    <row r="474" spans="1:71" ht="16.5" hidden="1" customHeight="1" x14ac:dyDescent="0.3">
      <c r="B474" s="21">
        <f t="shared" ref="B474:N477" si="73">IFERROR(VLOOKUP($B$473,$130:$203,MATCH($P474&amp;"/"&amp;B$324,$128:$128,0),FALSE),"")</f>
        <v>0</v>
      </c>
      <c r="C474" s="21">
        <f t="shared" si="73"/>
        <v>0</v>
      </c>
      <c r="D474" s="21">
        <f t="shared" si="73"/>
        <v>5470380</v>
      </c>
      <c r="E474" s="21">
        <f t="shared" si="73"/>
        <v>6297196</v>
      </c>
      <c r="F474" s="21">
        <f t="shared" si="73"/>
        <v>7492022</v>
      </c>
      <c r="G474" s="21">
        <f t="shared" si="73"/>
        <v>9736244</v>
      </c>
      <c r="H474" s="21">
        <f t="shared" si="73"/>
        <v>12262903</v>
      </c>
      <c r="I474" s="21">
        <f t="shared" si="73"/>
        <v>14153287</v>
      </c>
      <c r="J474" s="21">
        <f t="shared" si="73"/>
        <v>16509115</v>
      </c>
      <c r="K474" s="21">
        <f t="shared" si="73"/>
        <v>17840384</v>
      </c>
      <c r="L474" s="21">
        <f t="shared" si="73"/>
        <v>19838773</v>
      </c>
      <c r="M474" s="21">
        <f t="shared" si="73"/>
        <v>21834905</v>
      </c>
      <c r="N474" s="21">
        <f t="shared" si="73"/>
        <v>22878915</v>
      </c>
      <c r="O474" s="11"/>
      <c r="P474" s="14" t="s">
        <v>948</v>
      </c>
    </row>
    <row r="475" spans="1:71" ht="16.5" hidden="1" customHeight="1" x14ac:dyDescent="0.3">
      <c r="B475" s="12">
        <f t="shared" si="73"/>
        <v>0</v>
      </c>
      <c r="C475" s="12">
        <f t="shared" si="73"/>
        <v>4978867</v>
      </c>
      <c r="D475" s="12">
        <f t="shared" si="73"/>
        <v>5829805</v>
      </c>
      <c r="E475" s="12">
        <f t="shared" si="73"/>
        <v>6906899</v>
      </c>
      <c r="F475" s="12">
        <f t="shared" si="73"/>
        <v>8924611</v>
      </c>
      <c r="G475" s="12">
        <f t="shared" si="73"/>
        <v>10551328</v>
      </c>
      <c r="H475" s="12">
        <f t="shared" si="73"/>
        <v>14133158</v>
      </c>
      <c r="I475" s="12">
        <f t="shared" si="73"/>
        <v>15481647</v>
      </c>
      <c r="J475" s="12">
        <f t="shared" si="73"/>
        <v>18435327</v>
      </c>
      <c r="K475" s="12">
        <f t="shared" si="73"/>
        <v>19150619</v>
      </c>
      <c r="L475" s="12">
        <f t="shared" si="73"/>
        <v>20770693</v>
      </c>
      <c r="M475" s="12">
        <f t="shared" si="73"/>
        <v>23869872</v>
      </c>
      <c r="N475" s="12">
        <f t="shared" si="73"/>
        <v>22042799</v>
      </c>
      <c r="O475" s="11"/>
      <c r="P475" s="14" t="s">
        <v>949</v>
      </c>
    </row>
    <row r="476" spans="1:71" ht="16.5" hidden="1" customHeight="1" x14ac:dyDescent="0.3">
      <c r="B476" s="12">
        <f t="shared" si="73"/>
        <v>0</v>
      </c>
      <c r="C476" s="12">
        <f t="shared" si="73"/>
        <v>5119062</v>
      </c>
      <c r="D476" s="12">
        <f t="shared" si="73"/>
        <v>5997966</v>
      </c>
      <c r="E476" s="12">
        <f t="shared" si="73"/>
        <v>7120128</v>
      </c>
      <c r="F476" s="12">
        <f t="shared" si="73"/>
        <v>9747647</v>
      </c>
      <c r="G476" s="12">
        <f t="shared" si="73"/>
        <v>12773097</v>
      </c>
      <c r="H476" s="12">
        <f t="shared" si="73"/>
        <v>13913869</v>
      </c>
      <c r="I476" s="12">
        <f t="shared" si="73"/>
        <v>15994853</v>
      </c>
      <c r="J476" s="12">
        <f t="shared" si="73"/>
        <v>18063436</v>
      </c>
      <c r="K476" s="12">
        <f t="shared" si="73"/>
        <v>20003348</v>
      </c>
      <c r="L476" s="12">
        <f t="shared" si="73"/>
        <v>21170349</v>
      </c>
      <c r="M476" s="12">
        <f t="shared" si="73"/>
        <v>23638917</v>
      </c>
      <c r="N476" s="12">
        <f t="shared" si="73"/>
        <v>23032080</v>
      </c>
      <c r="O476" s="11"/>
      <c r="P476" s="14" t="s">
        <v>950</v>
      </c>
    </row>
    <row r="477" spans="1:71" ht="16.5" hidden="1" customHeight="1" x14ac:dyDescent="0.3">
      <c r="B477" s="24">
        <f t="shared" si="73"/>
        <v>0</v>
      </c>
      <c r="C477" s="24">
        <f t="shared" si="73"/>
        <v>5825006</v>
      </c>
      <c r="D477" s="24">
        <f t="shared" si="73"/>
        <v>6902482</v>
      </c>
      <c r="E477" s="24">
        <f t="shared" si="73"/>
        <v>6809280.0899999999</v>
      </c>
      <c r="F477" s="24">
        <f t="shared" si="73"/>
        <v>10096698.832</v>
      </c>
      <c r="G477" s="24">
        <f t="shared" si="73"/>
        <v>13343917.698999999</v>
      </c>
      <c r="H477" s="24">
        <f t="shared" si="73"/>
        <v>15758619.889</v>
      </c>
      <c r="I477" s="24">
        <f t="shared" si="73"/>
        <v>16379404.729</v>
      </c>
      <c r="J477" s="24">
        <f t="shared" si="73"/>
        <v>18182706.103</v>
      </c>
      <c r="K477" s="24">
        <f t="shared" si="73"/>
        <v>20305500.357999999</v>
      </c>
      <c r="L477" s="24">
        <f t="shared" si="73"/>
        <v>22706258.988000002</v>
      </c>
      <c r="M477" s="24">
        <f t="shared" si="73"/>
        <v>24046681.344999999</v>
      </c>
      <c r="N477" s="24" t="str">
        <f t="shared" si="73"/>
        <v/>
      </c>
      <c r="O477" s="11"/>
      <c r="P477" s="14" t="s">
        <v>956</v>
      </c>
    </row>
    <row r="478" spans="1:71" ht="16.5" hidden="1" customHeight="1" x14ac:dyDescent="0.3">
      <c r="B478" s="24">
        <f t="shared" ref="B478:M478" si="74">SUM(B474:B477)</f>
        <v>0</v>
      </c>
      <c r="C478" s="24">
        <f t="shared" si="74"/>
        <v>15922935</v>
      </c>
      <c r="D478" s="24">
        <f t="shared" si="74"/>
        <v>24200633</v>
      </c>
      <c r="E478" s="24">
        <f t="shared" si="74"/>
        <v>27133503.09</v>
      </c>
      <c r="F478" s="24">
        <f t="shared" si="74"/>
        <v>36260978.832000002</v>
      </c>
      <c r="G478" s="24">
        <f t="shared" si="74"/>
        <v>46404586.699000001</v>
      </c>
      <c r="H478" s="24">
        <f t="shared" si="74"/>
        <v>56068549.888999999</v>
      </c>
      <c r="I478" s="24">
        <f t="shared" si="74"/>
        <v>62009191.729000002</v>
      </c>
      <c r="J478" s="24">
        <f t="shared" si="74"/>
        <v>71190584.103</v>
      </c>
      <c r="K478" s="24">
        <f t="shared" si="74"/>
        <v>77299851.357999995</v>
      </c>
      <c r="L478" s="24">
        <f t="shared" si="74"/>
        <v>84486073.988000005</v>
      </c>
      <c r="M478" s="24">
        <f t="shared" si="74"/>
        <v>93390375.344999999</v>
      </c>
      <c r="N478" s="24">
        <f>IF(N475="",N474*4,IF(N476="",(N475+N474)*2,IF(N477="",((N476+N475+N474)/3)*4,SUM(N474:N477))))</f>
        <v>90605058.666666672</v>
      </c>
      <c r="O478" s="11">
        <f t="shared" ref="O478:O479" si="75">RATE(M$324-C$324,,-C478,M478)</f>
        <v>0.19351505031355321</v>
      </c>
      <c r="P478" s="14" t="s">
        <v>951</v>
      </c>
    </row>
    <row r="479" spans="1:71" ht="16.5" hidden="1" customHeight="1" x14ac:dyDescent="0.3">
      <c r="B479" s="15">
        <f t="shared" ref="B479:N479" si="76">+B478/(B$441+B$448)</f>
        <v>0</v>
      </c>
      <c r="C479" s="15">
        <f t="shared" si="76"/>
        <v>0.1352114552583952</v>
      </c>
      <c r="D479" s="15">
        <f t="shared" si="76"/>
        <v>0.17152390037982337</v>
      </c>
      <c r="E479" s="15">
        <f t="shared" si="76"/>
        <v>0.1676047910483433</v>
      </c>
      <c r="F479" s="15">
        <f t="shared" si="76"/>
        <v>0.18328051032808138</v>
      </c>
      <c r="G479" s="15">
        <f t="shared" si="76"/>
        <v>0.16300994659685153</v>
      </c>
      <c r="H479" s="15">
        <f t="shared" si="76"/>
        <v>0.1510056219561533</v>
      </c>
      <c r="I479" s="15">
        <f t="shared" si="76"/>
        <v>0.15276256178986358</v>
      </c>
      <c r="J479" s="15">
        <f t="shared" si="76"/>
        <v>0.15752260389434372</v>
      </c>
      <c r="K479" s="15">
        <f t="shared" si="76"/>
        <v>0.15794406216662271</v>
      </c>
      <c r="L479" s="15">
        <f t="shared" si="76"/>
        <v>0.16005076367973584</v>
      </c>
      <c r="M479" s="15">
        <f t="shared" si="76"/>
        <v>0.16349277112720195</v>
      </c>
      <c r="N479" s="15">
        <f t="shared" si="76"/>
        <v>0.16599060923247486</v>
      </c>
      <c r="O479" s="11">
        <f t="shared" si="75"/>
        <v>1.9174401023300994E-2</v>
      </c>
      <c r="P479" s="16" t="s">
        <v>952</v>
      </c>
    </row>
    <row r="480" spans="1:71" ht="16.5" hidden="1" customHeight="1" x14ac:dyDescent="0.3">
      <c r="A480" s="186"/>
      <c r="B480" s="25"/>
      <c r="C480" s="15" t="e">
        <f t="shared" ref="C480:N480" si="77">C478/B478-1</f>
        <v>#DIV/0!</v>
      </c>
      <c r="D480" s="15">
        <f t="shared" si="77"/>
        <v>0.51986006348703939</v>
      </c>
      <c r="E480" s="15">
        <f t="shared" si="77"/>
        <v>0.12118980896078213</v>
      </c>
      <c r="F480" s="15">
        <f t="shared" si="77"/>
        <v>0.33639135026998845</v>
      </c>
      <c r="G480" s="15">
        <f t="shared" si="77"/>
        <v>0.27973894234891294</v>
      </c>
      <c r="H480" s="15">
        <f t="shared" si="77"/>
        <v>0.20825448252959555</v>
      </c>
      <c r="I480" s="15">
        <f t="shared" si="77"/>
        <v>0.10595319215069421</v>
      </c>
      <c r="J480" s="15">
        <f t="shared" si="77"/>
        <v>0.14806502258770959</v>
      </c>
      <c r="K480" s="15">
        <f t="shared" si="77"/>
        <v>8.5815664135596714E-2</v>
      </c>
      <c r="L480" s="15">
        <f t="shared" si="77"/>
        <v>9.2965542672499346E-2</v>
      </c>
      <c r="M480" s="15">
        <f t="shared" si="77"/>
        <v>0.10539371681852217</v>
      </c>
      <c r="N480" s="15">
        <f t="shared" si="77"/>
        <v>-2.9824451053375611E-2</v>
      </c>
      <c r="O480" s="22"/>
      <c r="P480" s="16" t="s">
        <v>957</v>
      </c>
      <c r="Q480" s="186"/>
      <c r="R480" s="186"/>
      <c r="S480" s="186"/>
      <c r="T480" s="186"/>
      <c r="U480" s="186"/>
      <c r="V480" s="186"/>
      <c r="W480" s="186"/>
      <c r="X480" s="186"/>
      <c r="Y480" s="186"/>
      <c r="Z480" s="186"/>
      <c r="AA480" s="186"/>
      <c r="AB480" s="186"/>
      <c r="AC480" s="186"/>
      <c r="AD480" s="186"/>
      <c r="AE480" s="186"/>
      <c r="AF480" s="186"/>
      <c r="AG480" s="186"/>
      <c r="AH480" s="186"/>
      <c r="AI480" s="186"/>
      <c r="AJ480" s="186"/>
      <c r="AK480" s="186"/>
      <c r="AL480" s="186"/>
      <c r="AM480" s="186"/>
      <c r="AN480" s="186"/>
      <c r="AO480" s="186"/>
      <c r="AP480" s="186"/>
      <c r="AQ480" s="186"/>
      <c r="AR480" s="186"/>
      <c r="AS480" s="186"/>
      <c r="AT480" s="186"/>
      <c r="AU480" s="186"/>
      <c r="AV480" s="186"/>
      <c r="AW480" s="186"/>
      <c r="AX480" s="186"/>
      <c r="AY480" s="186"/>
      <c r="AZ480" s="186"/>
      <c r="BA480" s="186"/>
      <c r="BB480" s="186"/>
      <c r="BC480" s="186"/>
      <c r="BD480" s="186"/>
      <c r="BE480" s="186"/>
      <c r="BF480" s="186"/>
      <c r="BG480" s="186"/>
      <c r="BH480" s="186"/>
      <c r="BI480" s="186"/>
      <c r="BJ480" s="186"/>
      <c r="BK480" s="186"/>
      <c r="BL480" s="186"/>
      <c r="BM480" s="186"/>
      <c r="BN480" s="186"/>
      <c r="BO480" s="186"/>
      <c r="BP480" s="186"/>
      <c r="BQ480" s="186"/>
      <c r="BR480" s="186"/>
      <c r="BS480" s="186"/>
    </row>
    <row r="481" spans="1:71" ht="16.5" hidden="1" customHeight="1" x14ac:dyDescent="0.3">
      <c r="B481" s="258" t="s">
        <v>1138</v>
      </c>
      <c r="C481" s="280"/>
      <c r="D481" s="280"/>
      <c r="E481" s="280"/>
      <c r="F481" s="280"/>
      <c r="G481" s="280"/>
      <c r="H481" s="280"/>
      <c r="I481" s="280"/>
      <c r="J481" s="280"/>
      <c r="K481" s="280"/>
      <c r="L481" s="280"/>
      <c r="M481" s="280"/>
      <c r="N481" s="281"/>
      <c r="O481" s="11"/>
      <c r="P481" s="4"/>
    </row>
    <row r="482" spans="1:71" ht="16.5" hidden="1" customHeight="1" x14ac:dyDescent="0.3">
      <c r="B482" s="21">
        <f t="shared" ref="B482:N485" si="78">IFERROR(VLOOKUP($B$481,$130:$203,MATCH($P482&amp;"/"&amp;B$324,$128:$128,0),FALSE),"")</f>
        <v>0</v>
      </c>
      <c r="C482" s="21">
        <f t="shared" si="78"/>
        <v>0</v>
      </c>
      <c r="D482" s="21">
        <f t="shared" si="78"/>
        <v>2074622</v>
      </c>
      <c r="E482" s="21">
        <f t="shared" si="78"/>
        <v>1635101</v>
      </c>
      <c r="F482" s="21">
        <f t="shared" si="78"/>
        <v>1578186</v>
      </c>
      <c r="G482" s="21">
        <f t="shared" si="78"/>
        <v>1845280</v>
      </c>
      <c r="H482" s="21">
        <f t="shared" si="78"/>
        <v>4185904</v>
      </c>
      <c r="I482" s="21">
        <f t="shared" si="78"/>
        <v>2932172</v>
      </c>
      <c r="J482" s="21">
        <f t="shared" si="78"/>
        <v>2910563</v>
      </c>
      <c r="K482" s="21">
        <f t="shared" si="78"/>
        <v>3438191</v>
      </c>
      <c r="L482" s="21">
        <f t="shared" si="78"/>
        <v>3565464</v>
      </c>
      <c r="M482" s="21">
        <f t="shared" si="78"/>
        <v>3985139</v>
      </c>
      <c r="N482" s="21">
        <f t="shared" si="78"/>
        <v>4427930</v>
      </c>
      <c r="O482" s="11"/>
      <c r="P482" s="14" t="s">
        <v>948</v>
      </c>
    </row>
    <row r="483" spans="1:71" ht="16.5" hidden="1" customHeight="1" x14ac:dyDescent="0.3">
      <c r="B483" s="12">
        <f t="shared" si="78"/>
        <v>0</v>
      </c>
      <c r="C483" s="12">
        <f t="shared" si="78"/>
        <v>1691075</v>
      </c>
      <c r="D483" s="12">
        <f t="shared" si="78"/>
        <v>2148519</v>
      </c>
      <c r="E483" s="12">
        <f t="shared" si="78"/>
        <v>1385612</v>
      </c>
      <c r="F483" s="12">
        <f t="shared" si="78"/>
        <v>1600694</v>
      </c>
      <c r="G483" s="12">
        <f t="shared" si="78"/>
        <v>2072594</v>
      </c>
      <c r="H483" s="12">
        <f t="shared" si="78"/>
        <v>2752164</v>
      </c>
      <c r="I483" s="12">
        <f t="shared" si="78"/>
        <v>2972431</v>
      </c>
      <c r="J483" s="12">
        <f t="shared" si="78"/>
        <v>3015486</v>
      </c>
      <c r="K483" s="12">
        <f t="shared" si="78"/>
        <v>3593686</v>
      </c>
      <c r="L483" s="12">
        <f t="shared" si="78"/>
        <v>3833537</v>
      </c>
      <c r="M483" s="12">
        <f t="shared" si="78"/>
        <v>4978941</v>
      </c>
      <c r="N483" s="12">
        <f t="shared" si="78"/>
        <v>3969995</v>
      </c>
      <c r="O483" s="11"/>
      <c r="P483" s="14" t="s">
        <v>949</v>
      </c>
    </row>
    <row r="484" spans="1:71" ht="16.5" hidden="1" customHeight="1" x14ac:dyDescent="0.3">
      <c r="B484" s="12">
        <f t="shared" si="78"/>
        <v>0</v>
      </c>
      <c r="C484" s="12">
        <f t="shared" si="78"/>
        <v>1732415</v>
      </c>
      <c r="D484" s="12">
        <f t="shared" si="78"/>
        <v>2106579</v>
      </c>
      <c r="E484" s="12">
        <f t="shared" si="78"/>
        <v>1740916</v>
      </c>
      <c r="F484" s="12">
        <f t="shared" si="78"/>
        <v>1790613</v>
      </c>
      <c r="G484" s="12">
        <f t="shared" si="78"/>
        <v>3662460</v>
      </c>
      <c r="H484" s="12">
        <f t="shared" si="78"/>
        <v>2818995</v>
      </c>
      <c r="I484" s="12">
        <f t="shared" si="78"/>
        <v>2911367</v>
      </c>
      <c r="J484" s="12">
        <f t="shared" si="78"/>
        <v>3219615</v>
      </c>
      <c r="K484" s="12">
        <f t="shared" si="78"/>
        <v>3621147</v>
      </c>
      <c r="L484" s="12">
        <f t="shared" si="78"/>
        <v>3827296</v>
      </c>
      <c r="M484" s="12">
        <f t="shared" si="78"/>
        <v>4390407</v>
      </c>
      <c r="N484" s="12">
        <f t="shared" si="78"/>
        <v>4274607</v>
      </c>
      <c r="O484" s="11"/>
      <c r="P484" s="14" t="s">
        <v>950</v>
      </c>
    </row>
    <row r="485" spans="1:71" ht="16.5" hidden="1" customHeight="1" x14ac:dyDescent="0.3">
      <c r="B485" s="24">
        <f t="shared" si="78"/>
        <v>0</v>
      </c>
      <c r="C485" s="24">
        <f t="shared" si="78"/>
        <v>2353797</v>
      </c>
      <c r="D485" s="24">
        <f t="shared" si="78"/>
        <v>2191933</v>
      </c>
      <c r="E485" s="24">
        <f t="shared" si="78"/>
        <v>1831646.34</v>
      </c>
      <c r="F485" s="24">
        <f t="shared" si="78"/>
        <v>2143274.4479999999</v>
      </c>
      <c r="G485" s="24">
        <f t="shared" si="78"/>
        <v>4324291.6940000001</v>
      </c>
      <c r="H485" s="24">
        <f t="shared" si="78"/>
        <v>3002406.503</v>
      </c>
      <c r="I485" s="24">
        <f t="shared" si="78"/>
        <v>3076004.44</v>
      </c>
      <c r="J485" s="24">
        <f t="shared" si="78"/>
        <v>3329803.9849999999</v>
      </c>
      <c r="K485" s="24">
        <f t="shared" si="78"/>
        <v>3948853.2540000002</v>
      </c>
      <c r="L485" s="24">
        <f t="shared" si="78"/>
        <v>4482760.2189999996</v>
      </c>
      <c r="M485" s="24">
        <f t="shared" si="78"/>
        <v>4817202.335</v>
      </c>
      <c r="N485" s="24" t="str">
        <f t="shared" si="78"/>
        <v/>
      </c>
      <c r="O485" s="11"/>
      <c r="P485" s="14" t="s">
        <v>956</v>
      </c>
    </row>
    <row r="486" spans="1:71" ht="16.5" hidden="1" customHeight="1" x14ac:dyDescent="0.3">
      <c r="B486" s="24">
        <f t="shared" ref="B486:M486" si="79">SUM(B482:B485)</f>
        <v>0</v>
      </c>
      <c r="C486" s="24">
        <f t="shared" si="79"/>
        <v>5777287</v>
      </c>
      <c r="D486" s="24">
        <f t="shared" si="79"/>
        <v>8521653</v>
      </c>
      <c r="E486" s="24">
        <f t="shared" si="79"/>
        <v>6593275.3399999999</v>
      </c>
      <c r="F486" s="24">
        <f t="shared" si="79"/>
        <v>7112767.4479999999</v>
      </c>
      <c r="G486" s="24">
        <f t="shared" si="79"/>
        <v>11904625.694</v>
      </c>
      <c r="H486" s="24">
        <f t="shared" si="79"/>
        <v>12759469.503</v>
      </c>
      <c r="I486" s="24">
        <f t="shared" si="79"/>
        <v>11891974.439999999</v>
      </c>
      <c r="J486" s="24">
        <f t="shared" si="79"/>
        <v>12475467.984999999</v>
      </c>
      <c r="K486" s="24">
        <f t="shared" si="79"/>
        <v>14601877.254000001</v>
      </c>
      <c r="L486" s="24">
        <f t="shared" si="79"/>
        <v>15709057.219000001</v>
      </c>
      <c r="M486" s="24">
        <f t="shared" si="79"/>
        <v>18171689.335000001</v>
      </c>
      <c r="N486" s="24">
        <f>IF(N483="",N482*4,IF(N484="",(N483+N482)*2,IF(N485="",((N484+N483+N482)/3)*4,SUM(N482:N485))))</f>
        <v>16896709.333333332</v>
      </c>
      <c r="O486" s="11">
        <f t="shared" ref="O486:O487" si="80">RATE(M$324-C$324,,-C486,M486)</f>
        <v>0.12141700162272057</v>
      </c>
      <c r="P486" s="14" t="s">
        <v>951</v>
      </c>
    </row>
    <row r="487" spans="1:71" ht="16.5" hidden="1" customHeight="1" x14ac:dyDescent="0.3">
      <c r="B487" s="15">
        <f t="shared" ref="B487:N487" si="81">+B486/(B$441+B$448)</f>
        <v>0</v>
      </c>
      <c r="C487" s="15">
        <f t="shared" si="81"/>
        <v>4.9058504774114088E-2</v>
      </c>
      <c r="D487" s="15">
        <f t="shared" si="81"/>
        <v>6.03978896024506E-2</v>
      </c>
      <c r="E487" s="15">
        <f t="shared" si="81"/>
        <v>4.0726939386317725E-2</v>
      </c>
      <c r="F487" s="15">
        <f t="shared" si="81"/>
        <v>3.5951363964945186E-2</v>
      </c>
      <c r="G487" s="15">
        <f t="shared" si="81"/>
        <v>4.1818547188488701E-2</v>
      </c>
      <c r="H487" s="15">
        <f t="shared" si="81"/>
        <v>3.4364213662481255E-2</v>
      </c>
      <c r="I487" s="15">
        <f t="shared" si="81"/>
        <v>2.9296438633377338E-2</v>
      </c>
      <c r="J487" s="15">
        <f t="shared" si="81"/>
        <v>2.7604327546385567E-2</v>
      </c>
      <c r="K487" s="15">
        <f t="shared" si="81"/>
        <v>2.9835501210397686E-2</v>
      </c>
      <c r="L487" s="15">
        <f t="shared" si="81"/>
        <v>2.9759302165546585E-2</v>
      </c>
      <c r="M487" s="15">
        <f t="shared" si="81"/>
        <v>3.1812055947592163E-2</v>
      </c>
      <c r="N487" s="15">
        <f t="shared" si="81"/>
        <v>3.0955170909192101E-2</v>
      </c>
      <c r="O487" s="11">
        <f t="shared" si="80"/>
        <v>-4.2392049751512569E-2</v>
      </c>
      <c r="P487" s="16" t="s">
        <v>952</v>
      </c>
    </row>
    <row r="488" spans="1:71" ht="16.5" hidden="1" customHeight="1" x14ac:dyDescent="0.3">
      <c r="A488" s="186"/>
      <c r="B488" s="25"/>
      <c r="C488" s="15" t="e">
        <f t="shared" ref="C488:N488" si="82">C486/B486-1</f>
        <v>#DIV/0!</v>
      </c>
      <c r="D488" s="15">
        <f t="shared" si="82"/>
        <v>0.47502677294723283</v>
      </c>
      <c r="E488" s="15">
        <f t="shared" si="82"/>
        <v>-0.22629150236462336</v>
      </c>
      <c r="F488" s="15">
        <f t="shared" si="82"/>
        <v>7.8791204858130515E-2</v>
      </c>
      <c r="G488" s="15">
        <f t="shared" si="82"/>
        <v>0.67369814647144088</v>
      </c>
      <c r="H488" s="15">
        <f t="shared" si="82"/>
        <v>7.1807701558466164E-2</v>
      </c>
      <c r="I488" s="15">
        <f t="shared" si="82"/>
        <v>-6.7988333119651689E-2</v>
      </c>
      <c r="J488" s="15">
        <f t="shared" si="82"/>
        <v>4.9066162052733064E-2</v>
      </c>
      <c r="K488" s="15">
        <f t="shared" si="82"/>
        <v>0.17044725468869859</v>
      </c>
      <c r="L488" s="15">
        <f t="shared" si="82"/>
        <v>7.5824494737257275E-2</v>
      </c>
      <c r="M488" s="15">
        <f t="shared" si="82"/>
        <v>0.1567651121049749</v>
      </c>
      <c r="N488" s="15">
        <f t="shared" si="82"/>
        <v>-7.0162986949758421E-2</v>
      </c>
      <c r="O488" s="22"/>
      <c r="P488" s="16" t="s">
        <v>957</v>
      </c>
      <c r="Q488" s="186"/>
      <c r="R488" s="186"/>
      <c r="S488" s="186"/>
      <c r="T488" s="186"/>
      <c r="U488" s="186"/>
      <c r="V488" s="186"/>
      <c r="W488" s="186"/>
      <c r="X488" s="186"/>
      <c r="Y488" s="186"/>
      <c r="Z488" s="186"/>
      <c r="AA488" s="186"/>
      <c r="AB488" s="186"/>
      <c r="AC488" s="186"/>
      <c r="AD488" s="186"/>
      <c r="AE488" s="186"/>
      <c r="AF488" s="186"/>
      <c r="AG488" s="186"/>
      <c r="AH488" s="186"/>
      <c r="AI488" s="186"/>
      <c r="AJ488" s="186"/>
      <c r="AK488" s="186"/>
      <c r="AL488" s="186"/>
      <c r="AM488" s="186"/>
      <c r="AN488" s="186"/>
      <c r="AO488" s="186"/>
      <c r="AP488" s="186"/>
      <c r="AQ488" s="186"/>
      <c r="AR488" s="186"/>
      <c r="AS488" s="186"/>
      <c r="AT488" s="186"/>
      <c r="AU488" s="186"/>
      <c r="AV488" s="186"/>
      <c r="AW488" s="186"/>
      <c r="AX488" s="186"/>
      <c r="AY488" s="186"/>
      <c r="AZ488" s="186"/>
      <c r="BA488" s="186"/>
      <c r="BB488" s="186"/>
      <c r="BC488" s="186"/>
      <c r="BD488" s="186"/>
      <c r="BE488" s="186"/>
      <c r="BF488" s="186"/>
      <c r="BG488" s="186"/>
      <c r="BH488" s="186"/>
      <c r="BI488" s="186"/>
      <c r="BJ488" s="186"/>
      <c r="BK488" s="186"/>
      <c r="BL488" s="186"/>
      <c r="BM488" s="186"/>
      <c r="BN488" s="186"/>
      <c r="BO488" s="186"/>
      <c r="BP488" s="186"/>
      <c r="BQ488" s="186"/>
      <c r="BR488" s="186"/>
      <c r="BS488" s="186"/>
    </row>
    <row r="489" spans="1:71" ht="16.5" hidden="1" customHeight="1" x14ac:dyDescent="0.3">
      <c r="B489" s="259" t="s">
        <v>1137</v>
      </c>
      <c r="C489" s="280"/>
      <c r="D489" s="280"/>
      <c r="E489" s="280"/>
      <c r="F489" s="280"/>
      <c r="G489" s="280"/>
      <c r="H489" s="280"/>
      <c r="I489" s="280"/>
      <c r="J489" s="280"/>
      <c r="K489" s="280"/>
      <c r="L489" s="280"/>
      <c r="M489" s="280"/>
      <c r="N489" s="281"/>
      <c r="O489" s="11"/>
      <c r="P489" s="4"/>
    </row>
    <row r="490" spans="1:71" ht="16.5" hidden="1" customHeight="1" x14ac:dyDescent="0.3">
      <c r="B490" s="21">
        <f t="shared" ref="B490:N493" si="83">IFERROR(VLOOKUP($B$489,$130:$203,MATCH($P490&amp;"/"&amp;B$324,$128:$128,0),FALSE),"")</f>
        <v>7152108</v>
      </c>
      <c r="C490" s="21">
        <f t="shared" si="83"/>
        <v>6305166</v>
      </c>
      <c r="D490" s="21">
        <f t="shared" si="83"/>
        <v>7545002</v>
      </c>
      <c r="E490" s="21">
        <f t="shared" si="83"/>
        <v>7932297</v>
      </c>
      <c r="F490" s="21">
        <f t="shared" si="83"/>
        <v>9070208</v>
      </c>
      <c r="G490" s="21">
        <f t="shared" si="83"/>
        <v>11581524</v>
      </c>
      <c r="H490" s="21">
        <f t="shared" si="83"/>
        <v>16448807</v>
      </c>
      <c r="I490" s="21">
        <f t="shared" si="83"/>
        <v>17085459</v>
      </c>
      <c r="J490" s="21">
        <f t="shared" si="83"/>
        <v>19419678</v>
      </c>
      <c r="K490" s="21">
        <f t="shared" si="83"/>
        <v>21278575</v>
      </c>
      <c r="L490" s="21">
        <f t="shared" si="83"/>
        <v>23404237</v>
      </c>
      <c r="M490" s="21">
        <f t="shared" si="83"/>
        <v>25820044</v>
      </c>
      <c r="N490" s="21">
        <f t="shared" si="83"/>
        <v>27306845</v>
      </c>
      <c r="O490" s="11"/>
      <c r="P490" s="14" t="s">
        <v>948</v>
      </c>
    </row>
    <row r="491" spans="1:71" ht="16.5" hidden="1" customHeight="1" x14ac:dyDescent="0.3">
      <c r="B491" s="12">
        <f t="shared" si="83"/>
        <v>7957131</v>
      </c>
      <c r="C491" s="12">
        <f t="shared" si="83"/>
        <v>6669942</v>
      </c>
      <c r="D491" s="12">
        <f t="shared" si="83"/>
        <v>7978324</v>
      </c>
      <c r="E491" s="12">
        <f t="shared" si="83"/>
        <v>8292511</v>
      </c>
      <c r="F491" s="12">
        <f t="shared" si="83"/>
        <v>10525305</v>
      </c>
      <c r="G491" s="12">
        <f t="shared" si="83"/>
        <v>12623922</v>
      </c>
      <c r="H491" s="12">
        <f t="shared" si="83"/>
        <v>16885322</v>
      </c>
      <c r="I491" s="12">
        <f t="shared" si="83"/>
        <v>18454078</v>
      </c>
      <c r="J491" s="12">
        <f t="shared" si="83"/>
        <v>21450813</v>
      </c>
      <c r="K491" s="12">
        <f t="shared" si="83"/>
        <v>22744305</v>
      </c>
      <c r="L491" s="12">
        <f t="shared" si="83"/>
        <v>24604230</v>
      </c>
      <c r="M491" s="12">
        <f t="shared" si="83"/>
        <v>28848813</v>
      </c>
      <c r="N491" s="12">
        <f t="shared" si="83"/>
        <v>26012794</v>
      </c>
      <c r="O491" s="11"/>
      <c r="P491" s="14" t="s">
        <v>949</v>
      </c>
    </row>
    <row r="492" spans="1:71" ht="16.5" hidden="1" customHeight="1" x14ac:dyDescent="0.3">
      <c r="B492" s="12">
        <f t="shared" si="83"/>
        <v>8184598</v>
      </c>
      <c r="C492" s="12">
        <f t="shared" si="83"/>
        <v>6851477</v>
      </c>
      <c r="D492" s="12">
        <f t="shared" si="83"/>
        <v>8104545</v>
      </c>
      <c r="E492" s="12">
        <f t="shared" si="83"/>
        <v>8861044</v>
      </c>
      <c r="F492" s="12">
        <f t="shared" si="83"/>
        <v>11538260</v>
      </c>
      <c r="G492" s="12">
        <f t="shared" si="83"/>
        <v>16435557</v>
      </c>
      <c r="H492" s="12">
        <f t="shared" si="83"/>
        <v>16732864</v>
      </c>
      <c r="I492" s="12">
        <f t="shared" si="83"/>
        <v>18906220</v>
      </c>
      <c r="J492" s="12">
        <f t="shared" si="83"/>
        <v>21283051</v>
      </c>
      <c r="K492" s="12">
        <f t="shared" si="83"/>
        <v>23624495</v>
      </c>
      <c r="L492" s="12">
        <f t="shared" si="83"/>
        <v>24997645</v>
      </c>
      <c r="M492" s="12">
        <f t="shared" si="83"/>
        <v>28029324</v>
      </c>
      <c r="N492" s="12">
        <f t="shared" si="83"/>
        <v>27306687</v>
      </c>
      <c r="O492" s="11"/>
      <c r="P492" s="14" t="s">
        <v>950</v>
      </c>
    </row>
    <row r="493" spans="1:71" ht="16.5" hidden="1" customHeight="1" x14ac:dyDescent="0.3">
      <c r="B493" s="24">
        <f t="shared" si="83"/>
        <v>7773556</v>
      </c>
      <c r="C493" s="24">
        <f t="shared" si="83"/>
        <v>8178803</v>
      </c>
      <c r="D493" s="24">
        <f t="shared" si="83"/>
        <v>9094415</v>
      </c>
      <c r="E493" s="24">
        <f t="shared" si="83"/>
        <v>8640926.4299999997</v>
      </c>
      <c r="F493" s="24">
        <f t="shared" si="83"/>
        <v>12239973.279999999</v>
      </c>
      <c r="G493" s="24">
        <f t="shared" si="83"/>
        <v>17668209.392999999</v>
      </c>
      <c r="H493" s="24">
        <f t="shared" si="83"/>
        <v>18761026.392000001</v>
      </c>
      <c r="I493" s="24">
        <f t="shared" si="83"/>
        <v>19455409.169</v>
      </c>
      <c r="J493" s="24">
        <f t="shared" si="83"/>
        <v>21512510.088</v>
      </c>
      <c r="K493" s="24">
        <f t="shared" si="83"/>
        <v>24254353.612</v>
      </c>
      <c r="L493" s="24">
        <f t="shared" si="83"/>
        <v>27189019.206999999</v>
      </c>
      <c r="M493" s="24">
        <f t="shared" si="83"/>
        <v>28863883.68</v>
      </c>
      <c r="N493" s="24" t="str">
        <f t="shared" si="83"/>
        <v/>
      </c>
      <c r="O493" s="11"/>
      <c r="P493" s="14" t="s">
        <v>956</v>
      </c>
    </row>
    <row r="494" spans="1:71" ht="16.5" hidden="1" customHeight="1" x14ac:dyDescent="0.3">
      <c r="B494" s="27">
        <f t="shared" ref="B494:M494" si="84">SUM(B490:B493)</f>
        <v>31067393</v>
      </c>
      <c r="C494" s="27">
        <f t="shared" si="84"/>
        <v>28005388</v>
      </c>
      <c r="D494" s="27">
        <f t="shared" si="84"/>
        <v>32722286</v>
      </c>
      <c r="E494" s="27">
        <f t="shared" si="84"/>
        <v>33726778.43</v>
      </c>
      <c r="F494" s="27">
        <f t="shared" si="84"/>
        <v>43373746.280000001</v>
      </c>
      <c r="G494" s="27">
        <f t="shared" si="84"/>
        <v>58309212.392999999</v>
      </c>
      <c r="H494" s="27">
        <f t="shared" si="84"/>
        <v>68828019.392000005</v>
      </c>
      <c r="I494" s="27">
        <f t="shared" si="84"/>
        <v>73901166.169</v>
      </c>
      <c r="J494" s="27">
        <f t="shared" si="84"/>
        <v>83666052.088</v>
      </c>
      <c r="K494" s="27">
        <f t="shared" si="84"/>
        <v>91901728.612000003</v>
      </c>
      <c r="L494" s="27">
        <f t="shared" si="84"/>
        <v>100195131.207</v>
      </c>
      <c r="M494" s="27">
        <f t="shared" si="84"/>
        <v>111562064.68000001</v>
      </c>
      <c r="N494" s="27">
        <f>IF(N491="",N490*4,IF(N492="",(N491+N490)*2,IF(N493="",((N492+N491+N490)/3)*4,SUM(N490:N493))))</f>
        <v>107501768</v>
      </c>
      <c r="O494" s="11">
        <f t="shared" ref="O494:O495" si="85">RATE(M$324-C$324,,-C494,M494)</f>
        <v>0.14822631270411532</v>
      </c>
      <c r="P494" s="14" t="s">
        <v>951</v>
      </c>
    </row>
    <row r="495" spans="1:71" ht="16.5" hidden="1" customHeight="1" x14ac:dyDescent="0.3">
      <c r="B495" s="188">
        <f t="shared" ref="B495:N495" si="86">+B494/(B$441+B$448)</f>
        <v>0.2399870425476264</v>
      </c>
      <c r="C495" s="15">
        <f t="shared" si="86"/>
        <v>0.23781101075624553</v>
      </c>
      <c r="D495" s="15">
        <f t="shared" si="86"/>
        <v>0.23192178998227397</v>
      </c>
      <c r="E495" s="15">
        <f t="shared" si="86"/>
        <v>0.20833173043466105</v>
      </c>
      <c r="F495" s="15">
        <f t="shared" si="86"/>
        <v>0.21923187429302654</v>
      </c>
      <c r="G495" s="15">
        <f t="shared" si="86"/>
        <v>0.20482849378534021</v>
      </c>
      <c r="H495" s="15">
        <f t="shared" si="86"/>
        <v>0.18536983561863457</v>
      </c>
      <c r="I495" s="15">
        <f t="shared" si="86"/>
        <v>0.18205900042324091</v>
      </c>
      <c r="J495" s="15">
        <f t="shared" si="86"/>
        <v>0.18512693144072931</v>
      </c>
      <c r="K495" s="15">
        <f t="shared" si="86"/>
        <v>0.1877795633770204</v>
      </c>
      <c r="L495" s="15">
        <f t="shared" si="86"/>
        <v>0.18981006584528243</v>
      </c>
      <c r="M495" s="15">
        <f t="shared" si="86"/>
        <v>0.19530482707479413</v>
      </c>
      <c r="N495" s="15">
        <f t="shared" si="86"/>
        <v>0.19694578014166694</v>
      </c>
      <c r="O495" s="11">
        <f t="shared" si="85"/>
        <v>-1.9498862475775772E-2</v>
      </c>
      <c r="P495" s="16" t="s">
        <v>952</v>
      </c>
    </row>
    <row r="496" spans="1:71" ht="16.5" hidden="1" customHeight="1" x14ac:dyDescent="0.3">
      <c r="A496" s="186"/>
      <c r="B496" s="25"/>
      <c r="C496" s="15">
        <f t="shared" ref="C496:N496" si="87">C494/B494-1</f>
        <v>-9.8560088385916345E-2</v>
      </c>
      <c r="D496" s="15">
        <f t="shared" si="87"/>
        <v>0.16842823245298377</v>
      </c>
      <c r="E496" s="15">
        <f t="shared" si="87"/>
        <v>3.0697501696550056E-2</v>
      </c>
      <c r="F496" s="15">
        <f t="shared" si="87"/>
        <v>0.28603288837747431</v>
      </c>
      <c r="G496" s="15">
        <f t="shared" si="87"/>
        <v>0.34434346566662311</v>
      </c>
      <c r="H496" s="15">
        <f t="shared" si="87"/>
        <v>0.18039700018762028</v>
      </c>
      <c r="I496" s="15">
        <f t="shared" si="87"/>
        <v>7.3707580456537913E-2</v>
      </c>
      <c r="J496" s="15">
        <f t="shared" si="87"/>
        <v>0.13213439550695716</v>
      </c>
      <c r="K496" s="15">
        <f t="shared" si="87"/>
        <v>9.8435103826074011E-2</v>
      </c>
      <c r="L496" s="15">
        <f t="shared" si="87"/>
        <v>9.0242074009444728E-2</v>
      </c>
      <c r="M496" s="15">
        <f t="shared" si="87"/>
        <v>0.11344796235174615</v>
      </c>
      <c r="N496" s="15">
        <f t="shared" si="87"/>
        <v>-3.6394958193418092E-2</v>
      </c>
      <c r="O496" s="22"/>
      <c r="P496" s="16" t="s">
        <v>957</v>
      </c>
      <c r="Q496" s="186"/>
      <c r="R496" s="186"/>
      <c r="S496" s="186"/>
      <c r="T496" s="186"/>
      <c r="U496" s="186"/>
      <c r="V496" s="186"/>
      <c r="W496" s="186"/>
      <c r="X496" s="186"/>
      <c r="Y496" s="186"/>
      <c r="Z496" s="186"/>
      <c r="AA496" s="186"/>
      <c r="AB496" s="186"/>
      <c r="AC496" s="186"/>
      <c r="AD496" s="186"/>
      <c r="AE496" s="186"/>
      <c r="AF496" s="186"/>
      <c r="AG496" s="186"/>
      <c r="AH496" s="186"/>
      <c r="AI496" s="186"/>
      <c r="AJ496" s="186"/>
      <c r="AK496" s="186"/>
      <c r="AL496" s="186"/>
      <c r="AM496" s="186"/>
      <c r="AN496" s="186"/>
      <c r="AO496" s="186"/>
      <c r="AP496" s="186"/>
      <c r="AQ496" s="186"/>
      <c r="AR496" s="186"/>
      <c r="AS496" s="186"/>
      <c r="AT496" s="186"/>
      <c r="AU496" s="186"/>
      <c r="AV496" s="186"/>
      <c r="AW496" s="186"/>
      <c r="AX496" s="186"/>
      <c r="AY496" s="186"/>
      <c r="AZ496" s="186"/>
      <c r="BA496" s="186"/>
      <c r="BB496" s="186"/>
      <c r="BC496" s="186"/>
      <c r="BD496" s="186"/>
      <c r="BE496" s="186"/>
      <c r="BF496" s="186"/>
      <c r="BG496" s="186"/>
      <c r="BH496" s="186"/>
      <c r="BI496" s="186"/>
      <c r="BJ496" s="186"/>
      <c r="BK496" s="186"/>
      <c r="BL496" s="186"/>
      <c r="BM496" s="186"/>
      <c r="BN496" s="186"/>
      <c r="BO496" s="186"/>
      <c r="BP496" s="186"/>
      <c r="BQ496" s="186"/>
      <c r="BR496" s="186"/>
      <c r="BS496" s="186"/>
    </row>
    <row r="497" spans="1:71" ht="16.5" hidden="1" customHeight="1" x14ac:dyDescent="0.3">
      <c r="B497" s="258" t="s">
        <v>1150</v>
      </c>
      <c r="C497" s="280"/>
      <c r="D497" s="280"/>
      <c r="E497" s="280"/>
      <c r="F497" s="280"/>
      <c r="G497" s="280"/>
      <c r="H497" s="280"/>
      <c r="I497" s="280"/>
      <c r="J497" s="280"/>
      <c r="K497" s="280"/>
      <c r="L497" s="280"/>
      <c r="M497" s="280"/>
      <c r="N497" s="281"/>
      <c r="O497" s="11"/>
      <c r="P497" s="4"/>
    </row>
    <row r="498" spans="1:71" ht="16.5" hidden="1" customHeight="1" x14ac:dyDescent="0.3">
      <c r="B498" s="21">
        <f t="shared" ref="B498:N501" si="88">IFERROR(VLOOKUP($B$497,$130:$203,MATCH($P498&amp;"/"&amp;B$324,$128:$128,0),FALSE),"")</f>
        <v>2160</v>
      </c>
      <c r="C498" s="21">
        <f t="shared" si="88"/>
        <v>118819</v>
      </c>
      <c r="D498" s="21">
        <f t="shared" si="88"/>
        <v>70019</v>
      </c>
      <c r="E498" s="21">
        <f t="shared" si="88"/>
        <v>67241</v>
      </c>
      <c r="F498" s="21">
        <f t="shared" si="88"/>
        <v>96861</v>
      </c>
      <c r="G498" s="21">
        <f t="shared" si="88"/>
        <v>0</v>
      </c>
      <c r="H498" s="21">
        <f t="shared" si="88"/>
        <v>0</v>
      </c>
      <c r="I498" s="21">
        <f t="shared" si="88"/>
        <v>19335</v>
      </c>
      <c r="J498" s="21">
        <f t="shared" si="88"/>
        <v>0</v>
      </c>
      <c r="K498" s="21">
        <f t="shared" si="88"/>
        <v>0</v>
      </c>
      <c r="L498" s="21">
        <f t="shared" si="88"/>
        <v>6799</v>
      </c>
      <c r="M498" s="21">
        <f t="shared" si="88"/>
        <v>2012</v>
      </c>
      <c r="N498" s="21">
        <f t="shared" si="88"/>
        <v>0</v>
      </c>
      <c r="O498" s="11"/>
      <c r="P498" s="14" t="s">
        <v>948</v>
      </c>
    </row>
    <row r="499" spans="1:71" ht="16.5" hidden="1" customHeight="1" x14ac:dyDescent="0.3">
      <c r="B499" s="12">
        <f t="shared" si="88"/>
        <v>2160</v>
      </c>
      <c r="C499" s="12">
        <f t="shared" si="88"/>
        <v>122905</v>
      </c>
      <c r="D499" s="12">
        <f t="shared" si="88"/>
        <v>78854</v>
      </c>
      <c r="E499" s="12">
        <f t="shared" si="88"/>
        <v>130668</v>
      </c>
      <c r="F499" s="12">
        <f t="shared" si="88"/>
        <v>155313</v>
      </c>
      <c r="G499" s="12">
        <f t="shared" si="88"/>
        <v>34449</v>
      </c>
      <c r="H499" s="12">
        <f t="shared" si="88"/>
        <v>0</v>
      </c>
      <c r="I499" s="12">
        <f t="shared" si="88"/>
        <v>36122</v>
      </c>
      <c r="J499" s="12">
        <f t="shared" si="88"/>
        <v>0</v>
      </c>
      <c r="K499" s="12">
        <f t="shared" si="88"/>
        <v>18376</v>
      </c>
      <c r="L499" s="12">
        <f t="shared" si="88"/>
        <v>3933</v>
      </c>
      <c r="M499" s="12">
        <f t="shared" si="88"/>
        <v>0</v>
      </c>
      <c r="N499" s="12">
        <f t="shared" si="88"/>
        <v>2482</v>
      </c>
      <c r="O499" s="11"/>
      <c r="P499" s="14" t="s">
        <v>949</v>
      </c>
    </row>
    <row r="500" spans="1:71" ht="16.5" hidden="1" customHeight="1" x14ac:dyDescent="0.3">
      <c r="B500" s="12">
        <f t="shared" si="88"/>
        <v>2162</v>
      </c>
      <c r="C500" s="12">
        <f t="shared" si="88"/>
        <v>118853</v>
      </c>
      <c r="D500" s="12">
        <f t="shared" si="88"/>
        <v>58157</v>
      </c>
      <c r="E500" s="12">
        <f t="shared" si="88"/>
        <v>54529</v>
      </c>
      <c r="F500" s="12">
        <f t="shared" si="88"/>
        <v>76860</v>
      </c>
      <c r="G500" s="12">
        <f t="shared" si="88"/>
        <v>391277</v>
      </c>
      <c r="H500" s="12">
        <f t="shared" si="88"/>
        <v>0</v>
      </c>
      <c r="I500" s="12">
        <f t="shared" si="88"/>
        <v>-25535</v>
      </c>
      <c r="J500" s="12">
        <f t="shared" si="88"/>
        <v>0</v>
      </c>
      <c r="K500" s="12">
        <f t="shared" si="88"/>
        <v>-4550</v>
      </c>
      <c r="L500" s="12">
        <f t="shared" si="88"/>
        <v>0</v>
      </c>
      <c r="M500" s="12">
        <f t="shared" si="88"/>
        <v>22214</v>
      </c>
      <c r="N500" s="12">
        <f t="shared" si="88"/>
        <v>0</v>
      </c>
      <c r="O500" s="11"/>
      <c r="P500" s="14" t="s">
        <v>950</v>
      </c>
    </row>
    <row r="501" spans="1:71" ht="16.5" hidden="1" customHeight="1" x14ac:dyDescent="0.3">
      <c r="B501" s="24">
        <f t="shared" si="88"/>
        <v>2159</v>
      </c>
      <c r="C501" s="24">
        <f t="shared" si="88"/>
        <v>-110607</v>
      </c>
      <c r="D501" s="24">
        <f t="shared" si="88"/>
        <v>159958</v>
      </c>
      <c r="E501" s="24">
        <f t="shared" si="88"/>
        <v>53214.68</v>
      </c>
      <c r="F501" s="24">
        <f t="shared" si="88"/>
        <v>62064.152999999998</v>
      </c>
      <c r="G501" s="24">
        <f t="shared" si="88"/>
        <v>146982.79199999999</v>
      </c>
      <c r="H501" s="24">
        <f t="shared" si="88"/>
        <v>0</v>
      </c>
      <c r="I501" s="24">
        <f t="shared" si="88"/>
        <v>-25740.898000000001</v>
      </c>
      <c r="J501" s="24">
        <f t="shared" si="88"/>
        <v>0</v>
      </c>
      <c r="K501" s="24">
        <f t="shared" si="88"/>
        <v>-8250.5630000000001</v>
      </c>
      <c r="L501" s="24">
        <f t="shared" si="88"/>
        <v>0</v>
      </c>
      <c r="M501" s="24">
        <f t="shared" si="88"/>
        <v>0</v>
      </c>
      <c r="N501" s="24" t="str">
        <f t="shared" si="88"/>
        <v/>
      </c>
      <c r="O501" s="11"/>
      <c r="P501" s="14" t="s">
        <v>956</v>
      </c>
    </row>
    <row r="502" spans="1:71" ht="16.5" hidden="1" customHeight="1" x14ac:dyDescent="0.3">
      <c r="B502" s="24">
        <f t="shared" ref="B502:M502" si="89">SUM(B498:B501)</f>
        <v>8641</v>
      </c>
      <c r="C502" s="24">
        <f t="shared" si="89"/>
        <v>249970</v>
      </c>
      <c r="D502" s="24">
        <f t="shared" si="89"/>
        <v>366988</v>
      </c>
      <c r="E502" s="24">
        <f t="shared" si="89"/>
        <v>305652.68</v>
      </c>
      <c r="F502" s="24">
        <f t="shared" si="89"/>
        <v>391098.15299999999</v>
      </c>
      <c r="G502" s="24">
        <f t="shared" si="89"/>
        <v>572708.79200000002</v>
      </c>
      <c r="H502" s="24">
        <f t="shared" si="89"/>
        <v>0</v>
      </c>
      <c r="I502" s="24">
        <f t="shared" si="89"/>
        <v>4181.101999999999</v>
      </c>
      <c r="J502" s="24">
        <f t="shared" si="89"/>
        <v>0</v>
      </c>
      <c r="K502" s="24">
        <f t="shared" si="89"/>
        <v>5575.4369999999999</v>
      </c>
      <c r="L502" s="24">
        <f t="shared" si="89"/>
        <v>10732</v>
      </c>
      <c r="M502" s="24">
        <f t="shared" si="89"/>
        <v>24226</v>
      </c>
      <c r="N502" s="24">
        <f>IF(N499="",N498*4,IF(N500="",(N499+N498)*2,IF(N501="",((N500+N499+N498)/3)*4,SUM(N498:N501))))</f>
        <v>3309.3333333333335</v>
      </c>
      <c r="O502" s="11">
        <f t="shared" ref="O502:O503" si="90">RATE(M$324-C$324,,-C502,M502)</f>
        <v>-0.20815645225440257</v>
      </c>
      <c r="P502" s="14" t="s">
        <v>951</v>
      </c>
    </row>
    <row r="503" spans="1:71" ht="16.5" hidden="1" customHeight="1" x14ac:dyDescent="0.3">
      <c r="B503" s="188">
        <f t="shared" ref="B503:N503" si="91">+B502/(B$441+B$448)</f>
        <v>6.6749341814874508E-5</v>
      </c>
      <c r="C503" s="29">
        <f t="shared" si="91"/>
        <v>2.1226493401462136E-3</v>
      </c>
      <c r="D503" s="29">
        <f t="shared" si="91"/>
        <v>2.6010564745389351E-3</v>
      </c>
      <c r="E503" s="29">
        <f t="shared" si="91"/>
        <v>1.8880294739254083E-3</v>
      </c>
      <c r="F503" s="29">
        <f t="shared" si="91"/>
        <v>1.9767990655274997E-3</v>
      </c>
      <c r="G503" s="29">
        <f t="shared" si="91"/>
        <v>2.0118103885941765E-3</v>
      </c>
      <c r="H503" s="29">
        <f t="shared" si="91"/>
        <v>0</v>
      </c>
      <c r="I503" s="29">
        <f t="shared" si="91"/>
        <v>1.0300341527045127E-5</v>
      </c>
      <c r="J503" s="29">
        <f t="shared" si="91"/>
        <v>0</v>
      </c>
      <c r="K503" s="29">
        <f t="shared" si="91"/>
        <v>1.1392093938909647E-5</v>
      </c>
      <c r="L503" s="29">
        <f t="shared" si="91"/>
        <v>2.0330744639109326E-5</v>
      </c>
      <c r="M503" s="29">
        <f t="shared" si="91"/>
        <v>4.2410964285086251E-5</v>
      </c>
      <c r="N503" s="189">
        <f t="shared" si="91"/>
        <v>6.0627768938847265E-6</v>
      </c>
      <c r="O503" s="11">
        <f t="shared" si="90"/>
        <v>-0.32382363065104364</v>
      </c>
      <c r="P503" s="16" t="s">
        <v>952</v>
      </c>
    </row>
    <row r="504" spans="1:71" ht="16.5" hidden="1" customHeight="1" x14ac:dyDescent="0.3">
      <c r="B504" s="260" t="s">
        <v>964</v>
      </c>
      <c r="C504" s="280"/>
      <c r="D504" s="280"/>
      <c r="E504" s="280"/>
      <c r="F504" s="280"/>
      <c r="G504" s="280"/>
      <c r="H504" s="280"/>
      <c r="I504" s="280"/>
      <c r="J504" s="280"/>
      <c r="K504" s="280"/>
      <c r="L504" s="280"/>
      <c r="M504" s="280"/>
      <c r="N504" s="281"/>
      <c r="O504" s="11"/>
      <c r="P504" s="4"/>
    </row>
    <row r="505" spans="1:71" ht="16.5" hidden="1" customHeight="1" x14ac:dyDescent="0.3">
      <c r="B505" s="21">
        <f t="shared" ref="B505:N509" si="92">IFERROR(B465+B444-B490-B498,"")</f>
        <v>1515778</v>
      </c>
      <c r="C505" s="21">
        <f t="shared" si="92"/>
        <v>1722859</v>
      </c>
      <c r="D505" s="21">
        <f t="shared" si="92"/>
        <v>2301547</v>
      </c>
      <c r="E505" s="21">
        <f t="shared" si="92"/>
        <v>2942795</v>
      </c>
      <c r="F505" s="21">
        <f t="shared" si="92"/>
        <v>3541131</v>
      </c>
      <c r="G505" s="21">
        <f t="shared" si="92"/>
        <v>3934593</v>
      </c>
      <c r="H505" s="21">
        <f t="shared" si="92"/>
        <v>4725276</v>
      </c>
      <c r="I505" s="21">
        <f t="shared" si="92"/>
        <v>6551028</v>
      </c>
      <c r="J505" s="21">
        <f t="shared" si="92"/>
        <v>7113128</v>
      </c>
      <c r="K505" s="21">
        <f t="shared" si="92"/>
        <v>7799566</v>
      </c>
      <c r="L505" s="21">
        <f t="shared" si="92"/>
        <v>8420669</v>
      </c>
      <c r="M505" s="21">
        <f t="shared" si="92"/>
        <v>8829573</v>
      </c>
      <c r="N505" s="21">
        <f t="shared" si="92"/>
        <v>8760394</v>
      </c>
      <c r="O505" s="11"/>
      <c r="P505" s="14" t="s">
        <v>948</v>
      </c>
    </row>
    <row r="506" spans="1:71" ht="16.5" hidden="1" customHeight="1" x14ac:dyDescent="0.3">
      <c r="B506" s="12">
        <f t="shared" si="92"/>
        <v>826605</v>
      </c>
      <c r="C506" s="12">
        <f t="shared" si="92"/>
        <v>1680260</v>
      </c>
      <c r="D506" s="12">
        <f t="shared" si="92"/>
        <v>2391625</v>
      </c>
      <c r="E506" s="12">
        <f t="shared" si="92"/>
        <v>2999822</v>
      </c>
      <c r="F506" s="12">
        <f t="shared" si="92"/>
        <v>3325853</v>
      </c>
      <c r="G506" s="12">
        <f t="shared" si="92"/>
        <v>3319218</v>
      </c>
      <c r="H506" s="12">
        <f t="shared" si="92"/>
        <v>5218042</v>
      </c>
      <c r="I506" s="12">
        <f t="shared" si="92"/>
        <v>6051235</v>
      </c>
      <c r="J506" s="12">
        <f t="shared" si="92"/>
        <v>7142459</v>
      </c>
      <c r="K506" s="12">
        <f t="shared" si="92"/>
        <v>7556022</v>
      </c>
      <c r="L506" s="12">
        <f t="shared" si="92"/>
        <v>7589488</v>
      </c>
      <c r="M506" s="12">
        <f t="shared" si="92"/>
        <v>7296127</v>
      </c>
      <c r="N506" s="12">
        <f t="shared" si="92"/>
        <v>5352806</v>
      </c>
      <c r="O506" s="11"/>
      <c r="P506" s="14" t="s">
        <v>949</v>
      </c>
    </row>
    <row r="507" spans="1:71" ht="16.5" hidden="1" customHeight="1" x14ac:dyDescent="0.3">
      <c r="B507" s="12">
        <f t="shared" si="92"/>
        <v>895820</v>
      </c>
      <c r="C507" s="12">
        <f t="shared" si="92"/>
        <v>1873761</v>
      </c>
      <c r="D507" s="12">
        <f t="shared" si="92"/>
        <v>2277130</v>
      </c>
      <c r="E507" s="12">
        <f t="shared" si="92"/>
        <v>2966290</v>
      </c>
      <c r="F507" s="12">
        <f t="shared" si="92"/>
        <v>3670249</v>
      </c>
      <c r="G507" s="12">
        <f t="shared" si="92"/>
        <v>4191066</v>
      </c>
      <c r="H507" s="12">
        <f t="shared" si="92"/>
        <v>5727173</v>
      </c>
      <c r="I507" s="12">
        <f t="shared" si="92"/>
        <v>6113796</v>
      </c>
      <c r="J507" s="12">
        <f t="shared" si="92"/>
        <v>7144984</v>
      </c>
      <c r="K507" s="12">
        <f t="shared" si="92"/>
        <v>7853047</v>
      </c>
      <c r="L507" s="12">
        <f t="shared" si="92"/>
        <v>8080240</v>
      </c>
      <c r="M507" s="12">
        <f t="shared" si="92"/>
        <v>8435114</v>
      </c>
      <c r="N507" s="12">
        <f t="shared" si="92"/>
        <v>6770908</v>
      </c>
      <c r="O507" s="11"/>
      <c r="P507" s="14" t="s">
        <v>950</v>
      </c>
    </row>
    <row r="508" spans="1:71" ht="16.5" hidden="1" customHeight="1" x14ac:dyDescent="0.3">
      <c r="B508" s="24">
        <f t="shared" si="92"/>
        <v>786281</v>
      </c>
      <c r="C508" s="24">
        <f t="shared" si="92"/>
        <v>1512837</v>
      </c>
      <c r="D508" s="24">
        <f t="shared" si="92"/>
        <v>2195286</v>
      </c>
      <c r="E508" s="24">
        <f t="shared" si="92"/>
        <v>2085876.4500000027</v>
      </c>
      <c r="F508" s="24">
        <f t="shared" si="92"/>
        <v>3450916.1120000007</v>
      </c>
      <c r="G508" s="24">
        <f t="shared" si="92"/>
        <v>3689788.6710000033</v>
      </c>
      <c r="H508" s="24">
        <f t="shared" si="92"/>
        <v>5359140.3059999906</v>
      </c>
      <c r="I508" s="24">
        <f t="shared" si="92"/>
        <v>6778699.9300000053</v>
      </c>
      <c r="J508" s="24">
        <f t="shared" si="92"/>
        <v>7184176.7309999913</v>
      </c>
      <c r="K508" s="24">
        <f t="shared" si="92"/>
        <v>8294601.9549999973</v>
      </c>
      <c r="L508" s="24">
        <f t="shared" si="92"/>
        <v>8256983.3040000014</v>
      </c>
      <c r="M508" s="24">
        <f t="shared" si="92"/>
        <v>8924023.1960000172</v>
      </c>
      <c r="N508" s="24" t="str">
        <f t="shared" si="92"/>
        <v/>
      </c>
      <c r="O508" s="11"/>
      <c r="P508" s="14" t="s">
        <v>956</v>
      </c>
    </row>
    <row r="509" spans="1:71" ht="16.5" hidden="1" customHeight="1" x14ac:dyDescent="0.3">
      <c r="B509" s="27">
        <f t="shared" si="92"/>
        <v>4024484</v>
      </c>
      <c r="C509" s="24">
        <f t="shared" si="92"/>
        <v>6789717</v>
      </c>
      <c r="D509" s="24">
        <f t="shared" si="92"/>
        <v>9165588</v>
      </c>
      <c r="E509" s="24">
        <f t="shared" si="92"/>
        <v>10994783.450000018</v>
      </c>
      <c r="F509" s="24">
        <f t="shared" si="92"/>
        <v>13988149.112000022</v>
      </c>
      <c r="G509" s="24">
        <f t="shared" si="92"/>
        <v>15134665.670999993</v>
      </c>
      <c r="H509" s="24">
        <f t="shared" si="92"/>
        <v>21029631.305999979</v>
      </c>
      <c r="I509" s="24">
        <f t="shared" si="92"/>
        <v>25494758.929999959</v>
      </c>
      <c r="J509" s="24">
        <f t="shared" si="92"/>
        <v>28584747.731000021</v>
      </c>
      <c r="K509" s="24">
        <f t="shared" si="92"/>
        <v>31503236.954999991</v>
      </c>
      <c r="L509" s="24">
        <f t="shared" si="92"/>
        <v>32347380.303999975</v>
      </c>
      <c r="M509" s="24">
        <f t="shared" si="92"/>
        <v>33484837.19600004</v>
      </c>
      <c r="N509" s="24">
        <f t="shared" si="92"/>
        <v>27845477.333333295</v>
      </c>
      <c r="O509" s="11">
        <f t="shared" ref="O509:O510" si="93">RATE(M$324-C$324,,-C509,M509)</f>
        <v>0.17300442888997503</v>
      </c>
      <c r="P509" s="14" t="s">
        <v>951</v>
      </c>
    </row>
    <row r="510" spans="1:71" ht="16.5" hidden="1" customHeight="1" x14ac:dyDescent="0.3">
      <c r="B510" s="15">
        <f t="shared" ref="B510:N510" si="94">+B509/(B$441+B$448)</f>
        <v>3.1088028948558437E-2</v>
      </c>
      <c r="C510" s="15">
        <f t="shared" si="94"/>
        <v>5.7655671919948512E-2</v>
      </c>
      <c r="D510" s="15">
        <f t="shared" si="94"/>
        <v>6.4961829842818758E-2</v>
      </c>
      <c r="E510" s="15">
        <f t="shared" si="94"/>
        <v>6.7915240308141001E-2</v>
      </c>
      <c r="F510" s="15">
        <f t="shared" si="94"/>
        <v>7.0702865459610006E-2</v>
      </c>
      <c r="G510" s="15">
        <f t="shared" si="94"/>
        <v>5.3165025664242707E-2</v>
      </c>
      <c r="H510" s="15">
        <f t="shared" si="94"/>
        <v>5.6637679432728363E-2</v>
      </c>
      <c r="I510" s="15">
        <f t="shared" si="94"/>
        <v>6.2807538330488771E-2</v>
      </c>
      <c r="J510" s="15">
        <f t="shared" si="94"/>
        <v>6.3249149462454121E-2</v>
      </c>
      <c r="K510" s="15">
        <f t="shared" si="94"/>
        <v>6.4369453869013285E-2</v>
      </c>
      <c r="L510" s="15">
        <f t="shared" si="94"/>
        <v>6.1279009383598412E-2</v>
      </c>
      <c r="M510" s="15">
        <f t="shared" si="94"/>
        <v>5.8619839610810097E-2</v>
      </c>
      <c r="N510" s="15">
        <f t="shared" si="94"/>
        <v>5.1013572696129328E-2</v>
      </c>
      <c r="O510" s="11">
        <f t="shared" si="93"/>
        <v>1.6598331898953771E-3</v>
      </c>
      <c r="P510" s="16" t="s">
        <v>965</v>
      </c>
    </row>
    <row r="511" spans="1:71" ht="16.5" hidden="1" customHeight="1" x14ac:dyDescent="0.3">
      <c r="A511" s="186"/>
      <c r="B511" s="25"/>
      <c r="C511" s="15">
        <f t="shared" ref="C511:N511" si="95">C509/B509-1</f>
        <v>0.68710249562428372</v>
      </c>
      <c r="D511" s="15">
        <f t="shared" si="95"/>
        <v>0.34992194814599786</v>
      </c>
      <c r="E511" s="15">
        <f t="shared" si="95"/>
        <v>0.19957207873624894</v>
      </c>
      <c r="F511" s="15">
        <f t="shared" si="95"/>
        <v>0.27225326225047208</v>
      </c>
      <c r="G511" s="15">
        <f t="shared" si="95"/>
        <v>8.1963421308999918E-2</v>
      </c>
      <c r="H511" s="15">
        <f t="shared" si="95"/>
        <v>0.38950088248698589</v>
      </c>
      <c r="I511" s="15">
        <f t="shared" si="95"/>
        <v>0.21232553053490921</v>
      </c>
      <c r="J511" s="15">
        <f t="shared" si="95"/>
        <v>0.12120094210281152</v>
      </c>
      <c r="K511" s="15">
        <f t="shared" si="95"/>
        <v>0.10209952704374858</v>
      </c>
      <c r="L511" s="15">
        <f t="shared" si="95"/>
        <v>2.6795448042554515E-2</v>
      </c>
      <c r="M511" s="15">
        <f t="shared" si="95"/>
        <v>3.5163802487566898E-2</v>
      </c>
      <c r="N511" s="15">
        <f t="shared" si="95"/>
        <v>-0.16841532869511455</v>
      </c>
      <c r="O511" s="22"/>
      <c r="P511" s="16" t="s">
        <v>957</v>
      </c>
      <c r="Q511" s="186"/>
      <c r="R511" s="186"/>
      <c r="S511" s="186"/>
      <c r="T511" s="186"/>
      <c r="U511" s="186"/>
      <c r="V511" s="186"/>
      <c r="W511" s="186"/>
      <c r="X511" s="186"/>
      <c r="Y511" s="186"/>
      <c r="Z511" s="186"/>
      <c r="AA511" s="186"/>
      <c r="AB511" s="186"/>
      <c r="AC511" s="186"/>
      <c r="AD511" s="186"/>
      <c r="AE511" s="186"/>
      <c r="AF511" s="186"/>
      <c r="AG511" s="186"/>
      <c r="AH511" s="186"/>
      <c r="AI511" s="186"/>
      <c r="AJ511" s="186"/>
      <c r="AK511" s="186"/>
      <c r="AL511" s="186"/>
      <c r="AM511" s="186"/>
      <c r="AN511" s="186"/>
      <c r="AO511" s="186"/>
      <c r="AP511" s="186"/>
      <c r="AQ511" s="186"/>
      <c r="AR511" s="186"/>
      <c r="AS511" s="186"/>
      <c r="AT511" s="186"/>
      <c r="AU511" s="186"/>
      <c r="AV511" s="186"/>
      <c r="AW511" s="186"/>
      <c r="AX511" s="186"/>
      <c r="AY511" s="186"/>
      <c r="AZ511" s="186"/>
      <c r="BA511" s="186"/>
      <c r="BB511" s="186"/>
      <c r="BC511" s="186"/>
      <c r="BD511" s="186"/>
      <c r="BE511" s="186"/>
      <c r="BF511" s="186"/>
      <c r="BG511" s="186"/>
      <c r="BH511" s="186"/>
      <c r="BI511" s="186"/>
      <c r="BJ511" s="186"/>
      <c r="BK511" s="186"/>
      <c r="BL511" s="186"/>
      <c r="BM511" s="186"/>
      <c r="BN511" s="186"/>
      <c r="BO511" s="186"/>
      <c r="BP511" s="186"/>
      <c r="BQ511" s="186"/>
      <c r="BR511" s="186"/>
      <c r="BS511" s="186"/>
    </row>
    <row r="512" spans="1:71" ht="16.5" hidden="1" customHeight="1" x14ac:dyDescent="0.3">
      <c r="B512" s="260" t="s">
        <v>966</v>
      </c>
      <c r="C512" s="280"/>
      <c r="D512" s="280"/>
      <c r="E512" s="280"/>
      <c r="F512" s="280"/>
      <c r="G512" s="280"/>
      <c r="H512" s="280"/>
      <c r="I512" s="280"/>
      <c r="J512" s="280"/>
      <c r="K512" s="280"/>
      <c r="L512" s="280"/>
      <c r="M512" s="280"/>
      <c r="N512" s="281"/>
      <c r="O512" s="11"/>
      <c r="P512" s="16"/>
    </row>
    <row r="513" spans="1:71" ht="16.5" hidden="1" customHeight="1" x14ac:dyDescent="0.3">
      <c r="B513" s="21">
        <f t="shared" ref="B513:N513" si="96">IFERROR(B505+B551,"")</f>
        <v>2228508</v>
      </c>
      <c r="C513" s="21">
        <f t="shared" si="96"/>
        <v>2400725</v>
      </c>
      <c r="D513" s="21">
        <f t="shared" si="96"/>
        <v>3040319</v>
      </c>
      <c r="E513" s="21">
        <f t="shared" si="96"/>
        <v>3726493</v>
      </c>
      <c r="F513" s="21">
        <f t="shared" si="96"/>
        <v>4364186</v>
      </c>
      <c r="G513" s="21">
        <f t="shared" si="96"/>
        <v>4824368</v>
      </c>
      <c r="H513" s="21">
        <f t="shared" si="96"/>
        <v>6211249</v>
      </c>
      <c r="I513" s="21">
        <f t="shared" si="96"/>
        <v>8254953</v>
      </c>
      <c r="J513" s="21">
        <f t="shared" si="96"/>
        <v>9053096</v>
      </c>
      <c r="K513" s="21">
        <f t="shared" si="96"/>
        <v>10086337</v>
      </c>
      <c r="L513" s="21">
        <f t="shared" si="96"/>
        <v>10911096</v>
      </c>
      <c r="M513" s="21">
        <f t="shared" si="96"/>
        <v>11500918</v>
      </c>
      <c r="N513" s="21">
        <f t="shared" si="96"/>
        <v>13740571</v>
      </c>
      <c r="O513" s="11"/>
      <c r="P513" s="14" t="s">
        <v>948</v>
      </c>
    </row>
    <row r="514" spans="1:71" ht="16.5" hidden="1" customHeight="1" x14ac:dyDescent="0.3">
      <c r="B514" s="12">
        <f t="shared" ref="B514:N516" si="97">IFERROR(B506+B552-B551,"")</f>
        <v>1579663</v>
      </c>
      <c r="C514" s="12">
        <f t="shared" si="97"/>
        <v>2380653</v>
      </c>
      <c r="D514" s="12">
        <f t="shared" si="97"/>
        <v>3151910</v>
      </c>
      <c r="E514" s="12">
        <f t="shared" si="97"/>
        <v>3808515</v>
      </c>
      <c r="F514" s="12">
        <f t="shared" si="97"/>
        <v>4151304</v>
      </c>
      <c r="G514" s="12">
        <f t="shared" si="97"/>
        <v>4252543</v>
      </c>
      <c r="H514" s="12">
        <f t="shared" si="97"/>
        <v>6742678</v>
      </c>
      <c r="I514" s="12">
        <f t="shared" si="97"/>
        <v>7841947</v>
      </c>
      <c r="J514" s="12">
        <f t="shared" si="97"/>
        <v>9184086</v>
      </c>
      <c r="K514" s="12">
        <f t="shared" si="97"/>
        <v>9920785</v>
      </c>
      <c r="L514" s="12">
        <f t="shared" si="97"/>
        <v>10200589</v>
      </c>
      <c r="M514" s="12">
        <f t="shared" si="97"/>
        <v>10026345</v>
      </c>
      <c r="N514" s="12">
        <f t="shared" si="97"/>
        <v>10484015</v>
      </c>
      <c r="O514" s="11"/>
      <c r="P514" s="14" t="s">
        <v>949</v>
      </c>
    </row>
    <row r="515" spans="1:71" ht="16.5" hidden="1" customHeight="1" x14ac:dyDescent="0.3">
      <c r="B515" s="12">
        <f t="shared" si="97"/>
        <v>1684922</v>
      </c>
      <c r="C515" s="12">
        <f t="shared" si="97"/>
        <v>2599562</v>
      </c>
      <c r="D515" s="12">
        <f t="shared" si="97"/>
        <v>3066336</v>
      </c>
      <c r="E515" s="12">
        <f t="shared" si="97"/>
        <v>3796290</v>
      </c>
      <c r="F515" s="12">
        <f t="shared" si="97"/>
        <v>4520043</v>
      </c>
      <c r="G515" s="12">
        <f t="shared" si="97"/>
        <v>5519569</v>
      </c>
      <c r="H515" s="12">
        <f t="shared" si="97"/>
        <v>7346767</v>
      </c>
      <c r="I515" s="12">
        <f t="shared" si="97"/>
        <v>7999509</v>
      </c>
      <c r="J515" s="12">
        <f t="shared" si="97"/>
        <v>9291035</v>
      </c>
      <c r="K515" s="12">
        <f t="shared" si="97"/>
        <v>10280867</v>
      </c>
      <c r="L515" s="12">
        <f t="shared" si="97"/>
        <v>10740549</v>
      </c>
      <c r="M515" s="12">
        <f t="shared" si="97"/>
        <v>11300748</v>
      </c>
      <c r="N515" s="12">
        <f t="shared" si="97"/>
        <v>11940102</v>
      </c>
      <c r="O515" s="11"/>
      <c r="P515" s="14" t="s">
        <v>950</v>
      </c>
    </row>
    <row r="516" spans="1:71" ht="16.5" hidden="1" customHeight="1" x14ac:dyDescent="0.3">
      <c r="B516" s="24">
        <f t="shared" si="97"/>
        <v>1548680</v>
      </c>
      <c r="C516" s="24">
        <f t="shared" si="97"/>
        <v>2267466</v>
      </c>
      <c r="D516" s="24">
        <f t="shared" si="97"/>
        <v>3000016</v>
      </c>
      <c r="E516" s="24">
        <f t="shared" si="97"/>
        <v>2965487.3300000029</v>
      </c>
      <c r="F516" s="24">
        <f t="shared" si="97"/>
        <v>4321058.1350000007</v>
      </c>
      <c r="G516" s="24">
        <f t="shared" si="97"/>
        <v>5163503.7760000043</v>
      </c>
      <c r="H516" s="24">
        <f t="shared" si="97"/>
        <v>7038706.717999991</v>
      </c>
      <c r="I516" s="24">
        <f t="shared" si="97"/>
        <v>8755846.2600000054</v>
      </c>
      <c r="J516" s="24">
        <f t="shared" si="97"/>
        <v>9370538.7729999907</v>
      </c>
      <c r="K516" s="24">
        <f t="shared" si="97"/>
        <v>10773425.654999997</v>
      </c>
      <c r="L516" s="24">
        <f t="shared" si="97"/>
        <v>10939295.373000003</v>
      </c>
      <c r="M516" s="24">
        <f t="shared" si="97"/>
        <v>11876676.158000015</v>
      </c>
      <c r="N516" s="24" t="str">
        <f t="shared" si="97"/>
        <v/>
      </c>
      <c r="O516" s="11"/>
      <c r="P516" s="14" t="s">
        <v>956</v>
      </c>
    </row>
    <row r="517" spans="1:71" ht="16.5" hidden="1" customHeight="1" x14ac:dyDescent="0.3">
      <c r="B517" s="27">
        <f t="shared" ref="B517:N517" si="98">IFERROR(B509+B554,"")</f>
        <v>7041773</v>
      </c>
      <c r="C517" s="24">
        <f t="shared" si="98"/>
        <v>9648406</v>
      </c>
      <c r="D517" s="24">
        <f t="shared" si="98"/>
        <v>12258581</v>
      </c>
      <c r="E517" s="24">
        <f t="shared" si="98"/>
        <v>14296785.330000017</v>
      </c>
      <c r="F517" s="24">
        <f t="shared" si="98"/>
        <v>17356591.13500002</v>
      </c>
      <c r="G517" s="24">
        <f t="shared" si="98"/>
        <v>19759983.775999993</v>
      </c>
      <c r="H517" s="24">
        <f t="shared" si="98"/>
        <v>27339400.71799998</v>
      </c>
      <c r="I517" s="24">
        <f t="shared" si="98"/>
        <v>32852255.259999961</v>
      </c>
      <c r="J517" s="24">
        <f t="shared" si="98"/>
        <v>36898755.773000024</v>
      </c>
      <c r="K517" s="24">
        <f t="shared" si="98"/>
        <v>41061414.654999986</v>
      </c>
      <c r="L517" s="24">
        <f t="shared" si="98"/>
        <v>42791529.372999974</v>
      </c>
      <c r="M517" s="24">
        <f t="shared" si="98"/>
        <v>44704687.158000037</v>
      </c>
      <c r="N517" s="24">
        <f t="shared" si="98"/>
        <v>48219583.999999963</v>
      </c>
      <c r="O517" s="11">
        <f t="shared" ref="O517:O518" si="99">RATE(M$324-C$324,,-C517,M517)</f>
        <v>0.16570792497390247</v>
      </c>
      <c r="P517" s="14" t="s">
        <v>951</v>
      </c>
    </row>
    <row r="518" spans="1:71" ht="16.5" hidden="1" customHeight="1" x14ac:dyDescent="0.3">
      <c r="B518" s="15">
        <f t="shared" ref="B518:N518" si="100">+B517/(B$441+B$448)</f>
        <v>5.439575430618613E-2</v>
      </c>
      <c r="C518" s="15">
        <f t="shared" si="100"/>
        <v>8.1930562184913264E-2</v>
      </c>
      <c r="D518" s="15">
        <f t="shared" si="100"/>
        <v>8.6883662350567256E-2</v>
      </c>
      <c r="E518" s="15">
        <f t="shared" si="100"/>
        <v>8.8311844952330951E-2</v>
      </c>
      <c r="F518" s="15">
        <f t="shared" si="100"/>
        <v>8.7728599261400558E-2</v>
      </c>
      <c r="G518" s="15">
        <f t="shared" si="100"/>
        <v>6.9412834575462865E-2</v>
      </c>
      <c r="H518" s="15">
        <f t="shared" si="100"/>
        <v>7.3631353361254606E-2</v>
      </c>
      <c r="I518" s="15">
        <f t="shared" si="100"/>
        <v>8.0933076761022432E-2</v>
      </c>
      <c r="J518" s="15">
        <f t="shared" si="100"/>
        <v>8.1645461447751699E-2</v>
      </c>
      <c r="K518" s="15">
        <f t="shared" si="100"/>
        <v>8.3899341525028634E-2</v>
      </c>
      <c r="L518" s="15">
        <f t="shared" si="100"/>
        <v>8.1064448043180068E-2</v>
      </c>
      <c r="M518" s="15">
        <f t="shared" si="100"/>
        <v>7.8261739058610322E-2</v>
      </c>
      <c r="N518" s="15">
        <f t="shared" si="100"/>
        <v>8.8339417719963773E-2</v>
      </c>
      <c r="O518" s="11">
        <f t="shared" si="99"/>
        <v>-4.5708465206294995E-3</v>
      </c>
      <c r="P518" s="16" t="s">
        <v>967</v>
      </c>
    </row>
    <row r="519" spans="1:71" ht="16.5" hidden="1" customHeight="1" x14ac:dyDescent="0.3">
      <c r="A519" s="186"/>
      <c r="B519" s="25"/>
      <c r="C519" s="15">
        <f t="shared" ref="C519:N519" si="101">C517/B517-1</f>
        <v>0.37016714398490258</v>
      </c>
      <c r="D519" s="15">
        <f t="shared" si="101"/>
        <v>0.27052914232672221</v>
      </c>
      <c r="E519" s="15">
        <f t="shared" si="101"/>
        <v>0.16626755821085792</v>
      </c>
      <c r="F519" s="15">
        <f t="shared" si="101"/>
        <v>0.21402054618386024</v>
      </c>
      <c r="G519" s="15">
        <f t="shared" si="101"/>
        <v>0.13847146725450421</v>
      </c>
      <c r="H519" s="15">
        <f t="shared" si="101"/>
        <v>0.38357404681707119</v>
      </c>
      <c r="I519" s="15">
        <f t="shared" si="101"/>
        <v>0.20164503965774117</v>
      </c>
      <c r="J519" s="15">
        <f t="shared" si="101"/>
        <v>0.12317268574029905</v>
      </c>
      <c r="K519" s="15">
        <f t="shared" si="101"/>
        <v>0.11281298772263515</v>
      </c>
      <c r="L519" s="15">
        <f t="shared" si="101"/>
        <v>4.2134805450238177E-2</v>
      </c>
      <c r="M519" s="15">
        <f t="shared" si="101"/>
        <v>4.4708796648132987E-2</v>
      </c>
      <c r="N519" s="15">
        <f t="shared" si="101"/>
        <v>7.8624794522713204E-2</v>
      </c>
      <c r="O519" s="22"/>
      <c r="P519" s="16" t="s">
        <v>957</v>
      </c>
      <c r="Q519" s="186"/>
      <c r="R519" s="186"/>
      <c r="S519" s="186"/>
      <c r="T519" s="186"/>
      <c r="U519" s="186"/>
      <c r="V519" s="186"/>
      <c r="W519" s="186"/>
      <c r="X519" s="186"/>
      <c r="Y519" s="186"/>
      <c r="Z519" s="186"/>
      <c r="AA519" s="186"/>
      <c r="AB519" s="186"/>
      <c r="AC519" s="186"/>
      <c r="AD519" s="186"/>
      <c r="AE519" s="186"/>
      <c r="AF519" s="186"/>
      <c r="AG519" s="186"/>
      <c r="AH519" s="186"/>
      <c r="AI519" s="186"/>
      <c r="AJ519" s="186"/>
      <c r="AK519" s="186"/>
      <c r="AL519" s="186"/>
      <c r="AM519" s="186"/>
      <c r="AN519" s="186"/>
      <c r="AO519" s="186"/>
      <c r="AP519" s="186"/>
      <c r="AQ519" s="186"/>
      <c r="AR519" s="186"/>
      <c r="AS519" s="186"/>
      <c r="AT519" s="186"/>
      <c r="AU519" s="186"/>
      <c r="AV519" s="186"/>
      <c r="AW519" s="186"/>
      <c r="AX519" s="186"/>
      <c r="AY519" s="186"/>
      <c r="AZ519" s="186"/>
      <c r="BA519" s="186"/>
      <c r="BB519" s="186"/>
      <c r="BC519" s="186"/>
      <c r="BD519" s="186"/>
      <c r="BE519" s="186"/>
      <c r="BF519" s="186"/>
      <c r="BG519" s="186"/>
      <c r="BH519" s="186"/>
      <c r="BI519" s="186"/>
      <c r="BJ519" s="186"/>
      <c r="BK519" s="186"/>
      <c r="BL519" s="186"/>
      <c r="BM519" s="186"/>
      <c r="BN519" s="186"/>
      <c r="BO519" s="186"/>
      <c r="BP519" s="186"/>
      <c r="BQ519" s="186"/>
      <c r="BR519" s="186"/>
      <c r="BS519" s="186"/>
    </row>
    <row r="520" spans="1:71" ht="16.5" hidden="1" customHeight="1" x14ac:dyDescent="0.3">
      <c r="B520" s="258" t="s">
        <v>891</v>
      </c>
      <c r="C520" s="280"/>
      <c r="D520" s="280"/>
      <c r="E520" s="280"/>
      <c r="F520" s="280"/>
      <c r="G520" s="280"/>
      <c r="H520" s="280"/>
      <c r="I520" s="280"/>
      <c r="J520" s="280"/>
      <c r="K520" s="280"/>
      <c r="L520" s="280"/>
      <c r="M520" s="280"/>
      <c r="N520" s="281"/>
      <c r="O520" s="11"/>
      <c r="P520" s="4"/>
    </row>
    <row r="521" spans="1:71" ht="16.5" hidden="1" customHeight="1" x14ac:dyDescent="0.3">
      <c r="B521" s="21">
        <f t="shared" ref="B521:N524" si="102">IFERROR(VLOOKUP($B$520,$130:$203,MATCH($P521&amp;"/"&amp;B$324,$128:$128,0),FALSE),"")</f>
        <v>148861</v>
      </c>
      <c r="C521" s="21">
        <f t="shared" si="102"/>
        <v>902</v>
      </c>
      <c r="D521" s="21">
        <f t="shared" si="102"/>
        <v>50</v>
      </c>
      <c r="E521" s="21">
        <f t="shared" si="102"/>
        <v>0</v>
      </c>
      <c r="F521" s="21">
        <f t="shared" si="102"/>
        <v>1</v>
      </c>
      <c r="G521" s="21">
        <f t="shared" si="102"/>
        <v>13</v>
      </c>
      <c r="H521" s="21">
        <f t="shared" si="102"/>
        <v>1345661</v>
      </c>
      <c r="I521" s="21">
        <f t="shared" si="102"/>
        <v>2263162</v>
      </c>
      <c r="J521" s="21">
        <f t="shared" si="102"/>
        <v>2054419</v>
      </c>
      <c r="K521" s="21">
        <f t="shared" si="102"/>
        <v>2040296</v>
      </c>
      <c r="L521" s="21">
        <f t="shared" si="102"/>
        <v>1788503</v>
      </c>
      <c r="M521" s="21">
        <f t="shared" si="102"/>
        <v>1749106</v>
      </c>
      <c r="N521" s="21">
        <f t="shared" si="102"/>
        <v>1880584</v>
      </c>
      <c r="O521" s="11"/>
      <c r="P521" s="14" t="s">
        <v>948</v>
      </c>
    </row>
    <row r="522" spans="1:71" ht="16.5" hidden="1" customHeight="1" x14ac:dyDescent="0.3">
      <c r="B522" s="12">
        <f t="shared" si="102"/>
        <v>154714</v>
      </c>
      <c r="C522" s="12">
        <f t="shared" si="102"/>
        <v>1220</v>
      </c>
      <c r="D522" s="12">
        <f t="shared" si="102"/>
        <v>58</v>
      </c>
      <c r="E522" s="12">
        <f t="shared" si="102"/>
        <v>3</v>
      </c>
      <c r="F522" s="12">
        <f t="shared" si="102"/>
        <v>10</v>
      </c>
      <c r="G522" s="12">
        <f t="shared" si="102"/>
        <v>127413</v>
      </c>
      <c r="H522" s="12">
        <f t="shared" si="102"/>
        <v>2397968</v>
      </c>
      <c r="I522" s="12">
        <f t="shared" si="102"/>
        <v>2166959</v>
      </c>
      <c r="J522" s="12">
        <f t="shared" si="102"/>
        <v>2096779</v>
      </c>
      <c r="K522" s="12">
        <f t="shared" si="102"/>
        <v>2013538</v>
      </c>
      <c r="L522" s="12">
        <f t="shared" si="102"/>
        <v>1832776</v>
      </c>
      <c r="M522" s="12">
        <f t="shared" si="102"/>
        <v>1683829</v>
      </c>
      <c r="N522" s="12">
        <f t="shared" si="102"/>
        <v>1976254</v>
      </c>
      <c r="O522" s="11"/>
      <c r="P522" s="14" t="s">
        <v>949</v>
      </c>
    </row>
    <row r="523" spans="1:71" ht="16.5" hidden="1" customHeight="1" x14ac:dyDescent="0.3">
      <c r="B523" s="12">
        <f t="shared" si="102"/>
        <v>165490</v>
      </c>
      <c r="C523" s="12">
        <f t="shared" si="102"/>
        <v>346</v>
      </c>
      <c r="D523" s="12">
        <f t="shared" si="102"/>
        <v>1</v>
      </c>
      <c r="E523" s="12">
        <f t="shared" si="102"/>
        <v>2</v>
      </c>
      <c r="F523" s="12">
        <f t="shared" si="102"/>
        <v>8</v>
      </c>
      <c r="G523" s="12">
        <f t="shared" si="102"/>
        <v>910001</v>
      </c>
      <c r="H523" s="12">
        <f t="shared" si="102"/>
        <v>2415337</v>
      </c>
      <c r="I523" s="12">
        <f t="shared" si="102"/>
        <v>2073650</v>
      </c>
      <c r="J523" s="12">
        <f t="shared" si="102"/>
        <v>2159679</v>
      </c>
      <c r="K523" s="12">
        <f t="shared" si="102"/>
        <v>2000204</v>
      </c>
      <c r="L523" s="12">
        <f t="shared" si="102"/>
        <v>1834799</v>
      </c>
      <c r="M523" s="12">
        <f t="shared" si="102"/>
        <v>1671569</v>
      </c>
      <c r="N523" s="12">
        <f t="shared" si="102"/>
        <v>1991291</v>
      </c>
      <c r="O523" s="11"/>
      <c r="P523" s="14" t="s">
        <v>950</v>
      </c>
    </row>
    <row r="524" spans="1:71" ht="16.5" hidden="1" customHeight="1" x14ac:dyDescent="0.3">
      <c r="B524" s="24">
        <f t="shared" si="102"/>
        <v>60897</v>
      </c>
      <c r="C524" s="24">
        <f t="shared" si="102"/>
        <v>6</v>
      </c>
      <c r="D524" s="24">
        <f t="shared" si="102"/>
        <v>3</v>
      </c>
      <c r="E524" s="24">
        <f t="shared" si="102"/>
        <v>6.87</v>
      </c>
      <c r="F524" s="24">
        <f t="shared" si="102"/>
        <v>6.2610000000000001</v>
      </c>
      <c r="G524" s="24">
        <f t="shared" si="102"/>
        <v>1176603.392</v>
      </c>
      <c r="H524" s="24">
        <f t="shared" si="102"/>
        <v>2359528.7349999999</v>
      </c>
      <c r="I524" s="24">
        <f t="shared" si="102"/>
        <v>2081732.362</v>
      </c>
      <c r="J524" s="24">
        <f t="shared" si="102"/>
        <v>2131442.8280000002</v>
      </c>
      <c r="K524" s="24">
        <f t="shared" si="102"/>
        <v>1938561.2279999999</v>
      </c>
      <c r="L524" s="24">
        <f t="shared" si="102"/>
        <v>1739592.7579999999</v>
      </c>
      <c r="M524" s="24">
        <f t="shared" si="102"/>
        <v>1616475.703</v>
      </c>
      <c r="N524" s="24" t="str">
        <f t="shared" si="102"/>
        <v/>
      </c>
      <c r="O524" s="11"/>
      <c r="P524" s="14" t="s">
        <v>956</v>
      </c>
    </row>
    <row r="525" spans="1:71" ht="16.5" hidden="1" customHeight="1" x14ac:dyDescent="0.3">
      <c r="B525" s="24">
        <f t="shared" ref="B525:M525" si="103">SUM(B521:B524)</f>
        <v>529962</v>
      </c>
      <c r="C525" s="24">
        <f t="shared" si="103"/>
        <v>2474</v>
      </c>
      <c r="D525" s="24">
        <f t="shared" si="103"/>
        <v>112</v>
      </c>
      <c r="E525" s="24">
        <f t="shared" si="103"/>
        <v>11.870000000000001</v>
      </c>
      <c r="F525" s="24">
        <f t="shared" si="103"/>
        <v>25.260999999999999</v>
      </c>
      <c r="G525" s="24">
        <f t="shared" si="103"/>
        <v>2214030.392</v>
      </c>
      <c r="H525" s="24">
        <f t="shared" si="103"/>
        <v>8518494.7349999994</v>
      </c>
      <c r="I525" s="24">
        <f t="shared" si="103"/>
        <v>8585503.3619999997</v>
      </c>
      <c r="J525" s="24">
        <f t="shared" si="103"/>
        <v>8442319.8279999997</v>
      </c>
      <c r="K525" s="24">
        <f t="shared" si="103"/>
        <v>7992599.2280000001</v>
      </c>
      <c r="L525" s="24">
        <f t="shared" si="103"/>
        <v>7195670.7579999994</v>
      </c>
      <c r="M525" s="24">
        <f t="shared" si="103"/>
        <v>6720979.7029999997</v>
      </c>
      <c r="N525" s="24">
        <f>IF(N522="",N521*4,IF(N523="",(N522+N521)*2,IF(N524="",((N523+N522+N521)/3)*4,SUM(N521:N524))))</f>
        <v>7797505.333333333</v>
      </c>
      <c r="O525" s="11" t="e">
        <f t="shared" ref="O525:O526" si="104">RATE(M$324-C$324,,-C525,M525)</f>
        <v>#NUM!</v>
      </c>
      <c r="P525" s="14" t="s">
        <v>951</v>
      </c>
    </row>
    <row r="526" spans="1:71" ht="16.5" hidden="1" customHeight="1" x14ac:dyDescent="0.3">
      <c r="B526" s="15">
        <f t="shared" ref="B526:N526" si="105">+B525/(B$441+B$448)</f>
        <v>4.0938102866444311E-3</v>
      </c>
      <c r="C526" s="15">
        <f t="shared" si="105"/>
        <v>2.1008258861150268E-5</v>
      </c>
      <c r="D526" s="15">
        <f t="shared" si="105"/>
        <v>7.9380885791459322E-7</v>
      </c>
      <c r="E526" s="15">
        <f t="shared" si="105"/>
        <v>7.3321489788653583E-8</v>
      </c>
      <c r="F526" s="15">
        <f t="shared" si="105"/>
        <v>1.2768130151279483E-7</v>
      </c>
      <c r="G526" s="15">
        <f t="shared" si="105"/>
        <v>7.7774418788542658E-3</v>
      </c>
      <c r="H526" s="15">
        <f t="shared" si="105"/>
        <v>2.2942284010117719E-2</v>
      </c>
      <c r="I526" s="15">
        <f t="shared" si="105"/>
        <v>2.115079154017151E-2</v>
      </c>
      <c r="J526" s="15">
        <f t="shared" si="105"/>
        <v>1.8680226029489305E-2</v>
      </c>
      <c r="K526" s="15">
        <f t="shared" si="105"/>
        <v>1.6330996336508283E-2</v>
      </c>
      <c r="L526" s="15">
        <f t="shared" si="105"/>
        <v>1.3631508077525552E-2</v>
      </c>
      <c r="M526" s="15">
        <f t="shared" si="105"/>
        <v>1.1766004711661959E-2</v>
      </c>
      <c r="N526" s="15">
        <f t="shared" si="105"/>
        <v>1.4285214090917483E-2</v>
      </c>
      <c r="O526" s="11" t="e">
        <f t="shared" si="104"/>
        <v>#NUM!</v>
      </c>
      <c r="P526" s="16" t="s">
        <v>952</v>
      </c>
    </row>
    <row r="527" spans="1:71" ht="16.5" hidden="1" customHeight="1" x14ac:dyDescent="0.3">
      <c r="B527" s="260" t="s">
        <v>968</v>
      </c>
      <c r="C527" s="280"/>
      <c r="D527" s="280"/>
      <c r="E527" s="280"/>
      <c r="F527" s="280"/>
      <c r="G527" s="280"/>
      <c r="H527" s="280"/>
      <c r="I527" s="280"/>
      <c r="J527" s="280"/>
      <c r="K527" s="280"/>
      <c r="L527" s="280"/>
      <c r="M527" s="280"/>
      <c r="N527" s="281"/>
      <c r="O527" s="11"/>
      <c r="P527" s="4"/>
    </row>
    <row r="528" spans="1:71" ht="16.5" hidden="1" customHeight="1" x14ac:dyDescent="0.3">
      <c r="B528" s="21">
        <f t="shared" ref="B528:N531" si="106">IFERROR(B505-B521,"")</f>
        <v>1366917</v>
      </c>
      <c r="C528" s="21">
        <f t="shared" si="106"/>
        <v>1721957</v>
      </c>
      <c r="D528" s="21">
        <f t="shared" si="106"/>
        <v>2301497</v>
      </c>
      <c r="E528" s="21">
        <f t="shared" si="106"/>
        <v>2942795</v>
      </c>
      <c r="F528" s="21">
        <f t="shared" si="106"/>
        <v>3541130</v>
      </c>
      <c r="G528" s="21">
        <f t="shared" si="106"/>
        <v>3934580</v>
      </c>
      <c r="H528" s="21">
        <f t="shared" si="106"/>
        <v>3379615</v>
      </c>
      <c r="I528" s="21">
        <f t="shared" si="106"/>
        <v>4287866</v>
      </c>
      <c r="J528" s="21">
        <f t="shared" si="106"/>
        <v>5058709</v>
      </c>
      <c r="K528" s="21">
        <f t="shared" si="106"/>
        <v>5759270</v>
      </c>
      <c r="L528" s="21">
        <f t="shared" si="106"/>
        <v>6632166</v>
      </c>
      <c r="M528" s="21">
        <f t="shared" si="106"/>
        <v>7080467</v>
      </c>
      <c r="N528" s="21">
        <f t="shared" si="106"/>
        <v>6879810</v>
      </c>
      <c r="O528" s="11"/>
      <c r="P528" s="14" t="s">
        <v>948</v>
      </c>
    </row>
    <row r="529" spans="2:16" ht="16.5" hidden="1" customHeight="1" x14ac:dyDescent="0.3">
      <c r="B529" s="12">
        <f t="shared" si="106"/>
        <v>671891</v>
      </c>
      <c r="C529" s="12">
        <f t="shared" si="106"/>
        <v>1679040</v>
      </c>
      <c r="D529" s="12">
        <f t="shared" si="106"/>
        <v>2391567</v>
      </c>
      <c r="E529" s="12">
        <f t="shared" si="106"/>
        <v>2999819</v>
      </c>
      <c r="F529" s="12">
        <f t="shared" si="106"/>
        <v>3325843</v>
      </c>
      <c r="G529" s="12">
        <f t="shared" si="106"/>
        <v>3191805</v>
      </c>
      <c r="H529" s="12">
        <f t="shared" si="106"/>
        <v>2820074</v>
      </c>
      <c r="I529" s="12">
        <f t="shared" si="106"/>
        <v>3884276</v>
      </c>
      <c r="J529" s="12">
        <f t="shared" si="106"/>
        <v>5045680</v>
      </c>
      <c r="K529" s="12">
        <f t="shared" si="106"/>
        <v>5542484</v>
      </c>
      <c r="L529" s="12">
        <f t="shared" si="106"/>
        <v>5756712</v>
      </c>
      <c r="M529" s="12">
        <f t="shared" si="106"/>
        <v>5612298</v>
      </c>
      <c r="N529" s="12">
        <f t="shared" si="106"/>
        <v>3376552</v>
      </c>
      <c r="O529" s="11"/>
      <c r="P529" s="14" t="s">
        <v>949</v>
      </c>
    </row>
    <row r="530" spans="2:16" ht="16.5" hidden="1" customHeight="1" x14ac:dyDescent="0.3">
      <c r="B530" s="12">
        <f t="shared" si="106"/>
        <v>730330</v>
      </c>
      <c r="C530" s="12">
        <f t="shared" si="106"/>
        <v>1873415</v>
      </c>
      <c r="D530" s="12">
        <f t="shared" si="106"/>
        <v>2277129</v>
      </c>
      <c r="E530" s="12">
        <f t="shared" si="106"/>
        <v>2966288</v>
      </c>
      <c r="F530" s="12">
        <f t="shared" si="106"/>
        <v>3670241</v>
      </c>
      <c r="G530" s="12">
        <f t="shared" si="106"/>
        <v>3281065</v>
      </c>
      <c r="H530" s="12">
        <f t="shared" si="106"/>
        <v>3311836</v>
      </c>
      <c r="I530" s="12">
        <f t="shared" si="106"/>
        <v>4040146</v>
      </c>
      <c r="J530" s="12">
        <f t="shared" si="106"/>
        <v>4985305</v>
      </c>
      <c r="K530" s="12">
        <f t="shared" si="106"/>
        <v>5852843</v>
      </c>
      <c r="L530" s="12">
        <f t="shared" si="106"/>
        <v>6245441</v>
      </c>
      <c r="M530" s="12">
        <f t="shared" si="106"/>
        <v>6763545</v>
      </c>
      <c r="N530" s="12">
        <f t="shared" si="106"/>
        <v>4779617</v>
      </c>
      <c r="O530" s="11"/>
      <c r="P530" s="14" t="s">
        <v>950</v>
      </c>
    </row>
    <row r="531" spans="2:16" ht="16.5" hidden="1" customHeight="1" x14ac:dyDescent="0.3">
      <c r="B531" s="12">
        <f t="shared" si="106"/>
        <v>725384</v>
      </c>
      <c r="C531" s="24">
        <f t="shared" si="106"/>
        <v>1512831</v>
      </c>
      <c r="D531" s="24">
        <f t="shared" si="106"/>
        <v>2195283</v>
      </c>
      <c r="E531" s="24">
        <f t="shared" si="106"/>
        <v>2085869.5800000026</v>
      </c>
      <c r="F531" s="24">
        <f t="shared" si="106"/>
        <v>3450909.8510000007</v>
      </c>
      <c r="G531" s="24">
        <f t="shared" si="106"/>
        <v>2513185.2790000034</v>
      </c>
      <c r="H531" s="24">
        <f t="shared" si="106"/>
        <v>2999611.5709999907</v>
      </c>
      <c r="I531" s="24">
        <f t="shared" si="106"/>
        <v>4696967.5680000056</v>
      </c>
      <c r="J531" s="24">
        <f t="shared" si="106"/>
        <v>5052733.9029999916</v>
      </c>
      <c r="K531" s="24">
        <f t="shared" si="106"/>
        <v>6356040.7269999972</v>
      </c>
      <c r="L531" s="24">
        <f t="shared" si="106"/>
        <v>6517390.546000002</v>
      </c>
      <c r="M531" s="24">
        <f t="shared" si="106"/>
        <v>7307547.4930000175</v>
      </c>
      <c r="N531" s="24" t="str">
        <f t="shared" si="106"/>
        <v/>
      </c>
      <c r="O531" s="11"/>
      <c r="P531" s="14" t="s">
        <v>956</v>
      </c>
    </row>
    <row r="532" spans="2:16" ht="16.5" hidden="1" customHeight="1" x14ac:dyDescent="0.3">
      <c r="B532" s="27">
        <f t="shared" ref="B532:M532" si="107">B509-B525</f>
        <v>3494522</v>
      </c>
      <c r="C532" s="24">
        <f t="shared" si="107"/>
        <v>6787243</v>
      </c>
      <c r="D532" s="24">
        <f t="shared" si="107"/>
        <v>9165476</v>
      </c>
      <c r="E532" s="24">
        <f t="shared" si="107"/>
        <v>10994771.580000019</v>
      </c>
      <c r="F532" s="24">
        <f t="shared" si="107"/>
        <v>13988123.851000022</v>
      </c>
      <c r="G532" s="24">
        <f t="shared" si="107"/>
        <v>12920635.278999992</v>
      </c>
      <c r="H532" s="24">
        <f t="shared" si="107"/>
        <v>12511136.57099998</v>
      </c>
      <c r="I532" s="24">
        <f t="shared" si="107"/>
        <v>16909255.567999959</v>
      </c>
      <c r="J532" s="24">
        <f t="shared" si="107"/>
        <v>20142427.903000019</v>
      </c>
      <c r="K532" s="24">
        <f t="shared" si="107"/>
        <v>23510637.726999991</v>
      </c>
      <c r="L532" s="24">
        <f t="shared" si="107"/>
        <v>25151709.545999974</v>
      </c>
      <c r="M532" s="24">
        <f t="shared" si="107"/>
        <v>26763857.493000038</v>
      </c>
      <c r="N532" s="24">
        <f>IFERROR(N509-N525,"")</f>
        <v>20047971.999999963</v>
      </c>
      <c r="O532" s="11">
        <f t="shared" ref="O532:O533" si="108">RATE(M$324-C$324,,-C532,M532)</f>
        <v>0.14705840374847182</v>
      </c>
      <c r="P532" s="14" t="s">
        <v>951</v>
      </c>
    </row>
    <row r="533" spans="2:16" ht="16.5" hidden="1" customHeight="1" x14ac:dyDescent="0.3">
      <c r="B533" s="15">
        <f t="shared" ref="B533:N533" si="109">+B532/(B$441+B$448)</f>
        <v>2.6994218661914003E-2</v>
      </c>
      <c r="C533" s="15">
        <f t="shared" si="109"/>
        <v>5.7634663661087361E-2</v>
      </c>
      <c r="D533" s="15">
        <f t="shared" si="109"/>
        <v>6.4961036033960848E-2</v>
      </c>
      <c r="E533" s="15">
        <f t="shared" si="109"/>
        <v>6.7915166986651218E-2</v>
      </c>
      <c r="F533" s="15">
        <f t="shared" si="109"/>
        <v>7.0702737778308489E-2</v>
      </c>
      <c r="G533" s="15">
        <f t="shared" si="109"/>
        <v>4.5387583785388437E-2</v>
      </c>
      <c r="H533" s="15">
        <f t="shared" si="109"/>
        <v>3.3695395422610644E-2</v>
      </c>
      <c r="I533" s="15">
        <f t="shared" si="109"/>
        <v>4.1656746790317258E-2</v>
      </c>
      <c r="J533" s="15">
        <f t="shared" si="109"/>
        <v>4.4568923432964806E-2</v>
      </c>
      <c r="K533" s="15">
        <f t="shared" si="109"/>
        <v>4.8038457532504998E-2</v>
      </c>
      <c r="L533" s="15">
        <f t="shared" si="109"/>
        <v>4.7647501306072856E-2</v>
      </c>
      <c r="M533" s="15">
        <f t="shared" si="109"/>
        <v>4.6853834899148135E-2</v>
      </c>
      <c r="N533" s="15">
        <f t="shared" si="109"/>
        <v>3.6728358605211849E-2</v>
      </c>
      <c r="O533" s="11">
        <f t="shared" si="108"/>
        <v>-2.0496171148144081E-2</v>
      </c>
      <c r="P533" s="16" t="s">
        <v>969</v>
      </c>
    </row>
    <row r="534" spans="2:16" ht="16.5" hidden="1" customHeight="1" x14ac:dyDescent="0.3">
      <c r="B534" s="259" t="s">
        <v>867</v>
      </c>
      <c r="C534" s="280"/>
      <c r="D534" s="280"/>
      <c r="E534" s="280"/>
      <c r="F534" s="280"/>
      <c r="G534" s="280"/>
      <c r="H534" s="280"/>
      <c r="I534" s="280"/>
      <c r="J534" s="280"/>
      <c r="K534" s="280"/>
      <c r="L534" s="280"/>
      <c r="M534" s="280"/>
      <c r="N534" s="281"/>
      <c r="O534" s="11"/>
      <c r="P534" s="4"/>
    </row>
    <row r="535" spans="2:16" ht="16.5" hidden="1" customHeight="1" x14ac:dyDescent="0.3">
      <c r="B535" s="21">
        <f t="shared" ref="B535:N538" si="110">IFERROR(VLOOKUP($B$534,$130:$203,MATCH($P535&amp;"/"&amp;B$324,$128:$128,0),FALSE),"")</f>
        <v>369633</v>
      </c>
      <c r="C535" s="21">
        <f t="shared" si="110"/>
        <v>482430</v>
      </c>
      <c r="D535" s="21">
        <f t="shared" si="110"/>
        <v>624226</v>
      </c>
      <c r="E535" s="21">
        <f t="shared" si="110"/>
        <v>856238</v>
      </c>
      <c r="F535" s="21">
        <f t="shared" si="110"/>
        <v>781712</v>
      </c>
      <c r="G535" s="21">
        <f t="shared" si="110"/>
        <v>741250</v>
      </c>
      <c r="H535" s="21">
        <f t="shared" si="110"/>
        <v>643191</v>
      </c>
      <c r="I535" s="21">
        <f t="shared" si="110"/>
        <v>842338</v>
      </c>
      <c r="J535" s="21">
        <f t="shared" si="110"/>
        <v>959576</v>
      </c>
      <c r="K535" s="21">
        <f t="shared" si="110"/>
        <v>950989</v>
      </c>
      <c r="L535" s="21">
        <f t="shared" si="110"/>
        <v>1181100</v>
      </c>
      <c r="M535" s="21">
        <f t="shared" si="110"/>
        <v>1231745</v>
      </c>
      <c r="N535" s="21">
        <f t="shared" si="110"/>
        <v>1132252</v>
      </c>
      <c r="O535" s="11"/>
      <c r="P535" s="14" t="s">
        <v>948</v>
      </c>
    </row>
    <row r="536" spans="2:16" ht="16.5" hidden="1" customHeight="1" x14ac:dyDescent="0.3">
      <c r="B536" s="12">
        <f t="shared" si="110"/>
        <v>322281</v>
      </c>
      <c r="C536" s="12">
        <f t="shared" si="110"/>
        <v>452289</v>
      </c>
      <c r="D536" s="12">
        <f t="shared" si="110"/>
        <v>624261</v>
      </c>
      <c r="E536" s="12">
        <f t="shared" si="110"/>
        <v>827936</v>
      </c>
      <c r="F536" s="12">
        <f t="shared" si="110"/>
        <v>720238</v>
      </c>
      <c r="G536" s="12">
        <f t="shared" si="110"/>
        <v>534474</v>
      </c>
      <c r="H536" s="12">
        <f t="shared" si="110"/>
        <v>542107</v>
      </c>
      <c r="I536" s="12">
        <f t="shared" si="110"/>
        <v>715648</v>
      </c>
      <c r="J536" s="12">
        <f t="shared" si="110"/>
        <v>817142</v>
      </c>
      <c r="K536" s="12">
        <f t="shared" si="110"/>
        <v>866259</v>
      </c>
      <c r="L536" s="12">
        <f t="shared" si="110"/>
        <v>927663</v>
      </c>
      <c r="M536" s="12">
        <f t="shared" si="110"/>
        <v>761854</v>
      </c>
      <c r="N536" s="12">
        <f t="shared" si="110"/>
        <v>433981</v>
      </c>
      <c r="O536" s="11"/>
      <c r="P536" s="14" t="s">
        <v>949</v>
      </c>
    </row>
    <row r="537" spans="2:16" ht="16.5" hidden="1" customHeight="1" x14ac:dyDescent="0.3">
      <c r="B537" s="12">
        <f t="shared" si="110"/>
        <v>284741</v>
      </c>
      <c r="C537" s="12">
        <f t="shared" si="110"/>
        <v>461807</v>
      </c>
      <c r="D537" s="12">
        <f t="shared" si="110"/>
        <v>599821</v>
      </c>
      <c r="E537" s="12">
        <f t="shared" si="110"/>
        <v>791566</v>
      </c>
      <c r="F537" s="12">
        <f t="shared" si="110"/>
        <v>749605</v>
      </c>
      <c r="G537" s="12">
        <f t="shared" si="110"/>
        <v>585600</v>
      </c>
      <c r="H537" s="12">
        <f t="shared" si="110"/>
        <v>595915</v>
      </c>
      <c r="I537" s="12">
        <f t="shared" si="110"/>
        <v>718076</v>
      </c>
      <c r="J537" s="12">
        <f t="shared" si="110"/>
        <v>832198</v>
      </c>
      <c r="K537" s="12">
        <f t="shared" si="110"/>
        <v>852968</v>
      </c>
      <c r="L537" s="12">
        <f t="shared" si="110"/>
        <v>998129</v>
      </c>
      <c r="M537" s="12">
        <f t="shared" si="110"/>
        <v>1067705</v>
      </c>
      <c r="N537" s="12">
        <f t="shared" si="110"/>
        <v>682325</v>
      </c>
      <c r="O537" s="11"/>
      <c r="P537" s="14" t="s">
        <v>950</v>
      </c>
    </row>
    <row r="538" spans="2:16" ht="16.5" hidden="1" customHeight="1" x14ac:dyDescent="0.3">
      <c r="B538" s="24">
        <f t="shared" si="110"/>
        <v>228248</v>
      </c>
      <c r="C538" s="24">
        <f t="shared" si="110"/>
        <v>377441</v>
      </c>
      <c r="D538" s="24">
        <f t="shared" si="110"/>
        <v>639050</v>
      </c>
      <c r="E538" s="24">
        <f t="shared" si="110"/>
        <v>505720.79</v>
      </c>
      <c r="F538" s="24">
        <f t="shared" si="110"/>
        <v>679257.35699999996</v>
      </c>
      <c r="G538" s="24">
        <f t="shared" si="110"/>
        <v>431070.51799999998</v>
      </c>
      <c r="H538" s="24">
        <f t="shared" si="110"/>
        <v>449775.63699999999</v>
      </c>
      <c r="I538" s="24">
        <f t="shared" si="110"/>
        <v>790152.36499999999</v>
      </c>
      <c r="J538" s="24">
        <f t="shared" si="110"/>
        <v>714419.94</v>
      </c>
      <c r="K538" s="24">
        <f t="shared" si="110"/>
        <v>816829.67500000005</v>
      </c>
      <c r="L538" s="24">
        <f t="shared" si="110"/>
        <v>861779.446</v>
      </c>
      <c r="M538" s="24">
        <f t="shared" si="110"/>
        <v>1008438.965</v>
      </c>
      <c r="N538" s="24" t="str">
        <f t="shared" si="110"/>
        <v/>
      </c>
      <c r="O538" s="11"/>
      <c r="P538" s="14" t="s">
        <v>956</v>
      </c>
    </row>
    <row r="539" spans="2:16" ht="16.5" hidden="1" customHeight="1" x14ac:dyDescent="0.3">
      <c r="B539" s="24">
        <f t="shared" ref="B539:M539" si="111">SUM(B535:B538)</f>
        <v>1204903</v>
      </c>
      <c r="C539" s="24">
        <f t="shared" si="111"/>
        <v>1773967</v>
      </c>
      <c r="D539" s="24">
        <f t="shared" si="111"/>
        <v>2487358</v>
      </c>
      <c r="E539" s="24">
        <f t="shared" si="111"/>
        <v>2981460.79</v>
      </c>
      <c r="F539" s="24">
        <f t="shared" si="111"/>
        <v>2930812.3569999998</v>
      </c>
      <c r="G539" s="24">
        <f t="shared" si="111"/>
        <v>2292394.5180000002</v>
      </c>
      <c r="H539" s="24">
        <f t="shared" si="111"/>
        <v>2230988.6370000001</v>
      </c>
      <c r="I539" s="24">
        <f t="shared" si="111"/>
        <v>3066214.3650000002</v>
      </c>
      <c r="J539" s="24">
        <f t="shared" si="111"/>
        <v>3323335.94</v>
      </c>
      <c r="K539" s="24">
        <f t="shared" si="111"/>
        <v>3487045.6749999998</v>
      </c>
      <c r="L539" s="24">
        <f t="shared" si="111"/>
        <v>3968671.446</v>
      </c>
      <c r="M539" s="24">
        <f t="shared" si="111"/>
        <v>4069742.9649999999</v>
      </c>
      <c r="N539" s="24">
        <f>IF(N536="",N535*4,IF(N537="",(N536+N535)*2,IF(N538="",((N537+N536+N535)/3)*4,SUM(N535:N538))))</f>
        <v>2998077.3333333335</v>
      </c>
      <c r="O539" s="11">
        <f t="shared" ref="O539:O540" si="112">RATE(M$324-C$324,,-C539,M539)</f>
        <v>8.658109450447965E-2</v>
      </c>
      <c r="P539" s="14" t="s">
        <v>951</v>
      </c>
    </row>
    <row r="540" spans="2:16" ht="16.5" hidden="1" customHeight="1" x14ac:dyDescent="0.3">
      <c r="B540" s="15">
        <f t="shared" ref="B540:N540" si="113">+B539/B$532</f>
        <v>0.34479765759093806</v>
      </c>
      <c r="C540" s="15">
        <f t="shared" si="113"/>
        <v>0.26136783374339184</v>
      </c>
      <c r="D540" s="15">
        <f t="shared" si="113"/>
        <v>0.27138339569052389</v>
      </c>
      <c r="E540" s="15">
        <f t="shared" si="113"/>
        <v>0.27117078043016468</v>
      </c>
      <c r="F540" s="15">
        <f t="shared" si="113"/>
        <v>0.20952147609062483</v>
      </c>
      <c r="G540" s="15">
        <f t="shared" si="113"/>
        <v>0.17742119241813495</v>
      </c>
      <c r="H540" s="15">
        <f t="shared" si="113"/>
        <v>0.17832022089594082</v>
      </c>
      <c r="I540" s="15">
        <f t="shared" si="113"/>
        <v>0.18133349233911156</v>
      </c>
      <c r="J540" s="15">
        <f t="shared" si="113"/>
        <v>0.16499182501753035</v>
      </c>
      <c r="K540" s="15">
        <f t="shared" si="113"/>
        <v>0.14831778344299956</v>
      </c>
      <c r="L540" s="15">
        <f t="shared" si="113"/>
        <v>0.15778933192360919</v>
      </c>
      <c r="M540" s="15">
        <f t="shared" si="113"/>
        <v>0.152061150604483</v>
      </c>
      <c r="N540" s="15">
        <f t="shared" si="113"/>
        <v>0.1495451676275954</v>
      </c>
      <c r="O540" s="11">
        <f t="shared" si="112"/>
        <v>-5.2723827353828197E-2</v>
      </c>
      <c r="P540" s="16" t="s">
        <v>970</v>
      </c>
    </row>
    <row r="541" spans="2:16" ht="16.5" hidden="1" customHeight="1" x14ac:dyDescent="0.3">
      <c r="B541" s="260" t="s">
        <v>869</v>
      </c>
      <c r="C541" s="280"/>
      <c r="D541" s="280"/>
      <c r="E541" s="280"/>
      <c r="F541" s="280"/>
      <c r="G541" s="280"/>
      <c r="H541" s="280"/>
      <c r="I541" s="280"/>
      <c r="J541" s="280"/>
      <c r="K541" s="280"/>
      <c r="L541" s="280"/>
      <c r="M541" s="280"/>
      <c r="N541" s="281"/>
      <c r="O541" s="11"/>
      <c r="P541" s="4"/>
    </row>
    <row r="542" spans="2:16" ht="16.5" hidden="1" customHeight="1" x14ac:dyDescent="0.3">
      <c r="B542" s="21">
        <f t="shared" ref="B542:N545" si="114">IFERROR(VLOOKUP($B$541,$130:$203,MATCH($P542&amp;"/"&amp;B$324,$128:$128,0),FALSE),"")</f>
        <v>1084194</v>
      </c>
      <c r="C542" s="21">
        <f t="shared" si="114"/>
        <v>1246607</v>
      </c>
      <c r="D542" s="21">
        <f t="shared" si="114"/>
        <v>1675894</v>
      </c>
      <c r="E542" s="21">
        <f t="shared" si="114"/>
        <v>2083933</v>
      </c>
      <c r="F542" s="21">
        <f t="shared" si="114"/>
        <v>2758326</v>
      </c>
      <c r="G542" s="21">
        <f t="shared" si="114"/>
        <v>3185739</v>
      </c>
      <c r="H542" s="21">
        <f t="shared" si="114"/>
        <v>2705199</v>
      </c>
      <c r="I542" s="21">
        <f t="shared" si="114"/>
        <v>3408344</v>
      </c>
      <c r="J542" s="21">
        <f t="shared" si="114"/>
        <v>4064685</v>
      </c>
      <c r="K542" s="21">
        <f t="shared" si="114"/>
        <v>4764990</v>
      </c>
      <c r="L542" s="21">
        <f t="shared" si="114"/>
        <v>5416836</v>
      </c>
      <c r="M542" s="21">
        <f t="shared" si="114"/>
        <v>5769185</v>
      </c>
      <c r="N542" s="21">
        <f t="shared" si="114"/>
        <v>5645110</v>
      </c>
      <c r="O542" s="11"/>
      <c r="P542" s="14" t="s">
        <v>948</v>
      </c>
    </row>
    <row r="543" spans="2:16" ht="16.5" hidden="1" customHeight="1" x14ac:dyDescent="0.3">
      <c r="B543" s="12">
        <f t="shared" si="114"/>
        <v>864441</v>
      </c>
      <c r="C543" s="12">
        <f t="shared" si="114"/>
        <v>1234393</v>
      </c>
      <c r="D543" s="12">
        <f t="shared" si="114"/>
        <v>1769347</v>
      </c>
      <c r="E543" s="12">
        <f t="shared" si="114"/>
        <v>2169777</v>
      </c>
      <c r="F543" s="12">
        <f t="shared" si="114"/>
        <v>2600389</v>
      </c>
      <c r="G543" s="12">
        <f t="shared" si="114"/>
        <v>2649212</v>
      </c>
      <c r="H543" s="12">
        <f t="shared" si="114"/>
        <v>2251570</v>
      </c>
      <c r="I543" s="12">
        <f t="shared" si="114"/>
        <v>3139595</v>
      </c>
      <c r="J543" s="12">
        <f t="shared" si="114"/>
        <v>4195948</v>
      </c>
      <c r="K543" s="12">
        <f t="shared" si="114"/>
        <v>4647184</v>
      </c>
      <c r="L543" s="12">
        <f t="shared" si="114"/>
        <v>4779175</v>
      </c>
      <c r="M543" s="12">
        <f t="shared" si="114"/>
        <v>4794614</v>
      </c>
      <c r="N543" s="12">
        <f t="shared" si="114"/>
        <v>2887028</v>
      </c>
      <c r="O543" s="11"/>
      <c r="P543" s="14" t="s">
        <v>949</v>
      </c>
    </row>
    <row r="544" spans="2:16" ht="16.5" hidden="1" customHeight="1" x14ac:dyDescent="0.3">
      <c r="B544" s="12">
        <f t="shared" si="114"/>
        <v>843667</v>
      </c>
      <c r="C544" s="12">
        <f t="shared" si="114"/>
        <v>1415969</v>
      </c>
      <c r="D544" s="12">
        <f t="shared" si="114"/>
        <v>1670264</v>
      </c>
      <c r="E544" s="12">
        <f t="shared" si="114"/>
        <v>2173034</v>
      </c>
      <c r="F544" s="12">
        <f t="shared" si="114"/>
        <v>2902488</v>
      </c>
      <c r="G544" s="12">
        <f t="shared" si="114"/>
        <v>2659581</v>
      </c>
      <c r="H544" s="12">
        <f t="shared" si="114"/>
        <v>2687650</v>
      </c>
      <c r="I544" s="12">
        <f t="shared" si="114"/>
        <v>3257896</v>
      </c>
      <c r="J544" s="12">
        <f t="shared" si="114"/>
        <v>4115162</v>
      </c>
      <c r="K544" s="12">
        <f t="shared" si="114"/>
        <v>4970338</v>
      </c>
      <c r="L544" s="12">
        <f t="shared" si="114"/>
        <v>5181786</v>
      </c>
      <c r="M544" s="12">
        <f t="shared" si="114"/>
        <v>5611835</v>
      </c>
      <c r="N544" s="12">
        <f t="shared" si="114"/>
        <v>3997703</v>
      </c>
      <c r="O544" s="11"/>
      <c r="P544" s="14" t="s">
        <v>950</v>
      </c>
    </row>
    <row r="545" spans="1:71" ht="16.5" hidden="1" customHeight="1" x14ac:dyDescent="0.3">
      <c r="B545" s="12">
        <f t="shared" si="114"/>
        <v>509169</v>
      </c>
      <c r="C545" s="24">
        <f t="shared" si="114"/>
        <v>1095103</v>
      </c>
      <c r="D545" s="24">
        <f t="shared" si="114"/>
        <v>1547958</v>
      </c>
      <c r="E545" s="24">
        <f t="shared" si="114"/>
        <v>1580824.68</v>
      </c>
      <c r="F545" s="24">
        <f t="shared" si="114"/>
        <v>2762028.0890000002</v>
      </c>
      <c r="G545" s="24">
        <f t="shared" si="114"/>
        <v>2042456.8259999999</v>
      </c>
      <c r="H545" s="24">
        <f t="shared" si="114"/>
        <v>2515555.1150000002</v>
      </c>
      <c r="I545" s="24">
        <f t="shared" si="114"/>
        <v>3876624.324</v>
      </c>
      <c r="J545" s="24">
        <f t="shared" si="114"/>
        <v>4300715.4050000003</v>
      </c>
      <c r="K545" s="24">
        <f t="shared" si="114"/>
        <v>5525196.1610000003</v>
      </c>
      <c r="L545" s="24">
        <f t="shared" si="114"/>
        <v>5551853.3039999995</v>
      </c>
      <c r="M545" s="24">
        <f t="shared" si="114"/>
        <v>6167450.7450000001</v>
      </c>
      <c r="N545" s="24" t="str">
        <f t="shared" si="114"/>
        <v/>
      </c>
      <c r="O545" s="11"/>
      <c r="P545" s="14" t="s">
        <v>956</v>
      </c>
    </row>
    <row r="546" spans="1:71" ht="16.5" hidden="1" customHeight="1" x14ac:dyDescent="0.3">
      <c r="B546" s="31">
        <f t="shared" ref="B546:M546" si="115">SUM(B542:B545)</f>
        <v>3301471</v>
      </c>
      <c r="C546" s="24">
        <f t="shared" si="115"/>
        <v>4992072</v>
      </c>
      <c r="D546" s="24">
        <f t="shared" si="115"/>
        <v>6663463</v>
      </c>
      <c r="E546" s="24">
        <f t="shared" si="115"/>
        <v>8007568.6799999997</v>
      </c>
      <c r="F546" s="24">
        <f t="shared" si="115"/>
        <v>11023231.089</v>
      </c>
      <c r="G546" s="24">
        <f t="shared" si="115"/>
        <v>10536988.825999999</v>
      </c>
      <c r="H546" s="24">
        <f t="shared" si="115"/>
        <v>10159974.115</v>
      </c>
      <c r="I546" s="24">
        <f t="shared" si="115"/>
        <v>13682459.324000001</v>
      </c>
      <c r="J546" s="24">
        <f t="shared" si="115"/>
        <v>16676510.405000001</v>
      </c>
      <c r="K546" s="24">
        <f t="shared" si="115"/>
        <v>19907708.160999998</v>
      </c>
      <c r="L546" s="24">
        <f t="shared" si="115"/>
        <v>20929650.303999998</v>
      </c>
      <c r="M546" s="24">
        <f t="shared" si="115"/>
        <v>22343084.745000001</v>
      </c>
      <c r="N546" s="24">
        <f>IF(N543="",N542*4,IF(N544="",(N543+N542)*2,IF(N545="",((N544+N543+N542)/3)*4,SUM(N542:N545))))</f>
        <v>16706454.666666666</v>
      </c>
      <c r="O546" s="11">
        <f t="shared" ref="O546:O547" si="116">RATE(M$324-C$324,,-C546,M546)</f>
        <v>0.16167924251021421</v>
      </c>
      <c r="P546" s="14" t="s">
        <v>951</v>
      </c>
    </row>
    <row r="547" spans="1:71" ht="16.5" hidden="1" customHeight="1" x14ac:dyDescent="0.3">
      <c r="B547" s="15">
        <f t="shared" ref="B547:N547" si="117">+B546/(B$441+B$448)</f>
        <v>2.5502952930320053E-2</v>
      </c>
      <c r="C547" s="15">
        <f t="shared" si="117"/>
        <v>4.2390760238278154E-2</v>
      </c>
      <c r="D547" s="15">
        <f t="shared" si="117"/>
        <v>4.722782101594776E-2</v>
      </c>
      <c r="E547" s="15">
        <f t="shared" si="117"/>
        <v>4.9463088896593274E-2</v>
      </c>
      <c r="F547" s="15">
        <f t="shared" si="117"/>
        <v>5.5716736958941561E-2</v>
      </c>
      <c r="G547" s="15">
        <f t="shared" si="117"/>
        <v>3.7014314920186447E-2</v>
      </c>
      <c r="H547" s="15">
        <f t="shared" si="117"/>
        <v>2.7363169073059766E-2</v>
      </c>
      <c r="I547" s="15">
        <f t="shared" si="117"/>
        <v>3.3707382399927828E-2</v>
      </c>
      <c r="J547" s="15">
        <f t="shared" si="117"/>
        <v>3.6899926808663691E-2</v>
      </c>
      <c r="K547" s="15">
        <f t="shared" si="117"/>
        <v>4.0676718520630796E-2</v>
      </c>
      <c r="L547" s="15">
        <f t="shared" si="117"/>
        <v>3.964921503135304E-2</v>
      </c>
      <c r="M547" s="15">
        <f t="shared" si="117"/>
        <v>3.9114660659574446E-2</v>
      </c>
      <c r="N547" s="15">
        <f t="shared" si="117"/>
        <v>3.0606619862550158E-2</v>
      </c>
      <c r="O547" s="11">
        <f t="shared" si="116"/>
        <v>-8.0110461525845344E-3</v>
      </c>
      <c r="P547" s="16" t="s">
        <v>971</v>
      </c>
    </row>
    <row r="548" spans="1:71" ht="16.5" hidden="1" customHeight="1" x14ac:dyDescent="0.3">
      <c r="A548" s="186"/>
      <c r="B548" s="25"/>
      <c r="C548" s="15">
        <f t="shared" ref="C548:N548" si="118">C546/B546-1</f>
        <v>0.51207507199063684</v>
      </c>
      <c r="D548" s="15">
        <f t="shared" si="118"/>
        <v>0.33480907326657139</v>
      </c>
      <c r="E548" s="15">
        <f t="shared" si="118"/>
        <v>0.20171278507886958</v>
      </c>
      <c r="F548" s="15">
        <f t="shared" si="118"/>
        <v>0.37660150409100202</v>
      </c>
      <c r="G548" s="15">
        <f t="shared" si="118"/>
        <v>-4.4110683979511012E-2</v>
      </c>
      <c r="H548" s="15">
        <f t="shared" si="118"/>
        <v>-3.5780118706182584E-2</v>
      </c>
      <c r="I548" s="15">
        <f t="shared" si="118"/>
        <v>0.34670218340413572</v>
      </c>
      <c r="J548" s="15">
        <f t="shared" si="118"/>
        <v>0.21882404398953503</v>
      </c>
      <c r="K548" s="15">
        <f t="shared" si="118"/>
        <v>0.19375742751500402</v>
      </c>
      <c r="L548" s="15">
        <f t="shared" si="118"/>
        <v>5.1333992578916021E-2</v>
      </c>
      <c r="M548" s="15">
        <f t="shared" si="118"/>
        <v>6.7532635303030997E-2</v>
      </c>
      <c r="N548" s="15">
        <f t="shared" si="118"/>
        <v>-0.25227626993603536</v>
      </c>
      <c r="O548" s="22"/>
      <c r="P548" s="16" t="s">
        <v>957</v>
      </c>
      <c r="Q548" s="186"/>
      <c r="R548" s="186"/>
      <c r="S548" s="186"/>
      <c r="T548" s="186"/>
      <c r="U548" s="186"/>
      <c r="V548" s="186"/>
      <c r="W548" s="186"/>
      <c r="X548" s="186"/>
      <c r="Y548" s="186"/>
      <c r="Z548" s="186"/>
      <c r="AA548" s="186"/>
      <c r="AB548" s="186"/>
      <c r="AC548" s="186"/>
      <c r="AD548" s="186"/>
      <c r="AE548" s="186"/>
      <c r="AF548" s="186"/>
      <c r="AG548" s="186"/>
      <c r="AH548" s="186"/>
      <c r="AI548" s="186"/>
      <c r="AJ548" s="186"/>
      <c r="AK548" s="186"/>
      <c r="AL548" s="186"/>
      <c r="AM548" s="186"/>
      <c r="AN548" s="186"/>
      <c r="AO548" s="186"/>
      <c r="AP548" s="186"/>
      <c r="AQ548" s="186"/>
      <c r="AR548" s="186"/>
      <c r="AS548" s="186"/>
      <c r="AT548" s="186"/>
      <c r="AU548" s="186"/>
      <c r="AV548" s="186"/>
      <c r="AW548" s="186"/>
      <c r="AX548" s="186"/>
      <c r="AY548" s="186"/>
      <c r="AZ548" s="186"/>
      <c r="BA548" s="186"/>
      <c r="BB548" s="186"/>
      <c r="BC548" s="186"/>
      <c r="BD548" s="186"/>
      <c r="BE548" s="186"/>
      <c r="BF548" s="186"/>
      <c r="BG548" s="186"/>
      <c r="BH548" s="186"/>
      <c r="BI548" s="186"/>
      <c r="BJ548" s="186"/>
      <c r="BK548" s="186"/>
      <c r="BL548" s="186"/>
      <c r="BM548" s="186"/>
      <c r="BN548" s="186"/>
      <c r="BO548" s="186"/>
      <c r="BP548" s="186"/>
      <c r="BQ548" s="186"/>
      <c r="BR548" s="186"/>
      <c r="BS548" s="186"/>
    </row>
    <row r="549" spans="1:71" ht="16.5" hidden="1" customHeight="1" x14ac:dyDescent="0.3">
      <c r="B549" s="264" t="s">
        <v>876</v>
      </c>
      <c r="C549" s="280"/>
      <c r="D549" s="280"/>
      <c r="E549" s="280"/>
      <c r="F549" s="280"/>
      <c r="G549" s="280"/>
      <c r="H549" s="280"/>
      <c r="I549" s="280"/>
      <c r="J549" s="280"/>
      <c r="K549" s="280"/>
      <c r="L549" s="280"/>
      <c r="M549" s="280"/>
      <c r="N549" s="281"/>
    </row>
    <row r="550" spans="1:71" ht="16.5" hidden="1" customHeight="1" x14ac:dyDescent="0.3">
      <c r="B550" s="265" t="s">
        <v>879</v>
      </c>
      <c r="C550" s="280"/>
      <c r="D550" s="280"/>
      <c r="E550" s="280"/>
      <c r="F550" s="280"/>
      <c r="G550" s="280"/>
      <c r="H550" s="280"/>
      <c r="I550" s="280"/>
      <c r="J550" s="280"/>
      <c r="K550" s="280"/>
      <c r="L550" s="280"/>
      <c r="M550" s="280"/>
      <c r="N550" s="281"/>
    </row>
    <row r="551" spans="1:71" ht="16.5" hidden="1" customHeight="1" x14ac:dyDescent="0.3">
      <c r="B551" s="12">
        <f t="shared" ref="B551:N554" si="119">IFERROR(VLOOKUP($B$550,$208:$319,MATCH($P551&amp;"/"&amp;B$324,$206:$206,0),FALSE),"")</f>
        <v>712730</v>
      </c>
      <c r="C551" s="12">
        <f t="shared" si="119"/>
        <v>677866</v>
      </c>
      <c r="D551" s="12">
        <f t="shared" si="119"/>
        <v>738772</v>
      </c>
      <c r="E551" s="12">
        <f t="shared" si="119"/>
        <v>783698</v>
      </c>
      <c r="F551" s="12">
        <f t="shared" si="119"/>
        <v>823055</v>
      </c>
      <c r="G551" s="12">
        <f t="shared" si="119"/>
        <v>889775</v>
      </c>
      <c r="H551" s="12">
        <f t="shared" si="119"/>
        <v>1485973</v>
      </c>
      <c r="I551" s="12">
        <f t="shared" si="119"/>
        <v>1703925</v>
      </c>
      <c r="J551" s="12">
        <f t="shared" si="119"/>
        <v>1939968</v>
      </c>
      <c r="K551" s="12">
        <f t="shared" si="119"/>
        <v>2286771</v>
      </c>
      <c r="L551" s="12">
        <f t="shared" si="119"/>
        <v>2490427</v>
      </c>
      <c r="M551" s="12">
        <f t="shared" si="119"/>
        <v>2671345</v>
      </c>
      <c r="N551" s="13">
        <f t="shared" si="119"/>
        <v>4980177</v>
      </c>
      <c r="O551" s="11"/>
      <c r="P551" s="14" t="s">
        <v>948</v>
      </c>
    </row>
    <row r="552" spans="1:71" ht="16.5" hidden="1" customHeight="1" x14ac:dyDescent="0.3">
      <c r="B552" s="12">
        <f t="shared" si="119"/>
        <v>1465788</v>
      </c>
      <c r="C552" s="12">
        <f t="shared" si="119"/>
        <v>1378259</v>
      </c>
      <c r="D552" s="12">
        <f t="shared" si="119"/>
        <v>1499057</v>
      </c>
      <c r="E552" s="12">
        <f t="shared" si="119"/>
        <v>1592391</v>
      </c>
      <c r="F552" s="12">
        <f t="shared" si="119"/>
        <v>1648506</v>
      </c>
      <c r="G552" s="12">
        <f t="shared" si="119"/>
        <v>1823100</v>
      </c>
      <c r="H552" s="12">
        <f t="shared" si="119"/>
        <v>3010609</v>
      </c>
      <c r="I552" s="12">
        <f t="shared" si="119"/>
        <v>3494637</v>
      </c>
      <c r="J552" s="12">
        <f t="shared" si="119"/>
        <v>3981595</v>
      </c>
      <c r="K552" s="12">
        <f t="shared" si="119"/>
        <v>4651534</v>
      </c>
      <c r="L552" s="12">
        <f t="shared" si="119"/>
        <v>5101528</v>
      </c>
      <c r="M552" s="12">
        <f t="shared" si="119"/>
        <v>5401563</v>
      </c>
      <c r="N552" s="13">
        <f t="shared" si="119"/>
        <v>10111386</v>
      </c>
      <c r="O552" s="11"/>
      <c r="P552" s="14" t="s">
        <v>949</v>
      </c>
    </row>
    <row r="553" spans="1:71" ht="16.5" hidden="1" customHeight="1" x14ac:dyDescent="0.3">
      <c r="B553" s="12">
        <f t="shared" si="119"/>
        <v>2254890</v>
      </c>
      <c r="C553" s="12">
        <f t="shared" si="119"/>
        <v>2104060</v>
      </c>
      <c r="D553" s="12">
        <f t="shared" si="119"/>
        <v>2288263</v>
      </c>
      <c r="E553" s="12">
        <f t="shared" si="119"/>
        <v>2422391</v>
      </c>
      <c r="F553" s="12">
        <f t="shared" si="119"/>
        <v>2498300</v>
      </c>
      <c r="G553" s="12">
        <f t="shared" si="119"/>
        <v>3151603</v>
      </c>
      <c r="H553" s="12">
        <f t="shared" si="119"/>
        <v>4630203</v>
      </c>
      <c r="I553" s="12">
        <f t="shared" si="119"/>
        <v>5380350</v>
      </c>
      <c r="J553" s="12">
        <f t="shared" si="119"/>
        <v>6127646</v>
      </c>
      <c r="K553" s="12">
        <f t="shared" si="119"/>
        <v>7079354</v>
      </c>
      <c r="L553" s="12">
        <f t="shared" si="119"/>
        <v>7761837</v>
      </c>
      <c r="M553" s="12">
        <f t="shared" si="119"/>
        <v>8267197</v>
      </c>
      <c r="N553" s="13">
        <f t="shared" si="119"/>
        <v>15280580</v>
      </c>
      <c r="O553" s="11"/>
      <c r="P553" s="14" t="s">
        <v>950</v>
      </c>
    </row>
    <row r="554" spans="1:71" ht="16.5" hidden="1" customHeight="1" x14ac:dyDescent="0.3">
      <c r="B554" s="12">
        <f t="shared" si="119"/>
        <v>3017289</v>
      </c>
      <c r="C554" s="12">
        <f t="shared" si="119"/>
        <v>2858689</v>
      </c>
      <c r="D554" s="12">
        <f t="shared" si="119"/>
        <v>3092993</v>
      </c>
      <c r="E554" s="12">
        <f t="shared" si="119"/>
        <v>3302001.88</v>
      </c>
      <c r="F554" s="12">
        <f t="shared" si="119"/>
        <v>3368442.023</v>
      </c>
      <c r="G554" s="12">
        <f t="shared" si="119"/>
        <v>4625318.1050000004</v>
      </c>
      <c r="H554" s="12">
        <f t="shared" si="119"/>
        <v>6309769.4119999995</v>
      </c>
      <c r="I554" s="12">
        <f t="shared" si="119"/>
        <v>7357496.3300000001</v>
      </c>
      <c r="J554" s="12">
        <f t="shared" si="119"/>
        <v>8314008.0420000004</v>
      </c>
      <c r="K554" s="12">
        <f t="shared" si="119"/>
        <v>9558177.6999999993</v>
      </c>
      <c r="L554" s="12">
        <f t="shared" si="119"/>
        <v>10444149.069</v>
      </c>
      <c r="M554" s="12">
        <f t="shared" si="119"/>
        <v>11219849.961999999</v>
      </c>
      <c r="N554" s="13">
        <f>IFERROR(VLOOKUP($B$550,$208:$319,MATCH($P554&amp;"/"&amp;N$324,$206:$206,0),FALSE),IFERROR((VLOOKUP($B$550,$208:$319,MATCH($P553&amp;"/"&amp;N$324,$206:$206,0),FALSE)/3)*4,IFERROR(VLOOKUP($B$550,$208:$319,MATCH($P552&amp;"/"&amp;N$324,$206:$206,0),FALSE)*2,IFERROR(VLOOKUP($B$550,$208:$319,MATCH($P551&amp;"/"&amp;N$324,$206:$206,0),FALSE)*4,""))))</f>
        <v>20374106.666666668</v>
      </c>
      <c r="O554" s="11">
        <f t="shared" ref="O554:O555" si="120">RATE(M$324-C$324,,-C554,M554)</f>
        <v>0.14652100021393252</v>
      </c>
      <c r="P554" s="14" t="s">
        <v>951</v>
      </c>
    </row>
    <row r="555" spans="1:71" ht="16.5" hidden="1" customHeight="1" x14ac:dyDescent="0.3">
      <c r="B555" s="15">
        <f t="shared" ref="B555:N555" si="121">B554/(B$441+B448)</f>
        <v>2.3307725357627693E-2</v>
      </c>
      <c r="C555" s="15">
        <f t="shared" si="121"/>
        <v>2.4274890264964755E-2</v>
      </c>
      <c r="D555" s="15">
        <f t="shared" si="121"/>
        <v>2.1921832507748495E-2</v>
      </c>
      <c r="E555" s="15">
        <f t="shared" si="121"/>
        <v>2.0396604644189964E-2</v>
      </c>
      <c r="F555" s="15">
        <f t="shared" si="121"/>
        <v>1.7025733801790573E-2</v>
      </c>
      <c r="G555" s="15">
        <f t="shared" si="121"/>
        <v>1.6247808911220157E-2</v>
      </c>
      <c r="H555" s="15">
        <f t="shared" si="121"/>
        <v>1.6993673928526232E-2</v>
      </c>
      <c r="I555" s="15">
        <f t="shared" si="121"/>
        <v>1.8125538430533657E-2</v>
      </c>
      <c r="J555" s="15">
        <f t="shared" si="121"/>
        <v>1.8396311985297582E-2</v>
      </c>
      <c r="K555" s="15">
        <f t="shared" si="121"/>
        <v>1.9529887656015366E-2</v>
      </c>
      <c r="L555" s="15">
        <f t="shared" si="121"/>
        <v>1.9785438659581666E-2</v>
      </c>
      <c r="M555" s="15">
        <f t="shared" si="121"/>
        <v>1.9641899447800228E-2</v>
      </c>
      <c r="N555" s="15">
        <f t="shared" si="121"/>
        <v>3.7325845023834438E-2</v>
      </c>
      <c r="O555" s="11">
        <f t="shared" si="120"/>
        <v>-2.0955074389672021E-2</v>
      </c>
      <c r="P555" s="16" t="s">
        <v>952</v>
      </c>
    </row>
    <row r="556" spans="1:71" ht="16.5" hidden="1" customHeight="1" x14ac:dyDescent="0.3">
      <c r="B556" s="258" t="s">
        <v>882</v>
      </c>
      <c r="C556" s="280"/>
      <c r="D556" s="280"/>
      <c r="E556" s="280"/>
      <c r="F556" s="280"/>
      <c r="G556" s="280"/>
      <c r="H556" s="280"/>
      <c r="I556" s="280"/>
      <c r="J556" s="280"/>
      <c r="K556" s="280"/>
      <c r="L556" s="280"/>
      <c r="M556" s="280"/>
      <c r="N556" s="281"/>
    </row>
    <row r="557" spans="1:71" ht="16.5" hidden="1" customHeight="1" x14ac:dyDescent="0.3">
      <c r="B557" s="13">
        <f t="shared" ref="B557:N560" si="122">IFERROR(VLOOKUP($B$556,$208:$319,MATCH($P557&amp;"/"&amp;B$324,$206:$206,0),FALSE),"")</f>
        <v>0</v>
      </c>
      <c r="C557" s="13">
        <f t="shared" si="122"/>
        <v>0</v>
      </c>
      <c r="D557" s="13">
        <f t="shared" si="122"/>
        <v>696</v>
      </c>
      <c r="E557" s="13">
        <f t="shared" si="122"/>
        <v>-81</v>
      </c>
      <c r="F557" s="13">
        <f t="shared" si="122"/>
        <v>-450</v>
      </c>
      <c r="G557" s="13">
        <f t="shared" si="122"/>
        <v>357</v>
      </c>
      <c r="H557" s="13">
        <f t="shared" si="122"/>
        <v>-13</v>
      </c>
      <c r="I557" s="13">
        <f t="shared" si="122"/>
        <v>-6327</v>
      </c>
      <c r="J557" s="13">
        <f t="shared" si="122"/>
        <v>-1750</v>
      </c>
      <c r="K557" s="13">
        <f t="shared" si="122"/>
        <v>1526</v>
      </c>
      <c r="L557" s="13">
        <f t="shared" si="122"/>
        <v>4095</v>
      </c>
      <c r="M557" s="13">
        <f t="shared" si="122"/>
        <v>1123</v>
      </c>
      <c r="N557" s="13">
        <f t="shared" si="122"/>
        <v>0</v>
      </c>
      <c r="O557" s="11"/>
      <c r="P557" s="14" t="s">
        <v>948</v>
      </c>
    </row>
    <row r="558" spans="1:71" ht="16.5" hidden="1" customHeight="1" x14ac:dyDescent="0.3">
      <c r="B558" s="13">
        <f t="shared" si="122"/>
        <v>0</v>
      </c>
      <c r="C558" s="13">
        <f t="shared" si="122"/>
        <v>-179</v>
      </c>
      <c r="D558" s="13">
        <f t="shared" si="122"/>
        <v>469</v>
      </c>
      <c r="E558" s="13">
        <f t="shared" si="122"/>
        <v>-126</v>
      </c>
      <c r="F558" s="13">
        <f t="shared" si="122"/>
        <v>-430</v>
      </c>
      <c r="G558" s="13">
        <f t="shared" si="122"/>
        <v>15181</v>
      </c>
      <c r="H558" s="13">
        <f t="shared" si="122"/>
        <v>-2398</v>
      </c>
      <c r="I558" s="13">
        <f t="shared" si="122"/>
        <v>-5238</v>
      </c>
      <c r="J558" s="13">
        <f t="shared" si="122"/>
        <v>-1028</v>
      </c>
      <c r="K558" s="13">
        <f t="shared" si="122"/>
        <v>4674</v>
      </c>
      <c r="L558" s="13">
        <f t="shared" si="122"/>
        <v>6227</v>
      </c>
      <c r="M558" s="13">
        <f t="shared" si="122"/>
        <v>9816</v>
      </c>
      <c r="N558" s="13">
        <f t="shared" si="122"/>
        <v>0</v>
      </c>
      <c r="O558" s="11"/>
      <c r="P558" s="14" t="s">
        <v>949</v>
      </c>
    </row>
    <row r="559" spans="1:71" ht="16.5" hidden="1" customHeight="1" x14ac:dyDescent="0.3">
      <c r="B559" s="13">
        <f t="shared" si="122"/>
        <v>0</v>
      </c>
      <c r="C559" s="13">
        <f t="shared" si="122"/>
        <v>211</v>
      </c>
      <c r="D559" s="13">
        <f t="shared" si="122"/>
        <v>1584</v>
      </c>
      <c r="E559" s="13">
        <f t="shared" si="122"/>
        <v>-3387</v>
      </c>
      <c r="F559" s="13">
        <f t="shared" si="122"/>
        <v>11355</v>
      </c>
      <c r="G559" s="13">
        <f t="shared" si="122"/>
        <v>15686</v>
      </c>
      <c r="H559" s="13">
        <f t="shared" si="122"/>
        <v>-2475</v>
      </c>
      <c r="I559" s="13">
        <f t="shared" si="122"/>
        <v>-5213</v>
      </c>
      <c r="J559" s="13">
        <f t="shared" si="122"/>
        <v>6011</v>
      </c>
      <c r="K559" s="13">
        <f t="shared" si="122"/>
        <v>1806</v>
      </c>
      <c r="L559" s="13">
        <f t="shared" si="122"/>
        <v>6003</v>
      </c>
      <c r="M559" s="13">
        <f t="shared" si="122"/>
        <v>16302</v>
      </c>
      <c r="N559" s="13">
        <f t="shared" si="122"/>
        <v>0</v>
      </c>
      <c r="O559" s="11"/>
      <c r="P559" s="14" t="s">
        <v>950</v>
      </c>
    </row>
    <row r="560" spans="1:71" ht="16.5" hidden="1" customHeight="1" x14ac:dyDescent="0.3">
      <c r="B560" s="13">
        <f t="shared" si="122"/>
        <v>0</v>
      </c>
      <c r="C560" s="13">
        <f t="shared" si="122"/>
        <v>7768</v>
      </c>
      <c r="D560" s="13">
        <f t="shared" si="122"/>
        <v>2349</v>
      </c>
      <c r="E560" s="13">
        <f t="shared" si="122"/>
        <v>-2437.33</v>
      </c>
      <c r="F560" s="13">
        <f t="shared" si="122"/>
        <v>11386.018</v>
      </c>
      <c r="G560" s="13">
        <f t="shared" si="122"/>
        <v>10895.014999999999</v>
      </c>
      <c r="H560" s="13">
        <f t="shared" si="122"/>
        <v>1189.8420000000001</v>
      </c>
      <c r="I560" s="13">
        <f t="shared" si="122"/>
        <v>-5042.6220000000003</v>
      </c>
      <c r="J560" s="13">
        <f t="shared" si="122"/>
        <v>12187.264999999999</v>
      </c>
      <c r="K560" s="13">
        <f t="shared" si="122"/>
        <v>17845.868999999999</v>
      </c>
      <c r="L560" s="13">
        <f t="shared" si="122"/>
        <v>15355.779</v>
      </c>
      <c r="M560" s="13">
        <f t="shared" si="122"/>
        <v>32879.745000000003</v>
      </c>
      <c r="N560" s="13" t="str">
        <f t="shared" si="122"/>
        <v/>
      </c>
      <c r="O560" s="11"/>
      <c r="P560" s="14" t="s">
        <v>951</v>
      </c>
    </row>
    <row r="561" spans="2:16" ht="16.5" hidden="1" customHeight="1" x14ac:dyDescent="0.3">
      <c r="B561" s="258" t="s">
        <v>972</v>
      </c>
      <c r="C561" s="280"/>
      <c r="D561" s="280"/>
      <c r="E561" s="280"/>
      <c r="F561" s="280"/>
      <c r="G561" s="280"/>
      <c r="H561" s="280"/>
      <c r="I561" s="280"/>
      <c r="J561" s="280"/>
      <c r="K561" s="280"/>
      <c r="L561" s="280"/>
      <c r="M561" s="280"/>
      <c r="N561" s="281"/>
    </row>
    <row r="562" spans="2:16" ht="16.5" hidden="1" customHeight="1" x14ac:dyDescent="0.3">
      <c r="B562" s="12">
        <f t="shared" ref="B562:N565" si="123">IFERROR(VLOOKUP($B$561,$208:$319,MATCH($P562&amp;"/"&amp;B$324,$206:$206,0),FALSE),"")</f>
        <v>0</v>
      </c>
      <c r="C562" s="12">
        <f t="shared" si="123"/>
        <v>0</v>
      </c>
      <c r="D562" s="12">
        <f t="shared" si="123"/>
        <v>-7019</v>
      </c>
      <c r="E562" s="12">
        <f t="shared" si="123"/>
        <v>-19435</v>
      </c>
      <c r="F562" s="12">
        <f t="shared" si="123"/>
        <v>-15256</v>
      </c>
      <c r="G562" s="12">
        <f t="shared" si="123"/>
        <v>1999</v>
      </c>
      <c r="H562" s="12">
        <f t="shared" si="123"/>
        <v>300</v>
      </c>
      <c r="I562" s="12">
        <f t="shared" si="123"/>
        <v>-78245</v>
      </c>
      <c r="J562" s="12">
        <f t="shared" si="123"/>
        <v>220</v>
      </c>
      <c r="K562" s="12">
        <f t="shared" si="123"/>
        <v>-30421</v>
      </c>
      <c r="L562" s="12">
        <f t="shared" si="123"/>
        <v>0</v>
      </c>
      <c r="M562" s="12">
        <f t="shared" si="123"/>
        <v>20905</v>
      </c>
      <c r="N562" s="13">
        <f t="shared" si="123"/>
        <v>0</v>
      </c>
      <c r="O562" s="11"/>
      <c r="P562" s="14" t="s">
        <v>948</v>
      </c>
    </row>
    <row r="563" spans="2:16" ht="16.5" hidden="1" customHeight="1" x14ac:dyDescent="0.3">
      <c r="B563" s="12">
        <f t="shared" si="123"/>
        <v>0</v>
      </c>
      <c r="C563" s="12">
        <f t="shared" si="123"/>
        <v>-13812</v>
      </c>
      <c r="D563" s="12">
        <f t="shared" si="123"/>
        <v>-23305</v>
      </c>
      <c r="E563" s="12">
        <f t="shared" si="123"/>
        <v>-31265</v>
      </c>
      <c r="F563" s="12">
        <f t="shared" si="123"/>
        <v>-21613</v>
      </c>
      <c r="G563" s="12">
        <f t="shared" si="123"/>
        <v>-3013</v>
      </c>
      <c r="H563" s="12">
        <f t="shared" si="123"/>
        <v>-12523</v>
      </c>
      <c r="I563" s="12">
        <f t="shared" si="123"/>
        <v>-84480</v>
      </c>
      <c r="J563" s="12">
        <f t="shared" si="123"/>
        <v>-31382</v>
      </c>
      <c r="K563" s="12">
        <f t="shared" si="123"/>
        <v>-60087</v>
      </c>
      <c r="L563" s="12">
        <f t="shared" si="123"/>
        <v>-46746</v>
      </c>
      <c r="M563" s="12">
        <f t="shared" si="123"/>
        <v>15296</v>
      </c>
      <c r="N563" s="13">
        <f t="shared" si="123"/>
        <v>66093</v>
      </c>
      <c r="O563" s="11"/>
      <c r="P563" s="14" t="s">
        <v>949</v>
      </c>
    </row>
    <row r="564" spans="2:16" ht="16.5" hidden="1" customHeight="1" x14ac:dyDescent="0.3">
      <c r="B564" s="12">
        <f t="shared" si="123"/>
        <v>0</v>
      </c>
      <c r="C564" s="12">
        <f t="shared" si="123"/>
        <v>-15366</v>
      </c>
      <c r="D564" s="12">
        <f t="shared" si="123"/>
        <v>-31710</v>
      </c>
      <c r="E564" s="12">
        <f t="shared" si="123"/>
        <v>-99380</v>
      </c>
      <c r="F564" s="12">
        <f t="shared" si="123"/>
        <v>-30428</v>
      </c>
      <c r="G564" s="12">
        <f t="shared" si="123"/>
        <v>-20246</v>
      </c>
      <c r="H564" s="12">
        <f t="shared" si="123"/>
        <v>64297</v>
      </c>
      <c r="I564" s="12">
        <f t="shared" si="123"/>
        <v>-103762</v>
      </c>
      <c r="J564" s="12">
        <f t="shared" si="123"/>
        <v>-81660</v>
      </c>
      <c r="K564" s="12">
        <f t="shared" si="123"/>
        <v>-66930</v>
      </c>
      <c r="L564" s="12">
        <f t="shared" si="123"/>
        <v>-74231</v>
      </c>
      <c r="M564" s="12">
        <f t="shared" si="123"/>
        <v>-34835</v>
      </c>
      <c r="N564" s="13">
        <f t="shared" si="123"/>
        <v>51411</v>
      </c>
      <c r="O564" s="11"/>
      <c r="P564" s="14" t="s">
        <v>950</v>
      </c>
    </row>
    <row r="565" spans="2:16" ht="16.5" hidden="1" customHeight="1" x14ac:dyDescent="0.3">
      <c r="B565" s="12">
        <f t="shared" si="123"/>
        <v>0</v>
      </c>
      <c r="C565" s="12">
        <f t="shared" si="123"/>
        <v>137372</v>
      </c>
      <c r="D565" s="12">
        <f t="shared" si="123"/>
        <v>209560</v>
      </c>
      <c r="E565" s="12">
        <f t="shared" si="123"/>
        <v>-35630.449999999997</v>
      </c>
      <c r="F565" s="12">
        <f t="shared" si="123"/>
        <v>46710.754999999997</v>
      </c>
      <c r="G565" s="12">
        <f t="shared" si="123"/>
        <v>-158569.71299999999</v>
      </c>
      <c r="H565" s="12">
        <f t="shared" si="123"/>
        <v>126707.75</v>
      </c>
      <c r="I565" s="12">
        <f t="shared" si="123"/>
        <v>126767.27499999999</v>
      </c>
      <c r="J565" s="12">
        <f t="shared" si="123"/>
        <v>-61448.372000000003</v>
      </c>
      <c r="K565" s="12">
        <f t="shared" si="123"/>
        <v>0</v>
      </c>
      <c r="L565" s="12">
        <f t="shared" si="123"/>
        <v>-252994.3</v>
      </c>
      <c r="M565" s="12">
        <f t="shared" si="123"/>
        <v>-21987.739000000001</v>
      </c>
      <c r="N565" s="13" t="str">
        <f t="shared" si="123"/>
        <v/>
      </c>
      <c r="O565" s="11"/>
      <c r="P565" s="14" t="s">
        <v>951</v>
      </c>
    </row>
    <row r="566" spans="2:16" ht="16.5" hidden="1" customHeight="1" x14ac:dyDescent="0.3">
      <c r="B566" s="264" t="s">
        <v>908</v>
      </c>
      <c r="C566" s="280"/>
      <c r="D566" s="280"/>
      <c r="E566" s="280"/>
      <c r="F566" s="280"/>
      <c r="G566" s="280"/>
      <c r="H566" s="280"/>
      <c r="I566" s="280"/>
      <c r="J566" s="280"/>
      <c r="K566" s="280"/>
      <c r="L566" s="280"/>
      <c r="M566" s="280"/>
      <c r="N566" s="281"/>
    </row>
    <row r="567" spans="2:16" ht="16.5" hidden="1" customHeight="1" x14ac:dyDescent="0.3">
      <c r="B567" s="12">
        <f t="shared" ref="B567:N570" si="124">IFERROR(VLOOKUP($B$566,$208:$319,MATCH($P567&amp;"/"&amp;B$324,$206:$206,0),FALSE),"")</f>
        <v>1073773</v>
      </c>
      <c r="C567" s="12">
        <f t="shared" si="124"/>
        <v>1005441</v>
      </c>
      <c r="D567" s="12">
        <f t="shared" si="124"/>
        <v>3227391</v>
      </c>
      <c r="E567" s="12">
        <f t="shared" si="124"/>
        <v>3703861</v>
      </c>
      <c r="F567" s="12">
        <f t="shared" si="124"/>
        <v>5868232</v>
      </c>
      <c r="G567" s="12">
        <f t="shared" si="124"/>
        <v>2180334</v>
      </c>
      <c r="H567" s="12">
        <f t="shared" si="124"/>
        <v>-803855</v>
      </c>
      <c r="I567" s="12">
        <f t="shared" si="124"/>
        <v>4198684</v>
      </c>
      <c r="J567" s="12">
        <f t="shared" si="124"/>
        <v>4820491</v>
      </c>
      <c r="K567" s="12">
        <f t="shared" si="124"/>
        <v>4950853</v>
      </c>
      <c r="L567" s="12">
        <f t="shared" si="124"/>
        <v>6353457</v>
      </c>
      <c r="M567" s="12">
        <f t="shared" si="124"/>
        <v>8705827</v>
      </c>
      <c r="N567" s="13">
        <f t="shared" si="124"/>
        <v>7331636</v>
      </c>
      <c r="O567" s="11"/>
      <c r="P567" s="14" t="s">
        <v>948</v>
      </c>
    </row>
    <row r="568" spans="2:16" ht="16.5" hidden="1" customHeight="1" x14ac:dyDescent="0.3">
      <c r="B568" s="12">
        <f t="shared" si="124"/>
        <v>1604786</v>
      </c>
      <c r="C568" s="12">
        <f t="shared" si="124"/>
        <v>2765467</v>
      </c>
      <c r="D568" s="12">
        <f t="shared" si="124"/>
        <v>5631756</v>
      </c>
      <c r="E568" s="12">
        <f t="shared" si="124"/>
        <v>5845350</v>
      </c>
      <c r="F568" s="12">
        <f t="shared" si="124"/>
        <v>10424265</v>
      </c>
      <c r="G568" s="12">
        <f t="shared" si="124"/>
        <v>3432569</v>
      </c>
      <c r="H568" s="12">
        <f t="shared" si="124"/>
        <v>4162378</v>
      </c>
      <c r="I568" s="12">
        <f t="shared" si="124"/>
        <v>8915105</v>
      </c>
      <c r="J568" s="12">
        <f t="shared" si="124"/>
        <v>13043882</v>
      </c>
      <c r="K568" s="12">
        <f t="shared" si="124"/>
        <v>13314855</v>
      </c>
      <c r="L568" s="12">
        <f t="shared" si="124"/>
        <v>12600414</v>
      </c>
      <c r="M568" s="12">
        <f t="shared" si="124"/>
        <v>16764995</v>
      </c>
      <c r="N568" s="13">
        <f t="shared" si="124"/>
        <v>9351412</v>
      </c>
      <c r="O568" s="11"/>
      <c r="P568" s="14" t="s">
        <v>949</v>
      </c>
    </row>
    <row r="569" spans="2:16" ht="16.5" hidden="1" customHeight="1" x14ac:dyDescent="0.3">
      <c r="B569" s="12">
        <f t="shared" si="124"/>
        <v>3642917</v>
      </c>
      <c r="C569" s="12">
        <f t="shared" si="124"/>
        <v>5089701</v>
      </c>
      <c r="D569" s="12">
        <f t="shared" si="124"/>
        <v>8056122</v>
      </c>
      <c r="E569" s="12">
        <f t="shared" si="124"/>
        <v>9580761</v>
      </c>
      <c r="F569" s="12">
        <f t="shared" si="124"/>
        <v>16664977</v>
      </c>
      <c r="G569" s="12">
        <f t="shared" si="124"/>
        <v>10239503</v>
      </c>
      <c r="H569" s="12">
        <f t="shared" si="124"/>
        <v>11777700</v>
      </c>
      <c r="I569" s="12">
        <f t="shared" si="124"/>
        <v>17740280</v>
      </c>
      <c r="J569" s="12">
        <f t="shared" si="124"/>
        <v>24240614</v>
      </c>
      <c r="K569" s="12">
        <f t="shared" si="124"/>
        <v>30581994</v>
      </c>
      <c r="L569" s="12">
        <f t="shared" si="124"/>
        <v>23586649</v>
      </c>
      <c r="M569" s="12">
        <f t="shared" si="124"/>
        <v>24275142</v>
      </c>
      <c r="N569" s="13">
        <f t="shared" si="124"/>
        <v>21969675</v>
      </c>
      <c r="O569" s="11"/>
      <c r="P569" s="14" t="s">
        <v>950</v>
      </c>
    </row>
    <row r="570" spans="2:16" ht="16.5" hidden="1" customHeight="1" x14ac:dyDescent="0.3">
      <c r="B570" s="12">
        <f t="shared" si="124"/>
        <v>9435312</v>
      </c>
      <c r="C570" s="12">
        <f t="shared" si="124"/>
        <v>9005391</v>
      </c>
      <c r="D570" s="12">
        <f t="shared" si="124"/>
        <v>12339910</v>
      </c>
      <c r="E570" s="12">
        <f t="shared" si="124"/>
        <v>12590123.02</v>
      </c>
      <c r="F570" s="12">
        <f t="shared" si="124"/>
        <v>23031587.395</v>
      </c>
      <c r="G570" s="12">
        <f t="shared" si="124"/>
        <v>21624113.458000001</v>
      </c>
      <c r="H570" s="12">
        <f t="shared" si="124"/>
        <v>26370577.269000001</v>
      </c>
      <c r="I570" s="12">
        <f t="shared" si="124"/>
        <v>31418878.692000002</v>
      </c>
      <c r="J570" s="12">
        <f t="shared" si="124"/>
        <v>37939450.545999996</v>
      </c>
      <c r="K570" s="12">
        <f t="shared" si="124"/>
        <v>46157946.152000003</v>
      </c>
      <c r="L570" s="12">
        <f t="shared" si="124"/>
        <v>41226837.309</v>
      </c>
      <c r="M570" s="12">
        <f t="shared" si="124"/>
        <v>40476858.895000003</v>
      </c>
      <c r="N570" s="13" t="str">
        <f t="shared" si="124"/>
        <v/>
      </c>
      <c r="O570" s="11"/>
      <c r="P570" s="14" t="s">
        <v>951</v>
      </c>
    </row>
    <row r="571" spans="2:16" ht="16.5" hidden="1" customHeight="1" x14ac:dyDescent="0.3">
      <c r="B571" s="32">
        <f t="shared" ref="B571:M571" si="125">B570/B$546</f>
        <v>2.8579115188350888</v>
      </c>
      <c r="C571" s="32">
        <f t="shared" si="125"/>
        <v>1.8039385249251212</v>
      </c>
      <c r="D571" s="32">
        <f t="shared" si="125"/>
        <v>1.8518764192132529</v>
      </c>
      <c r="E571" s="32">
        <f t="shared" si="125"/>
        <v>1.5722778689923145</v>
      </c>
      <c r="F571" s="32">
        <f t="shared" si="125"/>
        <v>2.0893680998834405</v>
      </c>
      <c r="G571" s="32">
        <f t="shared" si="125"/>
        <v>2.0522099638791058</v>
      </c>
      <c r="H571" s="32">
        <f t="shared" si="125"/>
        <v>2.5955358715005938</v>
      </c>
      <c r="I571" s="32">
        <f t="shared" si="125"/>
        <v>2.296288843109445</v>
      </c>
      <c r="J571" s="32">
        <f t="shared" si="125"/>
        <v>2.2750233486871978</v>
      </c>
      <c r="K571" s="32">
        <f t="shared" si="125"/>
        <v>2.3185966851988153</v>
      </c>
      <c r="L571" s="32">
        <f t="shared" si="125"/>
        <v>1.9697814684042227</v>
      </c>
      <c r="M571" s="32">
        <f t="shared" si="125"/>
        <v>1.8116056648828684</v>
      </c>
      <c r="N571" s="32">
        <f>IFERROR(N570/N$546,IFERROR(N569/N$546,IFERROR(N568/N$546,N567/N$546)))</f>
        <v>1.3150411286144812</v>
      </c>
      <c r="O571" s="11">
        <f>RATE(M$324-C$324,,-C571,M571)</f>
        <v>4.2421152557939822E-4</v>
      </c>
      <c r="P571" s="16" t="s">
        <v>973</v>
      </c>
    </row>
    <row r="572" spans="2:16" ht="16.5" hidden="1" customHeight="1" x14ac:dyDescent="0.3">
      <c r="B572" s="260" t="s">
        <v>974</v>
      </c>
      <c r="C572" s="280"/>
      <c r="D572" s="280"/>
      <c r="E572" s="280"/>
      <c r="F572" s="280"/>
      <c r="G572" s="280"/>
      <c r="H572" s="280"/>
      <c r="I572" s="280"/>
      <c r="J572" s="280"/>
      <c r="K572" s="280"/>
      <c r="L572" s="280"/>
      <c r="M572" s="280"/>
      <c r="N572" s="281"/>
    </row>
    <row r="573" spans="2:16" ht="16.5" hidden="1" customHeight="1" x14ac:dyDescent="0.3">
      <c r="B573" s="12">
        <f t="shared" ref="B573:N576" si="126">IFERROR(B567+B589,"")</f>
        <v>334533</v>
      </c>
      <c r="C573" s="12">
        <f t="shared" si="126"/>
        <v>115159</v>
      </c>
      <c r="D573" s="12">
        <f t="shared" si="126"/>
        <v>2212956</v>
      </c>
      <c r="E573" s="12">
        <f t="shared" si="126"/>
        <v>2615436</v>
      </c>
      <c r="F573" s="12">
        <f t="shared" si="126"/>
        <v>4621080</v>
      </c>
      <c r="G573" s="12">
        <f t="shared" si="126"/>
        <v>-77577</v>
      </c>
      <c r="H573" s="12">
        <f t="shared" si="126"/>
        <v>-4634700</v>
      </c>
      <c r="I573" s="12">
        <f t="shared" si="126"/>
        <v>-304684</v>
      </c>
      <c r="J573" s="12">
        <f t="shared" si="126"/>
        <v>695564</v>
      </c>
      <c r="K573" s="12">
        <f t="shared" si="126"/>
        <v>1671422</v>
      </c>
      <c r="L573" s="12">
        <f t="shared" si="126"/>
        <v>3276057</v>
      </c>
      <c r="M573" s="12">
        <f t="shared" si="126"/>
        <v>3642002</v>
      </c>
      <c r="N573" s="13">
        <f t="shared" si="126"/>
        <v>3060660</v>
      </c>
      <c r="O573" s="11"/>
      <c r="P573" s="14" t="s">
        <v>948</v>
      </c>
    </row>
    <row r="574" spans="2:16" ht="16.5" hidden="1" customHeight="1" x14ac:dyDescent="0.3">
      <c r="B574" s="12">
        <f t="shared" si="126"/>
        <v>-308089</v>
      </c>
      <c r="C574" s="12">
        <f t="shared" si="126"/>
        <v>855105</v>
      </c>
      <c r="D574" s="12">
        <f t="shared" si="126"/>
        <v>3819090</v>
      </c>
      <c r="E574" s="12">
        <f t="shared" si="126"/>
        <v>3750560</v>
      </c>
      <c r="F574" s="12">
        <f t="shared" si="126"/>
        <v>7861691</v>
      </c>
      <c r="G574" s="12">
        <f t="shared" si="126"/>
        <v>-1275858</v>
      </c>
      <c r="H574" s="12">
        <f t="shared" si="126"/>
        <v>-3098703</v>
      </c>
      <c r="I574" s="12">
        <f t="shared" si="126"/>
        <v>913549</v>
      </c>
      <c r="J574" s="12">
        <f t="shared" si="126"/>
        <v>4619201</v>
      </c>
      <c r="K574" s="12">
        <f t="shared" si="126"/>
        <v>4907861</v>
      </c>
      <c r="L574" s="12">
        <f t="shared" si="126"/>
        <v>6153783</v>
      </c>
      <c r="M574" s="12">
        <f t="shared" si="126"/>
        <v>8037250</v>
      </c>
      <c r="N574" s="13">
        <f t="shared" si="126"/>
        <v>642482</v>
      </c>
      <c r="O574" s="11"/>
      <c r="P574" s="14" t="s">
        <v>949</v>
      </c>
    </row>
    <row r="575" spans="2:16" ht="16.5" hidden="1" customHeight="1" x14ac:dyDescent="0.3">
      <c r="B575" s="12">
        <f t="shared" si="126"/>
        <v>744769</v>
      </c>
      <c r="C575" s="12">
        <f t="shared" si="126"/>
        <v>2367090</v>
      </c>
      <c r="D575" s="12">
        <f t="shared" si="126"/>
        <v>4992932</v>
      </c>
      <c r="E575" s="12">
        <f t="shared" si="126"/>
        <v>6401066</v>
      </c>
      <c r="F575" s="12">
        <f t="shared" si="126"/>
        <v>12427158</v>
      </c>
      <c r="G575" s="12">
        <f t="shared" si="126"/>
        <v>1733026</v>
      </c>
      <c r="H575" s="12">
        <f t="shared" si="126"/>
        <v>1061325</v>
      </c>
      <c r="I575" s="12">
        <f t="shared" si="126"/>
        <v>5409836</v>
      </c>
      <c r="J575" s="12">
        <f t="shared" si="126"/>
        <v>11174255</v>
      </c>
      <c r="K575" s="12">
        <f t="shared" si="126"/>
        <v>17805085</v>
      </c>
      <c r="L575" s="12">
        <f t="shared" si="126"/>
        <v>12891670</v>
      </c>
      <c r="M575" s="12">
        <f t="shared" si="126"/>
        <v>11534255</v>
      </c>
      <c r="N575" s="13">
        <f t="shared" si="126"/>
        <v>9501219</v>
      </c>
      <c r="O575" s="11"/>
      <c r="P575" s="14" t="s">
        <v>950</v>
      </c>
    </row>
    <row r="576" spans="2:16" ht="16.5" hidden="1" customHeight="1" x14ac:dyDescent="0.3">
      <c r="B576" s="12">
        <f t="shared" si="126"/>
        <v>5596266</v>
      </c>
      <c r="C576" s="24">
        <f t="shared" si="126"/>
        <v>5233550</v>
      </c>
      <c r="D576" s="24">
        <f t="shared" si="126"/>
        <v>8310116</v>
      </c>
      <c r="E576" s="24">
        <f t="shared" si="126"/>
        <v>8678044.0499999989</v>
      </c>
      <c r="F576" s="24">
        <f t="shared" si="126"/>
        <v>16576846.558</v>
      </c>
      <c r="G576" s="24">
        <f t="shared" si="126"/>
        <v>9983807.2570000011</v>
      </c>
      <c r="H576" s="24">
        <f t="shared" si="126"/>
        <v>10352057.368000001</v>
      </c>
      <c r="I576" s="24">
        <f t="shared" si="126"/>
        <v>13870017.881000001</v>
      </c>
      <c r="J576" s="24">
        <f t="shared" si="126"/>
        <v>18929884.480999995</v>
      </c>
      <c r="K576" s="24">
        <f t="shared" si="126"/>
        <v>29288132.910000004</v>
      </c>
      <c r="L576" s="24">
        <f t="shared" si="126"/>
        <v>25674161.502999999</v>
      </c>
      <c r="M576" s="24">
        <f t="shared" si="126"/>
        <v>22797793.905000005</v>
      </c>
      <c r="N576" s="24" t="str">
        <f t="shared" si="126"/>
        <v/>
      </c>
      <c r="O576" s="11">
        <f>RATE(M$324-C$324,,-C576,M576)</f>
        <v>0.15853629634118532</v>
      </c>
      <c r="P576" s="14" t="s">
        <v>951</v>
      </c>
    </row>
    <row r="577" spans="2:16" ht="16.5" hidden="1" customHeight="1" x14ac:dyDescent="0.3">
      <c r="B577" s="259" t="s">
        <v>909</v>
      </c>
      <c r="C577" s="280"/>
      <c r="D577" s="280"/>
      <c r="E577" s="280"/>
      <c r="F577" s="280"/>
      <c r="G577" s="280"/>
      <c r="H577" s="280"/>
      <c r="I577" s="280"/>
      <c r="J577" s="280"/>
      <c r="K577" s="280"/>
      <c r="L577" s="280"/>
      <c r="M577" s="280"/>
      <c r="N577" s="281"/>
      <c r="O577" s="11"/>
      <c r="P577" s="14"/>
    </row>
    <row r="578" spans="2:16" ht="16.5" hidden="1" customHeight="1" x14ac:dyDescent="0.3">
      <c r="B578" s="258" t="s">
        <v>913</v>
      </c>
      <c r="C578" s="280"/>
      <c r="D578" s="280"/>
      <c r="E578" s="280"/>
      <c r="F578" s="280"/>
      <c r="G578" s="280"/>
      <c r="H578" s="280"/>
      <c r="I578" s="280"/>
      <c r="J578" s="280"/>
      <c r="K578" s="280"/>
      <c r="L578" s="280"/>
      <c r="M578" s="280"/>
      <c r="N578" s="281"/>
    </row>
    <row r="579" spans="2:16" ht="16.5" hidden="1" customHeight="1" x14ac:dyDescent="0.3">
      <c r="B579" s="12">
        <f t="shared" ref="B579:N582" si="127">IFERROR(VLOOKUP($B$578,$208:$319,MATCH($P579&amp;"/"&amp;B$324,$206:$206,0),FALSE),"")</f>
        <v>-739240</v>
      </c>
      <c r="C579" s="12">
        <f t="shared" si="127"/>
        <v>-890282</v>
      </c>
      <c r="D579" s="12">
        <f t="shared" si="127"/>
        <v>-954075</v>
      </c>
      <c r="E579" s="12">
        <f t="shared" si="127"/>
        <v>-1029148</v>
      </c>
      <c r="F579" s="12">
        <f t="shared" si="127"/>
        <v>-1203238</v>
      </c>
      <c r="G579" s="12">
        <f t="shared" si="127"/>
        <v>-2192258</v>
      </c>
      <c r="H579" s="12">
        <f t="shared" si="127"/>
        <v>-3606917</v>
      </c>
      <c r="I579" s="12">
        <f t="shared" si="127"/>
        <v>-3965842</v>
      </c>
      <c r="J579" s="12">
        <f t="shared" si="127"/>
        <v>-3894133</v>
      </c>
      <c r="K579" s="12">
        <f t="shared" si="127"/>
        <v>-3189161</v>
      </c>
      <c r="L579" s="12">
        <f t="shared" si="127"/>
        <v>-2956222</v>
      </c>
      <c r="M579" s="12">
        <f t="shared" si="127"/>
        <v>-4933096</v>
      </c>
      <c r="N579" s="13">
        <f t="shared" si="127"/>
        <v>-4091542</v>
      </c>
      <c r="O579" s="11"/>
      <c r="P579" s="14" t="s">
        <v>948</v>
      </c>
    </row>
    <row r="580" spans="2:16" ht="16.5" hidden="1" customHeight="1" x14ac:dyDescent="0.3">
      <c r="B580" s="12">
        <f t="shared" si="127"/>
        <v>-1912875</v>
      </c>
      <c r="C580" s="12">
        <f t="shared" si="127"/>
        <v>-1793300</v>
      </c>
      <c r="D580" s="12">
        <f t="shared" si="127"/>
        <v>-1718852</v>
      </c>
      <c r="E580" s="12">
        <f t="shared" si="127"/>
        <v>-1993369</v>
      </c>
      <c r="F580" s="12">
        <f t="shared" si="127"/>
        <v>-2438640</v>
      </c>
      <c r="G580" s="12">
        <f t="shared" si="127"/>
        <v>-4581781</v>
      </c>
      <c r="H580" s="12">
        <f t="shared" si="127"/>
        <v>-6550061</v>
      </c>
      <c r="I580" s="12">
        <f t="shared" si="127"/>
        <v>-7047431</v>
      </c>
      <c r="J580" s="12">
        <f t="shared" si="127"/>
        <v>-8065384</v>
      </c>
      <c r="K580" s="12">
        <f t="shared" si="127"/>
        <v>-7283689</v>
      </c>
      <c r="L580" s="12">
        <f t="shared" si="127"/>
        <v>-6092306</v>
      </c>
      <c r="M580" s="12">
        <f t="shared" si="127"/>
        <v>-8250190</v>
      </c>
      <c r="N580" s="13">
        <f t="shared" si="127"/>
        <v>-8312401</v>
      </c>
      <c r="O580" s="11"/>
      <c r="P580" s="14" t="s">
        <v>949</v>
      </c>
    </row>
    <row r="581" spans="2:16" ht="16.5" hidden="1" customHeight="1" x14ac:dyDescent="0.3">
      <c r="B581" s="12">
        <f t="shared" si="127"/>
        <v>-2898148</v>
      </c>
      <c r="C581" s="12">
        <f t="shared" si="127"/>
        <v>-2557877</v>
      </c>
      <c r="D581" s="12">
        <f t="shared" si="127"/>
        <v>-2935596</v>
      </c>
      <c r="E581" s="12">
        <f t="shared" si="127"/>
        <v>-3016981</v>
      </c>
      <c r="F581" s="12">
        <f t="shared" si="127"/>
        <v>-3962148</v>
      </c>
      <c r="G581" s="12">
        <f t="shared" si="127"/>
        <v>-8040166</v>
      </c>
      <c r="H581" s="12">
        <f t="shared" si="127"/>
        <v>-9797539</v>
      </c>
      <c r="I581" s="12">
        <f t="shared" si="127"/>
        <v>-11100277</v>
      </c>
      <c r="J581" s="12">
        <f t="shared" si="127"/>
        <v>-12311349</v>
      </c>
      <c r="K581" s="12">
        <f t="shared" si="127"/>
        <v>-11243132</v>
      </c>
      <c r="L581" s="12">
        <f t="shared" si="127"/>
        <v>-9860000</v>
      </c>
      <c r="M581" s="12">
        <f t="shared" si="127"/>
        <v>-12046693</v>
      </c>
      <c r="N581" s="13">
        <f t="shared" si="127"/>
        <v>-11729903</v>
      </c>
      <c r="O581" s="11"/>
      <c r="P581" s="14" t="s">
        <v>950</v>
      </c>
    </row>
    <row r="582" spans="2:16" ht="16.5" hidden="1" customHeight="1" x14ac:dyDescent="0.3">
      <c r="B582" s="12">
        <f t="shared" si="127"/>
        <v>-3839046</v>
      </c>
      <c r="C582" s="12">
        <f t="shared" si="127"/>
        <v>-3551545</v>
      </c>
      <c r="D582" s="12">
        <f t="shared" si="127"/>
        <v>-3868976</v>
      </c>
      <c r="E582" s="12">
        <f t="shared" si="127"/>
        <v>-3687643.04</v>
      </c>
      <c r="F582" s="12">
        <f t="shared" si="127"/>
        <v>-6039938.6739999996</v>
      </c>
      <c r="G582" s="12">
        <f t="shared" si="127"/>
        <v>-11191140.324999999</v>
      </c>
      <c r="H582" s="12">
        <f t="shared" si="127"/>
        <v>-13834997.834000001</v>
      </c>
      <c r="I582" s="12">
        <f t="shared" si="127"/>
        <v>-16002712.882999999</v>
      </c>
      <c r="J582" s="12">
        <f t="shared" si="127"/>
        <v>-17591399.679000001</v>
      </c>
      <c r="K582" s="12">
        <f t="shared" si="127"/>
        <v>-15811626.282</v>
      </c>
      <c r="L582" s="12">
        <f t="shared" si="127"/>
        <v>-14230185.984999999</v>
      </c>
      <c r="M582" s="12">
        <f t="shared" si="127"/>
        <v>-16628571.530999999</v>
      </c>
      <c r="N582" s="13" t="str">
        <f t="shared" si="127"/>
        <v/>
      </c>
      <c r="O582" s="11"/>
      <c r="P582" s="14" t="s">
        <v>951</v>
      </c>
    </row>
    <row r="583" spans="2:16" ht="16.5" hidden="1" customHeight="1" x14ac:dyDescent="0.3">
      <c r="B583" s="258" t="s">
        <v>916</v>
      </c>
      <c r="C583" s="280"/>
      <c r="D583" s="280"/>
      <c r="E583" s="280"/>
      <c r="F583" s="280"/>
      <c r="G583" s="280"/>
      <c r="H583" s="280"/>
      <c r="I583" s="280"/>
      <c r="J583" s="280"/>
      <c r="K583" s="280"/>
      <c r="L583" s="280"/>
      <c r="M583" s="280"/>
      <c r="N583" s="281"/>
    </row>
    <row r="584" spans="2:16" ht="16.5" hidden="1" customHeight="1" x14ac:dyDescent="0.3">
      <c r="B584" s="12">
        <f t="shared" ref="B584:N587" si="128">IFERROR(VLOOKUP($B$583,$208:$319,MATCH($P584&amp;"/"&amp;B$324,$206:$206,0),FALSE),"")</f>
        <v>0</v>
      </c>
      <c r="C584" s="12">
        <f t="shared" si="128"/>
        <v>0</v>
      </c>
      <c r="D584" s="12">
        <f t="shared" si="128"/>
        <v>-60360</v>
      </c>
      <c r="E584" s="12">
        <f t="shared" si="128"/>
        <v>-59277</v>
      </c>
      <c r="F584" s="12">
        <f t="shared" si="128"/>
        <v>-43914</v>
      </c>
      <c r="G584" s="12">
        <f t="shared" si="128"/>
        <v>-65653</v>
      </c>
      <c r="H584" s="12">
        <f t="shared" si="128"/>
        <v>-223928</v>
      </c>
      <c r="I584" s="12">
        <f t="shared" si="128"/>
        <v>-537526</v>
      </c>
      <c r="J584" s="12">
        <f t="shared" si="128"/>
        <v>-230794</v>
      </c>
      <c r="K584" s="12">
        <f t="shared" si="128"/>
        <v>-90270</v>
      </c>
      <c r="L584" s="12">
        <f t="shared" si="128"/>
        <v>-121178</v>
      </c>
      <c r="M584" s="12">
        <f t="shared" si="128"/>
        <v>-130729</v>
      </c>
      <c r="N584" s="13">
        <f t="shared" si="128"/>
        <v>-179434</v>
      </c>
      <c r="O584" s="11"/>
      <c r="P584" s="14" t="s">
        <v>948</v>
      </c>
    </row>
    <row r="585" spans="2:16" ht="16.5" hidden="1" customHeight="1" x14ac:dyDescent="0.3">
      <c r="B585" s="12">
        <f t="shared" si="128"/>
        <v>0</v>
      </c>
      <c r="C585" s="12">
        <f t="shared" si="128"/>
        <v>-117062</v>
      </c>
      <c r="D585" s="12">
        <f t="shared" si="128"/>
        <v>-93814</v>
      </c>
      <c r="E585" s="12">
        <f t="shared" si="128"/>
        <v>-101421</v>
      </c>
      <c r="F585" s="12">
        <f t="shared" si="128"/>
        <v>-123934</v>
      </c>
      <c r="G585" s="12">
        <f t="shared" si="128"/>
        <v>-126646</v>
      </c>
      <c r="H585" s="12">
        <f t="shared" si="128"/>
        <v>-711020</v>
      </c>
      <c r="I585" s="12">
        <f t="shared" si="128"/>
        <v>-954125</v>
      </c>
      <c r="J585" s="12">
        <f t="shared" si="128"/>
        <v>-359297</v>
      </c>
      <c r="K585" s="12">
        <f t="shared" si="128"/>
        <v>-1123305</v>
      </c>
      <c r="L585" s="12">
        <f t="shared" si="128"/>
        <v>-354325</v>
      </c>
      <c r="M585" s="12">
        <f t="shared" si="128"/>
        <v>-477555</v>
      </c>
      <c r="N585" s="13">
        <f t="shared" si="128"/>
        <v>-396529</v>
      </c>
      <c r="O585" s="11"/>
      <c r="P585" s="14" t="s">
        <v>949</v>
      </c>
    </row>
    <row r="586" spans="2:16" ht="16.5" hidden="1" customHeight="1" x14ac:dyDescent="0.3">
      <c r="B586" s="12">
        <f t="shared" si="128"/>
        <v>0</v>
      </c>
      <c r="C586" s="12">
        <f t="shared" si="128"/>
        <v>-164734</v>
      </c>
      <c r="D586" s="12">
        <f t="shared" si="128"/>
        <v>-127594</v>
      </c>
      <c r="E586" s="12">
        <f t="shared" si="128"/>
        <v>-162714</v>
      </c>
      <c r="F586" s="12">
        <f t="shared" si="128"/>
        <v>-275671</v>
      </c>
      <c r="G586" s="12">
        <f t="shared" si="128"/>
        <v>-466311</v>
      </c>
      <c r="H586" s="12">
        <f t="shared" si="128"/>
        <v>-918836</v>
      </c>
      <c r="I586" s="12">
        <f t="shared" si="128"/>
        <v>-1230167</v>
      </c>
      <c r="J586" s="12">
        <f t="shared" si="128"/>
        <v>-755010</v>
      </c>
      <c r="K586" s="12">
        <f t="shared" si="128"/>
        <v>-1533777</v>
      </c>
      <c r="L586" s="12">
        <f t="shared" si="128"/>
        <v>-834979</v>
      </c>
      <c r="M586" s="12">
        <f t="shared" si="128"/>
        <v>-694194</v>
      </c>
      <c r="N586" s="13">
        <f t="shared" si="128"/>
        <v>-738553</v>
      </c>
      <c r="O586" s="11"/>
      <c r="P586" s="14" t="s">
        <v>950</v>
      </c>
    </row>
    <row r="587" spans="2:16" ht="16.5" hidden="1" customHeight="1" x14ac:dyDescent="0.3">
      <c r="B587" s="12">
        <f t="shared" si="128"/>
        <v>0</v>
      </c>
      <c r="C587" s="12">
        <f t="shared" si="128"/>
        <v>-220296</v>
      </c>
      <c r="D587" s="12">
        <f t="shared" si="128"/>
        <v>-160818</v>
      </c>
      <c r="E587" s="12">
        <f t="shared" si="128"/>
        <v>-224435.93</v>
      </c>
      <c r="F587" s="12">
        <f t="shared" si="128"/>
        <v>-414802.163</v>
      </c>
      <c r="G587" s="12">
        <f t="shared" si="128"/>
        <v>-449165.87599999999</v>
      </c>
      <c r="H587" s="12">
        <f t="shared" si="128"/>
        <v>-2183522.0669999998</v>
      </c>
      <c r="I587" s="12">
        <f t="shared" si="128"/>
        <v>-1546147.9280000001</v>
      </c>
      <c r="J587" s="12">
        <f t="shared" si="128"/>
        <v>-1418166.3859999999</v>
      </c>
      <c r="K587" s="12">
        <f t="shared" si="128"/>
        <v>-1058186.96</v>
      </c>
      <c r="L587" s="12">
        <f t="shared" si="128"/>
        <v>-1322489.821</v>
      </c>
      <c r="M587" s="12">
        <f t="shared" si="128"/>
        <v>-1050493.459</v>
      </c>
      <c r="N587" s="13" t="str">
        <f t="shared" si="128"/>
        <v/>
      </c>
      <c r="O587" s="11"/>
      <c r="P587" s="14" t="s">
        <v>951</v>
      </c>
    </row>
    <row r="588" spans="2:16" ht="16.5" hidden="1" customHeight="1" x14ac:dyDescent="0.3">
      <c r="B588" s="258" t="s">
        <v>975</v>
      </c>
      <c r="C588" s="280"/>
      <c r="D588" s="280"/>
      <c r="E588" s="280"/>
      <c r="F588" s="280"/>
      <c r="G588" s="280"/>
      <c r="H588" s="280"/>
      <c r="I588" s="280"/>
      <c r="J588" s="280"/>
      <c r="K588" s="280"/>
      <c r="L588" s="280"/>
      <c r="M588" s="280"/>
      <c r="N588" s="281"/>
    </row>
    <row r="589" spans="2:16" ht="16.5" hidden="1" customHeight="1" x14ac:dyDescent="0.3">
      <c r="B589" s="13">
        <f t="shared" ref="B589:N592" si="129">IFERROR(B579+B584,"")</f>
        <v>-739240</v>
      </c>
      <c r="C589" s="13">
        <f t="shared" si="129"/>
        <v>-890282</v>
      </c>
      <c r="D589" s="13">
        <f t="shared" si="129"/>
        <v>-1014435</v>
      </c>
      <c r="E589" s="13">
        <f t="shared" si="129"/>
        <v>-1088425</v>
      </c>
      <c r="F589" s="13">
        <f t="shared" si="129"/>
        <v>-1247152</v>
      </c>
      <c r="G589" s="13">
        <f t="shared" si="129"/>
        <v>-2257911</v>
      </c>
      <c r="H589" s="13">
        <f t="shared" si="129"/>
        <v>-3830845</v>
      </c>
      <c r="I589" s="13">
        <f t="shared" si="129"/>
        <v>-4503368</v>
      </c>
      <c r="J589" s="13">
        <f t="shared" si="129"/>
        <v>-4124927</v>
      </c>
      <c r="K589" s="13">
        <f t="shared" si="129"/>
        <v>-3279431</v>
      </c>
      <c r="L589" s="13">
        <f t="shared" si="129"/>
        <v>-3077400</v>
      </c>
      <c r="M589" s="13">
        <f t="shared" si="129"/>
        <v>-5063825</v>
      </c>
      <c r="N589" s="13">
        <f t="shared" si="129"/>
        <v>-4270976</v>
      </c>
      <c r="O589" s="11"/>
      <c r="P589" s="14" t="s">
        <v>948</v>
      </c>
    </row>
    <row r="590" spans="2:16" ht="16.5" hidden="1" customHeight="1" x14ac:dyDescent="0.3">
      <c r="B590" s="13">
        <f t="shared" si="129"/>
        <v>-1912875</v>
      </c>
      <c r="C590" s="13">
        <f t="shared" si="129"/>
        <v>-1910362</v>
      </c>
      <c r="D590" s="13">
        <f t="shared" si="129"/>
        <v>-1812666</v>
      </c>
      <c r="E590" s="13">
        <f t="shared" si="129"/>
        <v>-2094790</v>
      </c>
      <c r="F590" s="13">
        <f t="shared" si="129"/>
        <v>-2562574</v>
      </c>
      <c r="G590" s="13">
        <f t="shared" si="129"/>
        <v>-4708427</v>
      </c>
      <c r="H590" s="13">
        <f t="shared" si="129"/>
        <v>-7261081</v>
      </c>
      <c r="I590" s="13">
        <f t="shared" si="129"/>
        <v>-8001556</v>
      </c>
      <c r="J590" s="13">
        <f t="shared" si="129"/>
        <v>-8424681</v>
      </c>
      <c r="K590" s="13">
        <f t="shared" si="129"/>
        <v>-8406994</v>
      </c>
      <c r="L590" s="13">
        <f t="shared" si="129"/>
        <v>-6446631</v>
      </c>
      <c r="M590" s="13">
        <f t="shared" si="129"/>
        <v>-8727745</v>
      </c>
      <c r="N590" s="13">
        <f t="shared" si="129"/>
        <v>-8708930</v>
      </c>
      <c r="O590" s="11"/>
      <c r="P590" s="14" t="s">
        <v>949</v>
      </c>
    </row>
    <row r="591" spans="2:16" ht="16.5" hidden="1" customHeight="1" x14ac:dyDescent="0.3">
      <c r="B591" s="13">
        <f t="shared" si="129"/>
        <v>-2898148</v>
      </c>
      <c r="C591" s="13">
        <f t="shared" si="129"/>
        <v>-2722611</v>
      </c>
      <c r="D591" s="13">
        <f t="shared" si="129"/>
        <v>-3063190</v>
      </c>
      <c r="E591" s="13">
        <f t="shared" si="129"/>
        <v>-3179695</v>
      </c>
      <c r="F591" s="13">
        <f t="shared" si="129"/>
        <v>-4237819</v>
      </c>
      <c r="G591" s="13">
        <f t="shared" si="129"/>
        <v>-8506477</v>
      </c>
      <c r="H591" s="13">
        <f t="shared" si="129"/>
        <v>-10716375</v>
      </c>
      <c r="I591" s="13">
        <f t="shared" si="129"/>
        <v>-12330444</v>
      </c>
      <c r="J591" s="13">
        <f t="shared" si="129"/>
        <v>-13066359</v>
      </c>
      <c r="K591" s="13">
        <f t="shared" si="129"/>
        <v>-12776909</v>
      </c>
      <c r="L591" s="13">
        <f t="shared" si="129"/>
        <v>-10694979</v>
      </c>
      <c r="M591" s="13">
        <f t="shared" si="129"/>
        <v>-12740887</v>
      </c>
      <c r="N591" s="13">
        <f t="shared" si="129"/>
        <v>-12468456</v>
      </c>
      <c r="O591" s="11"/>
      <c r="P591" s="14" t="s">
        <v>950</v>
      </c>
    </row>
    <row r="592" spans="2:16" ht="16.5" hidden="1" customHeight="1" x14ac:dyDescent="0.3">
      <c r="B592" s="13">
        <f t="shared" si="129"/>
        <v>-3839046</v>
      </c>
      <c r="C592" s="13">
        <f t="shared" si="129"/>
        <v>-3771841</v>
      </c>
      <c r="D592" s="13">
        <f t="shared" si="129"/>
        <v>-4029794</v>
      </c>
      <c r="E592" s="13">
        <f t="shared" si="129"/>
        <v>-3912078.97</v>
      </c>
      <c r="F592" s="13">
        <f t="shared" si="129"/>
        <v>-6454740.8369999994</v>
      </c>
      <c r="G592" s="13">
        <f t="shared" si="129"/>
        <v>-11640306.200999999</v>
      </c>
      <c r="H592" s="13">
        <f t="shared" si="129"/>
        <v>-16018519.901000001</v>
      </c>
      <c r="I592" s="13">
        <f t="shared" si="129"/>
        <v>-17548860.811000001</v>
      </c>
      <c r="J592" s="13">
        <f t="shared" si="129"/>
        <v>-19009566.065000001</v>
      </c>
      <c r="K592" s="13">
        <f t="shared" si="129"/>
        <v>-16869813.241999999</v>
      </c>
      <c r="L592" s="13">
        <f t="shared" si="129"/>
        <v>-15552675.806</v>
      </c>
      <c r="M592" s="13">
        <f t="shared" si="129"/>
        <v>-17679064.989999998</v>
      </c>
      <c r="N592" s="13" t="str">
        <f t="shared" si="129"/>
        <v/>
      </c>
      <c r="O592" s="11">
        <f>RATE(M$324-C$324,,-C592,M592)</f>
        <v>0.16705303276668773</v>
      </c>
      <c r="P592" s="14" t="s">
        <v>951</v>
      </c>
    </row>
    <row r="593" spans="2:16" ht="16.5" hidden="1" customHeight="1" x14ac:dyDescent="0.3">
      <c r="B593" s="259" t="s">
        <v>921</v>
      </c>
      <c r="C593" s="280"/>
      <c r="D593" s="280"/>
      <c r="E593" s="280"/>
      <c r="F593" s="280"/>
      <c r="G593" s="280"/>
      <c r="H593" s="280"/>
      <c r="I593" s="280"/>
      <c r="J593" s="280"/>
      <c r="K593" s="280"/>
      <c r="L593" s="280"/>
      <c r="M593" s="280"/>
      <c r="N593" s="281"/>
    </row>
    <row r="594" spans="2:16" ht="16.5" hidden="1" customHeight="1" x14ac:dyDescent="0.3">
      <c r="B594" s="12">
        <f t="shared" ref="B594:N597" si="130">IFERROR(VLOOKUP($B$593,$208:$319,MATCH($P594&amp;"/"&amp;B$324,$206:$206,0),FALSE),"")</f>
        <v>-1594648</v>
      </c>
      <c r="C594" s="12">
        <f t="shared" si="130"/>
        <v>-732716</v>
      </c>
      <c r="D594" s="12">
        <f t="shared" si="130"/>
        <v>-798183</v>
      </c>
      <c r="E594" s="12">
        <f t="shared" si="130"/>
        <v>-1042463</v>
      </c>
      <c r="F594" s="12">
        <f t="shared" si="130"/>
        <v>-1052029</v>
      </c>
      <c r="G594" s="12">
        <f t="shared" si="130"/>
        <v>-2637304</v>
      </c>
      <c r="H594" s="12">
        <f t="shared" si="130"/>
        <v>-3771134</v>
      </c>
      <c r="I594" s="12">
        <f t="shared" si="130"/>
        <v>-4355885</v>
      </c>
      <c r="J594" s="12">
        <f t="shared" si="130"/>
        <v>-4226906</v>
      </c>
      <c r="K594" s="12">
        <f t="shared" si="130"/>
        <v>-5856133</v>
      </c>
      <c r="L594" s="12">
        <f t="shared" si="130"/>
        <v>-3412370</v>
      </c>
      <c r="M594" s="12">
        <f t="shared" si="130"/>
        <v>-5124822</v>
      </c>
      <c r="N594" s="13">
        <f t="shared" si="130"/>
        <v>-4173403</v>
      </c>
      <c r="O594" s="11"/>
      <c r="P594" s="14" t="s">
        <v>948</v>
      </c>
    </row>
    <row r="595" spans="2:16" ht="16.5" hidden="1" customHeight="1" x14ac:dyDescent="0.3">
      <c r="B595" s="12">
        <f t="shared" si="130"/>
        <v>-2979075</v>
      </c>
      <c r="C595" s="12">
        <f t="shared" si="130"/>
        <v>-1461025</v>
      </c>
      <c r="D595" s="12">
        <f t="shared" si="130"/>
        <v>-760703</v>
      </c>
      <c r="E595" s="12">
        <f t="shared" si="130"/>
        <v>-2257931</v>
      </c>
      <c r="F595" s="12">
        <f t="shared" si="130"/>
        <v>-470286</v>
      </c>
      <c r="G595" s="12">
        <f t="shared" si="130"/>
        <v>-126867047</v>
      </c>
      <c r="H595" s="12">
        <f t="shared" si="130"/>
        <v>-7233778</v>
      </c>
      <c r="I595" s="12">
        <f t="shared" si="130"/>
        <v>-7885625</v>
      </c>
      <c r="J595" s="12">
        <f t="shared" si="130"/>
        <v>-8502554</v>
      </c>
      <c r="K595" s="12">
        <f t="shared" si="130"/>
        <v>-10861730</v>
      </c>
      <c r="L595" s="12">
        <f t="shared" si="130"/>
        <v>-6338621</v>
      </c>
      <c r="M595" s="12">
        <f t="shared" si="130"/>
        <v>-7788295</v>
      </c>
      <c r="N595" s="13">
        <f t="shared" si="130"/>
        <v>-8828313</v>
      </c>
      <c r="O595" s="11"/>
      <c r="P595" s="14" t="s">
        <v>949</v>
      </c>
    </row>
    <row r="596" spans="2:16" ht="16.5" hidden="1" customHeight="1" x14ac:dyDescent="0.3">
      <c r="B596" s="12">
        <f t="shared" si="130"/>
        <v>-2876447</v>
      </c>
      <c r="C596" s="12">
        <f t="shared" si="130"/>
        <v>-4017244</v>
      </c>
      <c r="D596" s="12">
        <f t="shared" si="130"/>
        <v>1097691</v>
      </c>
      <c r="E596" s="12">
        <f t="shared" si="130"/>
        <v>-5972792</v>
      </c>
      <c r="F596" s="12">
        <f t="shared" si="130"/>
        <v>-4375562</v>
      </c>
      <c r="G596" s="12">
        <f t="shared" si="130"/>
        <v>-187952402</v>
      </c>
      <c r="H596" s="12">
        <f t="shared" si="130"/>
        <v>-10712114</v>
      </c>
      <c r="I596" s="12">
        <f t="shared" si="130"/>
        <v>-12190968</v>
      </c>
      <c r="J596" s="12">
        <f t="shared" si="130"/>
        <v>-12940369</v>
      </c>
      <c r="K596" s="12">
        <f t="shared" si="130"/>
        <v>-15196012</v>
      </c>
      <c r="L596" s="12">
        <f t="shared" si="130"/>
        <v>-10601684</v>
      </c>
      <c r="M596" s="12">
        <f t="shared" si="130"/>
        <v>-11673898</v>
      </c>
      <c r="N596" s="13">
        <f t="shared" si="130"/>
        <v>-13044803</v>
      </c>
      <c r="O596" s="11"/>
      <c r="P596" s="14" t="s">
        <v>950</v>
      </c>
    </row>
    <row r="597" spans="2:16" ht="16.5" hidden="1" customHeight="1" x14ac:dyDescent="0.3">
      <c r="B597" s="12">
        <f t="shared" si="130"/>
        <v>-5872673</v>
      </c>
      <c r="C597" s="12">
        <f t="shared" si="130"/>
        <v>-5338565</v>
      </c>
      <c r="D597" s="12">
        <f t="shared" si="130"/>
        <v>-3872620</v>
      </c>
      <c r="E597" s="12">
        <f t="shared" si="130"/>
        <v>-9637814.3300000001</v>
      </c>
      <c r="F597" s="12">
        <f t="shared" si="130"/>
        <v>-8502236.5299999993</v>
      </c>
      <c r="G597" s="12">
        <f t="shared" si="130"/>
        <v>-191408846.58700001</v>
      </c>
      <c r="H597" s="12">
        <f t="shared" si="130"/>
        <v>-15957966.517000001</v>
      </c>
      <c r="I597" s="12">
        <f t="shared" si="130"/>
        <v>-17409311.02</v>
      </c>
      <c r="J597" s="12">
        <f t="shared" si="130"/>
        <v>-18794163.34</v>
      </c>
      <c r="K597" s="12">
        <f t="shared" si="130"/>
        <v>-20382290.988000002</v>
      </c>
      <c r="L597" s="12">
        <f t="shared" si="130"/>
        <v>-15353922.950999999</v>
      </c>
      <c r="M597" s="12">
        <f t="shared" si="130"/>
        <v>-16583560.299000001</v>
      </c>
      <c r="N597" s="13" t="str">
        <f t="shared" si="130"/>
        <v/>
      </c>
      <c r="O597" s="11"/>
      <c r="P597" s="14" t="s">
        <v>951</v>
      </c>
    </row>
    <row r="598" spans="2:16" ht="16.5" hidden="1" customHeight="1" x14ac:dyDescent="0.3">
      <c r="B598" s="260" t="s">
        <v>942</v>
      </c>
      <c r="C598" s="280"/>
      <c r="D598" s="280"/>
      <c r="E598" s="280"/>
      <c r="F598" s="280"/>
      <c r="G598" s="280"/>
      <c r="H598" s="280"/>
      <c r="I598" s="280"/>
      <c r="J598" s="280"/>
      <c r="K598" s="280"/>
      <c r="L598" s="280"/>
      <c r="M598" s="280"/>
      <c r="N598" s="281"/>
    </row>
    <row r="599" spans="2:16" ht="16.5" hidden="1" customHeight="1" x14ac:dyDescent="0.3">
      <c r="B599" s="12">
        <f t="shared" ref="B599:N602" si="131">IFERROR(VLOOKUP($B$598,$208:$319,MATCH($P599&amp;"/"&amp;B$324,$206:$206,0),FALSE),"")</f>
        <v>-263302</v>
      </c>
      <c r="C599" s="12">
        <f t="shared" si="131"/>
        <v>-11130</v>
      </c>
      <c r="D599" s="12">
        <f t="shared" si="131"/>
        <v>7724</v>
      </c>
      <c r="E599" s="12">
        <f t="shared" si="131"/>
        <v>3197</v>
      </c>
      <c r="F599" s="12">
        <f t="shared" si="131"/>
        <v>5233</v>
      </c>
      <c r="G599" s="12">
        <f t="shared" si="131"/>
        <v>9</v>
      </c>
      <c r="H599" s="12">
        <f t="shared" si="131"/>
        <v>633172</v>
      </c>
      <c r="I599" s="12">
        <f t="shared" si="131"/>
        <v>-12967277</v>
      </c>
      <c r="J599" s="12">
        <f t="shared" si="131"/>
        <v>-544060</v>
      </c>
      <c r="K599" s="12">
        <f t="shared" si="131"/>
        <v>-9138729</v>
      </c>
      <c r="L599" s="12">
        <f t="shared" si="131"/>
        <v>7354762</v>
      </c>
      <c r="M599" s="12">
        <f t="shared" si="131"/>
        <v>-1753049</v>
      </c>
      <c r="N599" s="12">
        <f t="shared" si="131"/>
        <v>-3808102</v>
      </c>
      <c r="O599" s="11"/>
      <c r="P599" s="14" t="s">
        <v>948</v>
      </c>
    </row>
    <row r="600" spans="2:16" ht="16.5" hidden="1" customHeight="1" x14ac:dyDescent="0.3">
      <c r="B600" s="12">
        <f t="shared" si="131"/>
        <v>-454386</v>
      </c>
      <c r="C600" s="12">
        <f t="shared" si="131"/>
        <v>-2763133</v>
      </c>
      <c r="D600" s="12">
        <f t="shared" si="131"/>
        <v>-3604841</v>
      </c>
      <c r="E600" s="12">
        <f t="shared" si="131"/>
        <v>-4493114</v>
      </c>
      <c r="F600" s="12">
        <f t="shared" si="131"/>
        <v>-5614187</v>
      </c>
      <c r="G600" s="12">
        <f t="shared" si="131"/>
        <v>132399077</v>
      </c>
      <c r="H600" s="12">
        <f t="shared" si="131"/>
        <v>-6682692</v>
      </c>
      <c r="I600" s="12">
        <f t="shared" si="131"/>
        <v>-17709582</v>
      </c>
      <c r="J600" s="12">
        <f t="shared" si="131"/>
        <v>-8946532</v>
      </c>
      <c r="K600" s="12">
        <f t="shared" si="131"/>
        <v>-17194735</v>
      </c>
      <c r="L600" s="12">
        <f t="shared" si="131"/>
        <v>-4348812</v>
      </c>
      <c r="M600" s="12">
        <f t="shared" si="131"/>
        <v>-11544450</v>
      </c>
      <c r="N600" s="12">
        <f t="shared" si="131"/>
        <v>-903966</v>
      </c>
      <c r="O600" s="11"/>
      <c r="P600" s="14" t="s">
        <v>949</v>
      </c>
    </row>
    <row r="601" spans="2:16" ht="16.5" hidden="1" customHeight="1" x14ac:dyDescent="0.3">
      <c r="B601" s="12">
        <f t="shared" si="131"/>
        <v>-3234263</v>
      </c>
      <c r="C601" s="12">
        <f t="shared" si="131"/>
        <v>-2855298</v>
      </c>
      <c r="D601" s="12">
        <f t="shared" si="131"/>
        <v>-3604846</v>
      </c>
      <c r="E601" s="12">
        <f t="shared" si="131"/>
        <v>-4493105</v>
      </c>
      <c r="F601" s="12">
        <f t="shared" si="131"/>
        <v>-5593501</v>
      </c>
      <c r="G601" s="12">
        <f t="shared" si="131"/>
        <v>172910161</v>
      </c>
      <c r="H601" s="12">
        <f t="shared" si="131"/>
        <v>-11212401</v>
      </c>
      <c r="I601" s="12">
        <f t="shared" si="131"/>
        <v>-23429009</v>
      </c>
      <c r="J601" s="12">
        <f t="shared" si="131"/>
        <v>-2546826</v>
      </c>
      <c r="K601" s="12">
        <f t="shared" si="131"/>
        <v>-19964978</v>
      </c>
      <c r="L601" s="12">
        <f t="shared" si="131"/>
        <v>-4858007</v>
      </c>
      <c r="M601" s="12">
        <f t="shared" si="131"/>
        <v>-20914140</v>
      </c>
      <c r="N601" s="12">
        <f t="shared" si="131"/>
        <v>9749712</v>
      </c>
      <c r="O601" s="11"/>
      <c r="P601" s="14" t="s">
        <v>950</v>
      </c>
    </row>
    <row r="602" spans="2:16" ht="16.5" hidden="1" customHeight="1" x14ac:dyDescent="0.3">
      <c r="B602" s="12">
        <f t="shared" si="131"/>
        <v>-3832951</v>
      </c>
      <c r="C602" s="12">
        <f t="shared" si="131"/>
        <v>-2856775</v>
      </c>
      <c r="D602" s="12">
        <f t="shared" si="131"/>
        <v>-5402161</v>
      </c>
      <c r="E602" s="12">
        <f t="shared" si="131"/>
        <v>-4490981.82</v>
      </c>
      <c r="F602" s="12">
        <f t="shared" si="131"/>
        <v>-5614643.7410000004</v>
      </c>
      <c r="G602" s="12">
        <f t="shared" si="131"/>
        <v>171177068.19400001</v>
      </c>
      <c r="H602" s="12">
        <f t="shared" si="131"/>
        <v>-2829870.736</v>
      </c>
      <c r="I602" s="12">
        <f t="shared" si="131"/>
        <v>-24779610.737</v>
      </c>
      <c r="J602" s="12">
        <f t="shared" si="131"/>
        <v>-7232891.449</v>
      </c>
      <c r="K602" s="12">
        <f t="shared" si="131"/>
        <v>-30119511.147999998</v>
      </c>
      <c r="L602" s="12">
        <f t="shared" si="131"/>
        <v>-20714333.136999998</v>
      </c>
      <c r="M602" s="12">
        <f t="shared" si="131"/>
        <v>-27938607.213</v>
      </c>
      <c r="N602" s="12" t="str">
        <f t="shared" si="131"/>
        <v/>
      </c>
      <c r="O602" s="11"/>
      <c r="P602" s="14" t="s">
        <v>951</v>
      </c>
    </row>
    <row r="603" spans="2:16" ht="16.5" hidden="1" customHeight="1" x14ac:dyDescent="0.3">
      <c r="B603" s="261" t="s">
        <v>944</v>
      </c>
      <c r="C603" s="291"/>
      <c r="D603" s="291"/>
      <c r="E603" s="291"/>
      <c r="F603" s="291"/>
      <c r="G603" s="291"/>
      <c r="H603" s="291"/>
      <c r="I603" s="291"/>
      <c r="J603" s="291"/>
      <c r="K603" s="291"/>
      <c r="L603" s="291"/>
      <c r="M603" s="291"/>
      <c r="N603" s="263"/>
    </row>
    <row r="604" spans="2:16" ht="16.5" hidden="1" customHeight="1" x14ac:dyDescent="0.3">
      <c r="B604" s="12">
        <f t="shared" ref="B604:N607" si="132">IFERROR(VLOOKUP($B$603,$208:$319,MATCH($P604&amp;"/"&amp;B$324,$206:$206,0),FALSE),"")</f>
        <v>-849469</v>
      </c>
      <c r="C604" s="12">
        <f t="shared" si="132"/>
        <v>270176</v>
      </c>
      <c r="D604" s="12">
        <f t="shared" si="132"/>
        <v>2436932</v>
      </c>
      <c r="E604" s="12">
        <f t="shared" si="132"/>
        <v>2664595</v>
      </c>
      <c r="F604" s="12">
        <f t="shared" si="132"/>
        <v>4821436</v>
      </c>
      <c r="G604" s="12">
        <f t="shared" si="132"/>
        <v>-456961</v>
      </c>
      <c r="H604" s="12">
        <f t="shared" si="132"/>
        <v>-3941817</v>
      </c>
      <c r="I604" s="12">
        <f t="shared" si="132"/>
        <v>-13124478</v>
      </c>
      <c r="J604" s="12">
        <f t="shared" si="132"/>
        <v>49525</v>
      </c>
      <c r="K604" s="12">
        <f t="shared" si="132"/>
        <v>-10044009</v>
      </c>
      <c r="L604" s="12">
        <f t="shared" si="132"/>
        <v>10295849</v>
      </c>
      <c r="M604" s="12">
        <f t="shared" si="132"/>
        <v>1827956</v>
      </c>
      <c r="N604" s="13">
        <f t="shared" si="132"/>
        <v>-649869</v>
      </c>
      <c r="O604" s="11"/>
      <c r="P604" s="14" t="s">
        <v>948</v>
      </c>
    </row>
    <row r="605" spans="2:16" ht="16.5" hidden="1" customHeight="1" x14ac:dyDescent="0.3">
      <c r="B605" s="12">
        <f t="shared" si="132"/>
        <v>-1776645</v>
      </c>
      <c r="C605" s="12">
        <f t="shared" si="132"/>
        <v>-1458691</v>
      </c>
      <c r="D605" s="12">
        <f t="shared" si="132"/>
        <v>1266212</v>
      </c>
      <c r="E605" s="12">
        <f t="shared" si="132"/>
        <v>-905695</v>
      </c>
      <c r="F605" s="12">
        <f t="shared" si="132"/>
        <v>4339792</v>
      </c>
      <c r="G605" s="12">
        <f t="shared" si="132"/>
        <v>8964599</v>
      </c>
      <c r="H605" s="12">
        <f t="shared" si="132"/>
        <v>-9754092</v>
      </c>
      <c r="I605" s="12">
        <f t="shared" si="132"/>
        <v>-16680102</v>
      </c>
      <c r="J605" s="12">
        <f t="shared" si="132"/>
        <v>-4405204</v>
      </c>
      <c r="K605" s="12">
        <f t="shared" si="132"/>
        <v>-14741610</v>
      </c>
      <c r="L605" s="12">
        <f t="shared" si="132"/>
        <v>1912981</v>
      </c>
      <c r="M605" s="12">
        <f t="shared" si="132"/>
        <v>-2567750</v>
      </c>
      <c r="N605" s="13">
        <f t="shared" si="132"/>
        <v>-380867</v>
      </c>
      <c r="O605" s="11"/>
      <c r="P605" s="14" t="s">
        <v>949</v>
      </c>
    </row>
    <row r="606" spans="2:16" ht="16.5" hidden="1" customHeight="1" x14ac:dyDescent="0.3">
      <c r="B606" s="12">
        <f t="shared" si="132"/>
        <v>-2382902</v>
      </c>
      <c r="C606" s="12">
        <f t="shared" si="132"/>
        <v>-1782841</v>
      </c>
      <c r="D606" s="12">
        <f t="shared" si="132"/>
        <v>5548967</v>
      </c>
      <c r="E606" s="12">
        <f t="shared" si="132"/>
        <v>-885136</v>
      </c>
      <c r="F606" s="12">
        <f t="shared" si="132"/>
        <v>6695914</v>
      </c>
      <c r="G606" s="12">
        <f t="shared" si="132"/>
        <v>-4802738</v>
      </c>
      <c r="H606" s="12">
        <f t="shared" si="132"/>
        <v>-10146815</v>
      </c>
      <c r="I606" s="12">
        <f t="shared" si="132"/>
        <v>-17879697</v>
      </c>
      <c r="J606" s="12">
        <f t="shared" si="132"/>
        <v>8753419</v>
      </c>
      <c r="K606" s="12">
        <f t="shared" si="132"/>
        <v>-4578996</v>
      </c>
      <c r="L606" s="12">
        <f t="shared" si="132"/>
        <v>8126958</v>
      </c>
      <c r="M606" s="12">
        <f t="shared" si="132"/>
        <v>-8312896</v>
      </c>
      <c r="N606" s="13">
        <f t="shared" si="132"/>
        <v>18674584</v>
      </c>
      <c r="O606" s="11"/>
      <c r="P606" s="14" t="s">
        <v>950</v>
      </c>
    </row>
    <row r="607" spans="2:16" ht="16.5" hidden="1" customHeight="1" x14ac:dyDescent="0.3">
      <c r="B607" s="12">
        <f t="shared" si="132"/>
        <v>-185662</v>
      </c>
      <c r="C607" s="12">
        <f t="shared" si="132"/>
        <v>810051</v>
      </c>
      <c r="D607" s="12">
        <f t="shared" si="132"/>
        <v>3065129</v>
      </c>
      <c r="E607" s="12">
        <f t="shared" si="132"/>
        <v>-1538673.13</v>
      </c>
      <c r="F607" s="12">
        <f t="shared" si="132"/>
        <v>8914707.1239999998</v>
      </c>
      <c r="G607" s="12">
        <f t="shared" si="132"/>
        <v>1392335.0649999999</v>
      </c>
      <c r="H607" s="12">
        <f t="shared" si="132"/>
        <v>7582740.0159999998</v>
      </c>
      <c r="I607" s="12">
        <f t="shared" si="132"/>
        <v>-10770043.064999999</v>
      </c>
      <c r="J607" s="12">
        <f t="shared" si="132"/>
        <v>11912395.756999999</v>
      </c>
      <c r="K607" s="12">
        <f t="shared" si="132"/>
        <v>-4343855.9840000002</v>
      </c>
      <c r="L607" s="12">
        <f t="shared" si="132"/>
        <v>5158581.2209999999</v>
      </c>
      <c r="M607" s="12">
        <f t="shared" si="132"/>
        <v>-4045308.6170000001</v>
      </c>
      <c r="N607" s="13" t="str">
        <f t="shared" si="132"/>
        <v/>
      </c>
      <c r="O607" s="11"/>
      <c r="P607" s="14" t="s">
        <v>951</v>
      </c>
    </row>
    <row r="608" spans="2:16" ht="16.5" customHeight="1" x14ac:dyDescent="0.3">
      <c r="B608" s="254" t="s">
        <v>976</v>
      </c>
      <c r="C608" s="280"/>
      <c r="D608" s="280"/>
      <c r="E608" s="280"/>
      <c r="F608" s="280"/>
      <c r="G608" s="280"/>
      <c r="H608" s="280"/>
      <c r="I608" s="280"/>
      <c r="J608" s="280"/>
      <c r="K608" s="280"/>
      <c r="L608" s="280"/>
      <c r="M608" s="280"/>
      <c r="N608" s="281"/>
      <c r="O608" s="33"/>
      <c r="P608" s="190"/>
    </row>
    <row r="609" spans="2:17" ht="16.5" customHeight="1" x14ac:dyDescent="0.3">
      <c r="B609" s="257" t="s">
        <v>977</v>
      </c>
      <c r="C609" s="280"/>
      <c r="D609" s="280"/>
      <c r="E609" s="280"/>
      <c r="F609" s="280"/>
      <c r="G609" s="280"/>
      <c r="H609" s="280"/>
      <c r="I609" s="280"/>
      <c r="J609" s="280"/>
      <c r="K609" s="280"/>
      <c r="L609" s="280"/>
      <c r="M609" s="280"/>
      <c r="N609" s="281"/>
      <c r="O609" s="33"/>
      <c r="P609" s="190"/>
    </row>
    <row r="610" spans="2:17" ht="16.5" customHeight="1" x14ac:dyDescent="0.3">
      <c r="B610" s="35">
        <f t="shared" ref="B610:N610" si="133">B546/B378</f>
        <v>8.2210739538600835E-2</v>
      </c>
      <c r="C610" s="35">
        <f t="shared" si="133"/>
        <v>0.11232915532056179</v>
      </c>
      <c r="D610" s="35">
        <f t="shared" si="133"/>
        <v>0.13910000679064807</v>
      </c>
      <c r="E610" s="35">
        <f t="shared" si="133"/>
        <v>0.14469539487539002</v>
      </c>
      <c r="F610" s="35">
        <f t="shared" si="133"/>
        <v>0.15353017760001961</v>
      </c>
      <c r="G610" s="35">
        <f t="shared" si="133"/>
        <v>3.6502420644233986E-2</v>
      </c>
      <c r="H610" s="35">
        <f t="shared" si="133"/>
        <v>3.1126413723665459E-2</v>
      </c>
      <c r="I610" s="35">
        <f t="shared" si="133"/>
        <v>4.1577540879786642E-2</v>
      </c>
      <c r="J610" s="35">
        <f t="shared" si="133"/>
        <v>4.7340399672862347E-2</v>
      </c>
      <c r="K610" s="35">
        <f t="shared" si="133"/>
        <v>5.5253365007416753E-2</v>
      </c>
      <c r="L610" s="35">
        <f t="shared" si="133"/>
        <v>5.6000320405185107E-2</v>
      </c>
      <c r="M610" s="35">
        <f t="shared" si="133"/>
        <v>5.9483616888175973E-2</v>
      </c>
      <c r="N610" s="35">
        <f t="shared" si="133"/>
        <v>3.7656841127563241E-2</v>
      </c>
      <c r="O610" s="11">
        <f t="shared" ref="O610:O612" si="134">RATE(M$324-C$324,,-C610,M610)</f>
        <v>-6.1594623267169378E-2</v>
      </c>
      <c r="P610" s="190" t="s">
        <v>978</v>
      </c>
    </row>
    <row r="611" spans="2:17" ht="16.5" customHeight="1" x14ac:dyDescent="0.3">
      <c r="B611" s="35">
        <f t="shared" ref="B611:N611" si="135">((B509*(1-B540))/(B433+B408))</f>
        <v>0.15596514203108294</v>
      </c>
      <c r="C611" s="35">
        <f t="shared" si="135"/>
        <v>0.26746451986838132</v>
      </c>
      <c r="D611" s="35">
        <f t="shared" si="135"/>
        <v>0.37611643091718039</v>
      </c>
      <c r="E611" s="35">
        <f t="shared" si="135"/>
        <v>0.37283776662064871</v>
      </c>
      <c r="F611" s="35">
        <f t="shared" si="135"/>
        <v>0.41345453746118627</v>
      </c>
      <c r="G611" s="35">
        <f t="shared" si="135"/>
        <v>5.814305382272536E-2</v>
      </c>
      <c r="H611" s="35">
        <f t="shared" si="135"/>
        <v>7.065403293214087E-2</v>
      </c>
      <c r="I611" s="35">
        <f t="shared" si="135"/>
        <v>9.2012385275299299E-2</v>
      </c>
      <c r="J611" s="35">
        <f t="shared" si="135"/>
        <v>9.7700732686031383E-2</v>
      </c>
      <c r="K611" s="35">
        <f t="shared" si="135"/>
        <v>0.11070118688694519</v>
      </c>
      <c r="L611" s="35">
        <f t="shared" si="135"/>
        <v>0.11394392328426983</v>
      </c>
      <c r="M611" s="35">
        <f t="shared" si="135"/>
        <v>0.11857954420682024</v>
      </c>
      <c r="N611" s="35">
        <f t="shared" si="135"/>
        <v>0.25450884625612208</v>
      </c>
      <c r="O611" s="191">
        <f t="shared" si="134"/>
        <v>-7.8120070949984188E-2</v>
      </c>
      <c r="P611" s="192" t="s">
        <v>979</v>
      </c>
    </row>
    <row r="612" spans="2:17" ht="16.5" customHeight="1" x14ac:dyDescent="0.3">
      <c r="B612" s="35">
        <f t="shared" ref="B612:N612" si="136">B546/B433</f>
        <v>0.19723608964054265</v>
      </c>
      <c r="C612" s="35">
        <f t="shared" si="136"/>
        <v>0.26638129274705746</v>
      </c>
      <c r="D612" s="35">
        <f t="shared" si="136"/>
        <v>0.37528646481453726</v>
      </c>
      <c r="E612" s="35">
        <f t="shared" si="136"/>
        <v>0.37260787967457093</v>
      </c>
      <c r="F612" s="35">
        <f t="shared" si="136"/>
        <v>0.41217946000610456</v>
      </c>
      <c r="G612" s="35">
        <f t="shared" si="136"/>
        <v>0.36610987130488992</v>
      </c>
      <c r="H612" s="35">
        <f t="shared" si="136"/>
        <v>0.33005996898212542</v>
      </c>
      <c r="I612" s="35">
        <f t="shared" si="136"/>
        <v>0.36633638388906381</v>
      </c>
      <c r="J612" s="35">
        <f t="shared" si="136"/>
        <v>0.30213167266268559</v>
      </c>
      <c r="K612" s="35">
        <f t="shared" si="136"/>
        <v>0.26426307811996075</v>
      </c>
      <c r="L612" s="35">
        <f t="shared" si="136"/>
        <v>0.24672229244739632</v>
      </c>
      <c r="M612" s="35">
        <f t="shared" si="136"/>
        <v>0.23835456361600948</v>
      </c>
      <c r="N612" s="35">
        <f t="shared" si="136"/>
        <v>0.1795482838867492</v>
      </c>
      <c r="O612" s="191">
        <f t="shared" si="134"/>
        <v>-1.1055373748283352E-2</v>
      </c>
      <c r="P612" s="192" t="s">
        <v>980</v>
      </c>
    </row>
    <row r="613" spans="2:17" ht="16.5" customHeight="1" x14ac:dyDescent="0.3">
      <c r="B613" s="257" t="s">
        <v>981</v>
      </c>
      <c r="C613" s="280"/>
      <c r="D613" s="280"/>
      <c r="E613" s="280"/>
      <c r="F613" s="280"/>
      <c r="G613" s="280"/>
      <c r="H613" s="280"/>
      <c r="I613" s="280"/>
      <c r="J613" s="280"/>
      <c r="K613" s="280"/>
      <c r="L613" s="280"/>
      <c r="M613" s="280"/>
      <c r="N613" s="281"/>
      <c r="O613" s="33"/>
      <c r="P613" s="190"/>
    </row>
    <row r="614" spans="2:17" ht="16.5" customHeight="1" x14ac:dyDescent="0.3">
      <c r="B614" s="18">
        <f t="shared" ref="B614:N614" si="137">B408/B433</f>
        <v>1.0036337402074096E-2</v>
      </c>
      <c r="C614" s="32">
        <f t="shared" si="137"/>
        <v>5.4492117932853355E-4</v>
      </c>
      <c r="D614" s="32">
        <f t="shared" si="137"/>
        <v>0</v>
      </c>
      <c r="E614" s="32">
        <f t="shared" si="137"/>
        <v>1.0113582294448578E-4</v>
      </c>
      <c r="F614" s="32">
        <f t="shared" si="137"/>
        <v>0</v>
      </c>
      <c r="G614" s="32">
        <f t="shared" si="137"/>
        <v>6.4395630562617834</v>
      </c>
      <c r="H614" s="32">
        <f t="shared" si="137"/>
        <v>6.9450668317989654</v>
      </c>
      <c r="I614" s="32">
        <f t="shared" si="137"/>
        <v>5.0733391294239363</v>
      </c>
      <c r="J614" s="32">
        <f t="shared" si="137"/>
        <v>3.4260706993460639</v>
      </c>
      <c r="K614" s="32">
        <f t="shared" si="137"/>
        <v>2.2173307180261057</v>
      </c>
      <c r="L614" s="32">
        <f t="shared" si="137"/>
        <v>1.818480947464149</v>
      </c>
      <c r="M614" s="32">
        <f t="shared" si="137"/>
        <v>1.5543669550593966</v>
      </c>
      <c r="N614" s="32">
        <f t="shared" si="137"/>
        <v>0</v>
      </c>
      <c r="O614" s="11" t="e">
        <f t="shared" ref="O614:O615" si="138">RATE(M$324-C$324,,-C614,M614)</f>
        <v>#NUM!</v>
      </c>
      <c r="P614" s="190" t="s">
        <v>982</v>
      </c>
    </row>
    <row r="615" spans="2:17" ht="16.5" customHeight="1" x14ac:dyDescent="0.3">
      <c r="B615" s="18">
        <f t="shared" ref="B615:N615" si="139">B408/B546</f>
        <v>5.0884893430837345E-2</v>
      </c>
      <c r="C615" s="32">
        <f t="shared" si="139"/>
        <v>2.0456435724484742E-3</v>
      </c>
      <c r="D615" s="32">
        <f t="shared" si="139"/>
        <v>0</v>
      </c>
      <c r="E615" s="32">
        <f t="shared" si="139"/>
        <v>2.7142695702736075E-4</v>
      </c>
      <c r="F615" s="32">
        <f t="shared" si="139"/>
        <v>0</v>
      </c>
      <c r="G615" s="32">
        <f t="shared" si="139"/>
        <v>17.589154406872105</v>
      </c>
      <c r="H615" s="32">
        <f t="shared" si="139"/>
        <v>21.041833255989548</v>
      </c>
      <c r="I615" s="32">
        <f t="shared" si="139"/>
        <v>13.848854092964668</v>
      </c>
      <c r="J615" s="32">
        <f t="shared" si="139"/>
        <v>11.339660847709583</v>
      </c>
      <c r="K615" s="32">
        <f t="shared" si="139"/>
        <v>8.3906186736368866</v>
      </c>
      <c r="L615" s="32">
        <f t="shared" si="139"/>
        <v>7.3705579233456078</v>
      </c>
      <c r="M615" s="32">
        <f t="shared" si="139"/>
        <v>6.5212384922635263</v>
      </c>
      <c r="N615" s="32">
        <f t="shared" si="139"/>
        <v>0</v>
      </c>
      <c r="O615" s="11" t="e">
        <f t="shared" si="138"/>
        <v>#NUM!</v>
      </c>
      <c r="P615" s="190" t="s">
        <v>983</v>
      </c>
    </row>
    <row r="616" spans="2:17" ht="16.5" customHeight="1" x14ac:dyDescent="0.3">
      <c r="B616" s="257" t="s">
        <v>984</v>
      </c>
      <c r="C616" s="280"/>
      <c r="D616" s="280"/>
      <c r="E616" s="280"/>
      <c r="F616" s="280"/>
      <c r="G616" s="280"/>
      <c r="H616" s="280"/>
      <c r="I616" s="280"/>
      <c r="J616" s="280"/>
      <c r="K616" s="280"/>
      <c r="L616" s="280"/>
      <c r="M616" s="280"/>
      <c r="N616" s="281"/>
      <c r="O616" s="33"/>
      <c r="P616" s="190"/>
    </row>
    <row r="617" spans="2:17" ht="16.5" customHeight="1" x14ac:dyDescent="0.3">
      <c r="B617" s="251">
        <v>4493.1480240000001</v>
      </c>
      <c r="C617" s="251">
        <v>4493.1480240000001</v>
      </c>
      <c r="D617" s="251">
        <v>4493.1480240000001</v>
      </c>
      <c r="E617" s="251">
        <v>4493.1480240000001</v>
      </c>
      <c r="F617" s="172">
        <v>8983.1013480000001</v>
      </c>
      <c r="G617" s="172">
        <v>8983.1013480000001</v>
      </c>
      <c r="H617" s="172">
        <v>8983.1013480000001</v>
      </c>
      <c r="I617" s="172">
        <v>8983.1013480000001</v>
      </c>
      <c r="J617" s="172">
        <v>8983.1013480000001</v>
      </c>
      <c r="K617" s="172">
        <v>8983.1013480000001</v>
      </c>
      <c r="L617" s="172">
        <v>8983.1013480000001</v>
      </c>
      <c r="M617" s="172">
        <v>8983.1013480000001</v>
      </c>
      <c r="N617" s="172">
        <v>8983.1013480000001</v>
      </c>
      <c r="O617" s="36"/>
      <c r="P617" s="252" t="s">
        <v>985</v>
      </c>
    </row>
    <row r="618" spans="2:17" ht="16.5" customHeight="1" x14ac:dyDescent="0.3">
      <c r="B618" s="18">
        <f t="shared" ref="B618:N618" si="140">B433/B617</f>
        <v>3725.3782672173097</v>
      </c>
      <c r="C618" s="18">
        <f t="shared" si="140"/>
        <v>4170.8674853130096</v>
      </c>
      <c r="D618" s="18">
        <f t="shared" si="140"/>
        <v>3951.7218006526109</v>
      </c>
      <c r="E618" s="18">
        <f t="shared" si="140"/>
        <v>4782.9727988503055</v>
      </c>
      <c r="F618" s="18">
        <f t="shared" si="140"/>
        <v>2977.1194948116931</v>
      </c>
      <c r="G618" s="18">
        <f t="shared" si="140"/>
        <v>3203.8987372003544</v>
      </c>
      <c r="H618" s="18">
        <f t="shared" si="140"/>
        <v>3426.679192910738</v>
      </c>
      <c r="I618" s="18">
        <f t="shared" si="140"/>
        <v>4157.7446375260461</v>
      </c>
      <c r="J618" s="18">
        <f t="shared" si="140"/>
        <v>6144.4444786642525</v>
      </c>
      <c r="K618" s="18">
        <f t="shared" si="140"/>
        <v>8386.0698754970781</v>
      </c>
      <c r="L618" s="18">
        <f t="shared" si="140"/>
        <v>9443.3759779284628</v>
      </c>
      <c r="M618" s="18">
        <f t="shared" si="140"/>
        <v>10435.021826940652</v>
      </c>
      <c r="N618" s="194">
        <f t="shared" si="140"/>
        <v>10358.019841412124</v>
      </c>
      <c r="O618" s="11">
        <f t="shared" ref="O618:O619" si="141">RATE(M$324-C$324,,-C618,M618)</f>
        <v>9.6040739378227866E-2</v>
      </c>
      <c r="P618" s="195" t="s">
        <v>986</v>
      </c>
    </row>
    <row r="619" spans="2:17" ht="16.5" customHeight="1" x14ac:dyDescent="0.3">
      <c r="B619" s="18">
        <f t="shared" ref="B619:N619" si="142">B546/B617</f>
        <v>734.77904185780278</v>
      </c>
      <c r="C619" s="18">
        <f t="shared" si="142"/>
        <v>1111.0410726143484</v>
      </c>
      <c r="D619" s="18">
        <f t="shared" si="142"/>
        <v>1483.0277044974559</v>
      </c>
      <c r="E619" s="18">
        <f t="shared" si="142"/>
        <v>1782.1733531207606</v>
      </c>
      <c r="F619" s="18">
        <f t="shared" si="142"/>
        <v>1227.1075057451305</v>
      </c>
      <c r="G619" s="18">
        <f t="shared" si="142"/>
        <v>1172.9789543503209</v>
      </c>
      <c r="H619" s="18">
        <f t="shared" si="142"/>
        <v>1131.0096281238127</v>
      </c>
      <c r="I619" s="18">
        <f t="shared" si="142"/>
        <v>1523.133135645438</v>
      </c>
      <c r="J619" s="18">
        <f t="shared" si="142"/>
        <v>1856.4312879218337</v>
      </c>
      <c r="K619" s="18">
        <f t="shared" si="142"/>
        <v>2216.1286386279339</v>
      </c>
      <c r="L619" s="18">
        <f t="shared" si="142"/>
        <v>2329.8913697171834</v>
      </c>
      <c r="M619" s="18">
        <f t="shared" si="142"/>
        <v>2487.2350738839732</v>
      </c>
      <c r="N619" s="18">
        <f t="shared" si="142"/>
        <v>1859.7646869904452</v>
      </c>
      <c r="O619" s="11">
        <f t="shared" si="141"/>
        <v>8.3923599361039561E-2</v>
      </c>
      <c r="P619" s="192" t="s">
        <v>987</v>
      </c>
    </row>
    <row r="620" spans="2:17" ht="16.5" customHeight="1" x14ac:dyDescent="0.3">
      <c r="B620" s="196"/>
      <c r="C620" s="196">
        <f t="shared" ref="C620:N620" si="143">+C619/B619-1</f>
        <v>0.51207507199063707</v>
      </c>
      <c r="D620" s="197">
        <f t="shared" si="143"/>
        <v>0.33480907326657139</v>
      </c>
      <c r="E620" s="196">
        <f t="shared" si="143"/>
        <v>0.20171278507886958</v>
      </c>
      <c r="F620" s="197">
        <f t="shared" si="143"/>
        <v>-0.31145446451864811</v>
      </c>
      <c r="G620" s="196">
        <f t="shared" si="143"/>
        <v>-4.4110683979511123E-2</v>
      </c>
      <c r="H620" s="197">
        <f t="shared" si="143"/>
        <v>-3.5780118706182362E-2</v>
      </c>
      <c r="I620" s="196">
        <f t="shared" si="143"/>
        <v>0.3467021834041355</v>
      </c>
      <c r="J620" s="197">
        <f t="shared" si="143"/>
        <v>0.21882404398953503</v>
      </c>
      <c r="K620" s="196">
        <f t="shared" si="143"/>
        <v>0.19375742751500402</v>
      </c>
      <c r="L620" s="197">
        <f t="shared" si="143"/>
        <v>5.1333992578916021E-2</v>
      </c>
      <c r="M620" s="196">
        <f t="shared" si="143"/>
        <v>6.7532635303030997E-2</v>
      </c>
      <c r="N620" s="198">
        <f t="shared" si="143"/>
        <v>-0.25227626993603536</v>
      </c>
      <c r="O620" s="11"/>
      <c r="P620" s="199" t="s">
        <v>988</v>
      </c>
    </row>
    <row r="621" spans="2:17" ht="16.5" customHeight="1" x14ac:dyDescent="0.3">
      <c r="B621" s="18">
        <v>0.3</v>
      </c>
      <c r="C621" s="18">
        <v>0.4</v>
      </c>
      <c r="D621" s="18">
        <v>0.7</v>
      </c>
      <c r="E621" s="18">
        <v>1.25</v>
      </c>
      <c r="F621" s="18">
        <v>0.9</v>
      </c>
      <c r="G621" s="18">
        <v>0.9</v>
      </c>
      <c r="H621" s="18">
        <v>0.8</v>
      </c>
      <c r="I621" s="18">
        <v>0.9</v>
      </c>
      <c r="J621" s="18">
        <v>1</v>
      </c>
      <c r="K621" s="18">
        <v>1.1000000000000001</v>
      </c>
      <c r="L621" s="18">
        <v>1.2</v>
      </c>
      <c r="M621" s="18">
        <v>1.25</v>
      </c>
      <c r="N621" s="18"/>
      <c r="O621" s="11">
        <f t="shared" ref="O621:O622" si="144">RATE(M$324-C$324,,-C621,M621)</f>
        <v>0.12068872384564416</v>
      </c>
      <c r="P621" s="252" t="s">
        <v>989</v>
      </c>
      <c r="Q621" s="253" t="s">
        <v>1320</v>
      </c>
    </row>
    <row r="622" spans="2:17" ht="16.5" customHeight="1" x14ac:dyDescent="0.3">
      <c r="B622" s="196">
        <f t="shared" ref="B622:N622" si="145">+B621/B631</f>
        <v>5.7142857142857141E-2</v>
      </c>
      <c r="C622" s="196">
        <f t="shared" si="145"/>
        <v>4.9019607843137254E-2</v>
      </c>
      <c r="D622" s="197">
        <f t="shared" si="145"/>
        <v>4.3236565781346506E-2</v>
      </c>
      <c r="E622" s="196">
        <f t="shared" si="145"/>
        <v>5.6921675774134789E-2</v>
      </c>
      <c r="F622" s="197">
        <f t="shared" si="145"/>
        <v>2.501389660922735E-2</v>
      </c>
      <c r="G622" s="196">
        <f t="shared" si="145"/>
        <v>2.1967293141322921E-2</v>
      </c>
      <c r="H622" s="197">
        <f t="shared" si="145"/>
        <v>1.8471484645578389E-2</v>
      </c>
      <c r="I622" s="196">
        <f t="shared" si="145"/>
        <v>2.0031159581571333E-2</v>
      </c>
      <c r="J622" s="197">
        <f t="shared" si="145"/>
        <v>1.9286403085824494E-2</v>
      </c>
      <c r="K622" s="196">
        <f t="shared" si="145"/>
        <v>1.7217091876663017E-2</v>
      </c>
      <c r="L622" s="197">
        <f t="shared" si="145"/>
        <v>1.6025641025641028E-2</v>
      </c>
      <c r="M622" s="196">
        <f t="shared" si="145"/>
        <v>1.5747039556563366E-2</v>
      </c>
      <c r="N622" s="198">
        <f t="shared" si="145"/>
        <v>0</v>
      </c>
      <c r="O622" s="11">
        <f t="shared" si="144"/>
        <v>-0.10734650731784116</v>
      </c>
      <c r="P622" s="199" t="s">
        <v>990</v>
      </c>
    </row>
    <row r="623" spans="2:17" ht="16.5" customHeight="1" x14ac:dyDescent="0.3">
      <c r="B623" s="200">
        <f t="shared" ref="B623:N623" si="146">+B621/B619</f>
        <v>4.0828600560174541E-4</v>
      </c>
      <c r="C623" s="200">
        <f t="shared" si="146"/>
        <v>3.6002269390345335E-4</v>
      </c>
      <c r="D623" s="201">
        <f t="shared" si="146"/>
        <v>4.7200736565956766E-4</v>
      </c>
      <c r="E623" s="200">
        <f t="shared" si="146"/>
        <v>7.0139080343173529E-4</v>
      </c>
      <c r="F623" s="201">
        <f t="shared" si="146"/>
        <v>7.3343207158813473E-4</v>
      </c>
      <c r="G623" s="200">
        <f t="shared" si="146"/>
        <v>7.6727719339046794E-4</v>
      </c>
      <c r="H623" s="201">
        <f t="shared" si="146"/>
        <v>7.0733261690007754E-4</v>
      </c>
      <c r="I623" s="200">
        <f t="shared" si="146"/>
        <v>5.9088728288917368E-4</v>
      </c>
      <c r="J623" s="201">
        <f t="shared" si="146"/>
        <v>5.386679305106097E-4</v>
      </c>
      <c r="K623" s="200">
        <f t="shared" si="146"/>
        <v>4.9636107797471551E-4</v>
      </c>
      <c r="L623" s="201">
        <f t="shared" si="146"/>
        <v>5.1504547190355204E-4</v>
      </c>
      <c r="M623" s="200">
        <f t="shared" si="146"/>
        <v>5.0256608759060586E-4</v>
      </c>
      <c r="N623" s="202">
        <f t="shared" si="146"/>
        <v>0</v>
      </c>
      <c r="O623" s="33"/>
      <c r="P623" s="203" t="s">
        <v>991</v>
      </c>
    </row>
    <row r="624" spans="2:17" ht="16.5" customHeight="1" x14ac:dyDescent="0.3">
      <c r="B624" s="21">
        <f t="shared" ref="B624:N624" si="147">+B631*B617</f>
        <v>23589.027126000001</v>
      </c>
      <c r="C624" s="21">
        <f t="shared" si="147"/>
        <v>36664.087875839999</v>
      </c>
      <c r="D624" s="21">
        <f t="shared" si="147"/>
        <v>72744.066508560005</v>
      </c>
      <c r="E624" s="21">
        <f t="shared" si="147"/>
        <v>98669.530607040011</v>
      </c>
      <c r="F624" s="21">
        <f t="shared" si="147"/>
        <v>323211.98650104</v>
      </c>
      <c r="G624" s="21">
        <f t="shared" si="147"/>
        <v>368037.66222756001</v>
      </c>
      <c r="H624" s="21">
        <f t="shared" si="147"/>
        <v>389058.11938188004</v>
      </c>
      <c r="I624" s="21">
        <f t="shared" si="147"/>
        <v>403610.74356564</v>
      </c>
      <c r="J624" s="21">
        <f t="shared" si="147"/>
        <v>465773.8048938</v>
      </c>
      <c r="K624" s="21">
        <f t="shared" si="147"/>
        <v>573930.34512372001</v>
      </c>
      <c r="L624" s="21">
        <f t="shared" si="147"/>
        <v>672654.62893824</v>
      </c>
      <c r="M624" s="21">
        <f t="shared" si="147"/>
        <v>713078.58500423993</v>
      </c>
      <c r="N624" s="21">
        <f t="shared" si="147"/>
        <v>514282.552173</v>
      </c>
      <c r="O624" s="11">
        <f>RATE(M$324-C$324,,-C624,M624)</f>
        <v>0.34551843023326589</v>
      </c>
      <c r="P624" s="190" t="s">
        <v>992</v>
      </c>
    </row>
    <row r="625" spans="1:71" ht="16.5" customHeight="1" x14ac:dyDescent="0.3">
      <c r="B625" s="46">
        <f t="shared" ref="B625:N625" si="148">+B631/B$618</f>
        <v>1.4092528659972868E-3</v>
      </c>
      <c r="C625" s="46">
        <f t="shared" si="148"/>
        <v>1.9564275366537134E-3</v>
      </c>
      <c r="D625" s="47">
        <f t="shared" si="148"/>
        <v>4.0969483219507729E-3</v>
      </c>
      <c r="E625" s="46">
        <f t="shared" si="148"/>
        <v>4.591286825900113E-3</v>
      </c>
      <c r="F625" s="47">
        <f t="shared" si="148"/>
        <v>1.2085507505729386E-2</v>
      </c>
      <c r="G625" s="46">
        <f t="shared" si="148"/>
        <v>1.2787545225539992E-2</v>
      </c>
      <c r="H625" s="47">
        <f t="shared" si="148"/>
        <v>1.2639058856049788E-2</v>
      </c>
      <c r="I625" s="46">
        <f t="shared" si="148"/>
        <v>1.0806339474166067E-2</v>
      </c>
      <c r="J625" s="47">
        <f t="shared" si="148"/>
        <v>8.4385171320274874E-3</v>
      </c>
      <c r="K625" s="46">
        <f t="shared" si="148"/>
        <v>7.6185866500680655E-3</v>
      </c>
      <c r="L625" s="47">
        <f t="shared" si="148"/>
        <v>7.929367651464193E-3</v>
      </c>
      <c r="M625" s="46">
        <f t="shared" si="148"/>
        <v>7.6070756071693509E-3</v>
      </c>
      <c r="N625" s="48">
        <f t="shared" si="148"/>
        <v>5.5271182017928074E-3</v>
      </c>
      <c r="O625" s="204">
        <f t="shared" ref="O625:O628" si="149">(SUM(B625:N625)-MAX(B625:N625)-MIN(B625:N625))/(COUNTA(B625:N625)-2)</f>
        <v>7.5723848875428853E-3</v>
      </c>
      <c r="P625" s="205" t="s">
        <v>993</v>
      </c>
    </row>
    <row r="626" spans="1:71" ht="16.5" customHeight="1" x14ac:dyDescent="0.3">
      <c r="B626" s="46">
        <f t="shared" ref="B626:N626" si="150">+B631/B$619</f>
        <v>7.1450050980305449E-3</v>
      </c>
      <c r="C626" s="46">
        <f t="shared" si="150"/>
        <v>7.3444629556304476E-3</v>
      </c>
      <c r="D626" s="47">
        <f t="shared" si="150"/>
        <v>1.0916856071469146E-2</v>
      </c>
      <c r="E626" s="46">
        <f t="shared" si="150"/>
        <v>1.2322033634688727E-2</v>
      </c>
      <c r="F626" s="47">
        <f t="shared" si="150"/>
        <v>2.9320984373045648E-2</v>
      </c>
      <c r="G626" s="46">
        <f t="shared" si="150"/>
        <v>3.4928162903563854E-2</v>
      </c>
      <c r="H626" s="47">
        <f t="shared" si="150"/>
        <v>3.8293219547427954E-2</v>
      </c>
      <c r="I626" s="46">
        <f t="shared" si="150"/>
        <v>2.9498406244678414E-2</v>
      </c>
      <c r="J626" s="47">
        <f t="shared" si="150"/>
        <v>2.7929932196975114E-2</v>
      </c>
      <c r="K626" s="46">
        <f t="shared" si="150"/>
        <v>2.8829553883458703E-2</v>
      </c>
      <c r="L626" s="47">
        <f t="shared" si="150"/>
        <v>3.213883744678165E-2</v>
      </c>
      <c r="M626" s="46">
        <f t="shared" si="150"/>
        <v>3.1914956826353834E-2</v>
      </c>
      <c r="N626" s="48">
        <f t="shared" si="150"/>
        <v>3.0783464381531258E-2</v>
      </c>
      <c r="O626" s="49">
        <f t="shared" si="149"/>
        <v>2.5084331901652435E-2</v>
      </c>
      <c r="P626" s="50" t="s">
        <v>994</v>
      </c>
    </row>
    <row r="627" spans="1:71" ht="16.5" customHeight="1" x14ac:dyDescent="0.3">
      <c r="B627" s="46">
        <f t="shared" ref="B627:N627" si="151">+(B624+B408-B330-B336)/B517</f>
        <v>-1.7687960081749299</v>
      </c>
      <c r="C627" s="46">
        <f t="shared" si="151"/>
        <v>-1.4335442468034783</v>
      </c>
      <c r="D627" s="47">
        <f t="shared" si="151"/>
        <v>-1.6379210557479238</v>
      </c>
      <c r="E627" s="46">
        <f t="shared" si="151"/>
        <v>-1.6782932201579706</v>
      </c>
      <c r="F627" s="47">
        <f t="shared" si="151"/>
        <v>-2.0011091402885035</v>
      </c>
      <c r="G627" s="46">
        <f t="shared" si="151"/>
        <v>8.0983117230383108</v>
      </c>
      <c r="H627" s="47">
        <f t="shared" si="151"/>
        <v>6.6108668100901857</v>
      </c>
      <c r="I627" s="46">
        <f t="shared" si="151"/>
        <v>5.0824302038667968</v>
      </c>
      <c r="J627" s="47">
        <f t="shared" si="151"/>
        <v>4.193983554321667</v>
      </c>
      <c r="K627" s="46">
        <f t="shared" si="151"/>
        <v>3.3449476859755256</v>
      </c>
      <c r="L627" s="47">
        <f t="shared" si="151"/>
        <v>2.7913355932612296</v>
      </c>
      <c r="M627" s="46">
        <f t="shared" si="151"/>
        <v>2.5925375115451144</v>
      </c>
      <c r="N627" s="48">
        <f t="shared" si="151"/>
        <v>-1.0016403801373948</v>
      </c>
      <c r="O627" s="204">
        <f t="shared" si="149"/>
        <v>1.5541733134580746</v>
      </c>
      <c r="P627" s="205" t="s">
        <v>995</v>
      </c>
    </row>
    <row r="628" spans="1:71" ht="16.5" customHeight="1" x14ac:dyDescent="0.3">
      <c r="B628" s="46">
        <f t="shared" ref="B628:N628" si="152">B624/B441</f>
        <v>1.9010728356829665E-4</v>
      </c>
      <c r="C628" s="46">
        <f t="shared" si="152"/>
        <v>3.2625993460935092E-4</v>
      </c>
      <c r="D628" s="47">
        <f t="shared" si="152"/>
        <v>5.3902934902277011E-4</v>
      </c>
      <c r="E628" s="46">
        <f t="shared" si="152"/>
        <v>6.3510308397630283E-4</v>
      </c>
      <c r="F628" s="47">
        <f t="shared" si="152"/>
        <v>1.7128165317163938E-3</v>
      </c>
      <c r="G628" s="46">
        <f t="shared" si="152"/>
        <v>1.3516607307894214E-3</v>
      </c>
      <c r="H628" s="47">
        <f t="shared" si="152"/>
        <v>1.0874642374066738E-3</v>
      </c>
      <c r="I628" s="46">
        <f t="shared" si="152"/>
        <v>1.0300992825113405E-3</v>
      </c>
      <c r="J628" s="47">
        <f t="shared" si="152"/>
        <v>1.0714540735170294E-3</v>
      </c>
      <c r="K628" s="46">
        <f t="shared" si="152"/>
        <v>1.2183566967632362E-3</v>
      </c>
      <c r="L628" s="47">
        <f t="shared" si="152"/>
        <v>1.3226847954056721E-3</v>
      </c>
      <c r="M628" s="46">
        <f t="shared" si="152"/>
        <v>1.2941847189526636E-3</v>
      </c>
      <c r="N628" s="48">
        <f t="shared" si="152"/>
        <v>9.7881123403404107E-4</v>
      </c>
      <c r="O628" s="49">
        <f t="shared" si="149"/>
        <v>9.8682801245350018E-4</v>
      </c>
      <c r="P628" s="50" t="s">
        <v>996</v>
      </c>
    </row>
    <row r="629" spans="1:71" ht="16.5" customHeight="1" x14ac:dyDescent="0.3">
      <c r="A629" s="146"/>
      <c r="B629" s="51">
        <v>6.2</v>
      </c>
      <c r="C629" s="51">
        <v>12.5</v>
      </c>
      <c r="D629" s="52">
        <v>22.63</v>
      </c>
      <c r="E629" s="51">
        <v>26.75</v>
      </c>
      <c r="F629" s="52">
        <v>47.25</v>
      </c>
      <c r="G629" s="51">
        <v>52</v>
      </c>
      <c r="H629" s="52">
        <v>48.25</v>
      </c>
      <c r="I629" s="51">
        <v>51.75</v>
      </c>
      <c r="J629" s="52">
        <v>64</v>
      </c>
      <c r="K629" s="51">
        <v>78.25</v>
      </c>
      <c r="L629" s="52">
        <v>90</v>
      </c>
      <c r="M629" s="51">
        <v>88.25</v>
      </c>
      <c r="N629" s="53">
        <v>76</v>
      </c>
      <c r="O629" s="11"/>
      <c r="P629" s="54" t="s">
        <v>997</v>
      </c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  <c r="BD629" s="20"/>
      <c r="BE629" s="20"/>
      <c r="BF629" s="20"/>
      <c r="BG629" s="20"/>
      <c r="BH629" s="20"/>
      <c r="BI629" s="20"/>
      <c r="BJ629" s="20"/>
      <c r="BK629" s="20"/>
      <c r="BL629" s="20"/>
      <c r="BM629" s="20"/>
      <c r="BN629" s="20"/>
      <c r="BO629" s="20"/>
      <c r="BP629" s="20"/>
      <c r="BQ629" s="20"/>
      <c r="BR629" s="20"/>
      <c r="BS629" s="20"/>
    </row>
    <row r="630" spans="1:71" ht="16.5" customHeight="1" x14ac:dyDescent="0.3">
      <c r="A630" s="206"/>
      <c r="B630" s="56">
        <v>3.8</v>
      </c>
      <c r="C630" s="56">
        <v>5.45</v>
      </c>
      <c r="D630" s="57">
        <v>11.2</v>
      </c>
      <c r="E630" s="56">
        <v>16</v>
      </c>
      <c r="F630" s="57">
        <v>25.88</v>
      </c>
      <c r="G630" s="56">
        <v>32</v>
      </c>
      <c r="H630" s="57">
        <v>38</v>
      </c>
      <c r="I630" s="56">
        <v>37.5</v>
      </c>
      <c r="J630" s="57">
        <v>39</v>
      </c>
      <c r="K630" s="56">
        <v>57.5</v>
      </c>
      <c r="L630" s="57">
        <v>61.5</v>
      </c>
      <c r="M630" s="56">
        <v>68.75</v>
      </c>
      <c r="N630" s="58">
        <v>53.5</v>
      </c>
      <c r="O630" s="59"/>
      <c r="P630" s="60" t="s">
        <v>998</v>
      </c>
      <c r="Q630" s="55"/>
      <c r="R630" s="55"/>
      <c r="S630" s="55"/>
      <c r="T630" s="55"/>
      <c r="U630" s="55"/>
      <c r="V630" s="55"/>
      <c r="W630" s="55"/>
      <c r="X630" s="55"/>
      <c r="Y630" s="55"/>
      <c r="Z630" s="55"/>
      <c r="AA630" s="55"/>
      <c r="AB630" s="55"/>
      <c r="AC630" s="55"/>
      <c r="AD630" s="55"/>
      <c r="AE630" s="55"/>
      <c r="AF630" s="55"/>
      <c r="AG630" s="55"/>
      <c r="AH630" s="55"/>
      <c r="AI630" s="55"/>
      <c r="AJ630" s="55"/>
      <c r="AK630" s="55"/>
      <c r="AL630" s="55"/>
      <c r="AM630" s="55"/>
      <c r="AN630" s="55"/>
      <c r="AO630" s="55"/>
      <c r="AP630" s="55"/>
      <c r="AQ630" s="55"/>
      <c r="AR630" s="55"/>
      <c r="AS630" s="55"/>
      <c r="AT630" s="55"/>
      <c r="AU630" s="55"/>
      <c r="AV630" s="55"/>
      <c r="AW630" s="55"/>
      <c r="AX630" s="55"/>
      <c r="AY630" s="55"/>
      <c r="AZ630" s="55"/>
      <c r="BA630" s="55"/>
      <c r="BB630" s="55"/>
      <c r="BC630" s="55"/>
      <c r="BD630" s="55"/>
      <c r="BE630" s="55"/>
      <c r="BF630" s="55"/>
      <c r="BG630" s="55"/>
      <c r="BH630" s="55"/>
      <c r="BI630" s="55"/>
      <c r="BJ630" s="55"/>
      <c r="BK630" s="55"/>
      <c r="BL630" s="55"/>
      <c r="BM630" s="55"/>
      <c r="BN630" s="55"/>
      <c r="BO630" s="55"/>
      <c r="BP630" s="55"/>
      <c r="BQ630" s="55"/>
      <c r="BR630" s="55"/>
      <c r="BS630" s="55"/>
    </row>
    <row r="631" spans="1:71" ht="16.5" customHeight="1" x14ac:dyDescent="0.3">
      <c r="A631" s="148"/>
      <c r="B631" s="61">
        <v>5.25</v>
      </c>
      <c r="C631" s="61">
        <v>8.16</v>
      </c>
      <c r="D631" s="62">
        <v>16.190000000000001</v>
      </c>
      <c r="E631" s="61">
        <v>21.96</v>
      </c>
      <c r="F631" s="62">
        <v>35.979999999999997</v>
      </c>
      <c r="G631" s="61">
        <v>40.97</v>
      </c>
      <c r="H631" s="62">
        <v>43.31</v>
      </c>
      <c r="I631" s="61">
        <v>44.93</v>
      </c>
      <c r="J631" s="62">
        <v>51.85</v>
      </c>
      <c r="K631" s="61">
        <v>63.89</v>
      </c>
      <c r="L631" s="62">
        <v>74.88</v>
      </c>
      <c r="M631" s="61">
        <v>79.38</v>
      </c>
      <c r="N631" s="149">
        <f>VLOOKUP(Q631,[1]Price!1:1048576,5,FALSE)</f>
        <v>57.25</v>
      </c>
      <c r="O631" s="11"/>
      <c r="P631" s="205" t="s">
        <v>999</v>
      </c>
      <c r="Q631" s="4" t="s">
        <v>146</v>
      </c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</row>
    <row r="632" spans="1:71" ht="16.5" customHeight="1" x14ac:dyDescent="0.3">
      <c r="B632" s="286" t="s">
        <v>1192</v>
      </c>
      <c r="C632" s="287"/>
      <c r="D632" s="287"/>
      <c r="E632" s="287"/>
      <c r="F632" s="287"/>
      <c r="G632" s="287"/>
      <c r="H632" s="287"/>
      <c r="I632" s="287"/>
      <c r="J632" s="287"/>
      <c r="K632" s="287"/>
      <c r="L632" s="287"/>
      <c r="M632" s="287"/>
      <c r="N632" s="288"/>
      <c r="O632" s="20"/>
      <c r="P632" s="4"/>
    </row>
    <row r="633" spans="1:71" ht="16.5" customHeight="1" x14ac:dyDescent="0.3">
      <c r="B633" s="46"/>
      <c r="C633" s="207">
        <f t="shared" ref="C633:N633" si="153">365/(C441/((C342+B342)/2))</f>
        <v>1.5971070938015708</v>
      </c>
      <c r="D633" s="207">
        <f t="shared" si="153"/>
        <v>1.2337625004062502</v>
      </c>
      <c r="E633" s="207">
        <f t="shared" si="153"/>
        <v>1.116136596359798</v>
      </c>
      <c r="F633" s="207">
        <f t="shared" si="153"/>
        <v>0.98439767480406348</v>
      </c>
      <c r="G633" s="207">
        <f t="shared" si="153"/>
        <v>0.93126128439119538</v>
      </c>
      <c r="H633" s="207">
        <f t="shared" si="153"/>
        <v>0.8969719170450664</v>
      </c>
      <c r="I633" s="207">
        <f t="shared" si="153"/>
        <v>0.82174206929168125</v>
      </c>
      <c r="J633" s="207">
        <f t="shared" si="153"/>
        <v>0.789449814720521</v>
      </c>
      <c r="K633" s="207">
        <f t="shared" si="153"/>
        <v>1.0178673303705636</v>
      </c>
      <c r="L633" s="207">
        <f t="shared" si="153"/>
        <v>1.3064625089169932</v>
      </c>
      <c r="M633" s="207">
        <f t="shared" si="153"/>
        <v>1.2446246586129222</v>
      </c>
      <c r="N633" s="208">
        <f t="shared" si="153"/>
        <v>1.1521465424188142</v>
      </c>
      <c r="O633" s="20"/>
      <c r="P633" s="4" t="s">
        <v>1193</v>
      </c>
    </row>
    <row r="634" spans="1:71" ht="16.5" customHeight="1" x14ac:dyDescent="0.3">
      <c r="B634" s="46"/>
      <c r="C634" s="207">
        <f t="shared" ref="C634:N634" si="154">365/(C461/((C348+B348)/2))</f>
        <v>25.028676510900542</v>
      </c>
      <c r="D634" s="207">
        <f t="shared" si="154"/>
        <v>22.929330551164433</v>
      </c>
      <c r="E634" s="207">
        <f t="shared" si="154"/>
        <v>23.674454902424028</v>
      </c>
      <c r="F634" s="207">
        <f t="shared" si="154"/>
        <v>23.176146939088333</v>
      </c>
      <c r="G634" s="207">
        <f t="shared" si="154"/>
        <v>25.17941969275871</v>
      </c>
      <c r="H634" s="207">
        <f t="shared" si="154"/>
        <v>27.288429390163763</v>
      </c>
      <c r="I634" s="207">
        <f t="shared" si="154"/>
        <v>28.126131646321831</v>
      </c>
      <c r="J634" s="207">
        <f t="shared" si="154"/>
        <v>27.817448367591712</v>
      </c>
      <c r="K634" s="207">
        <f t="shared" si="154"/>
        <v>26.966354150388938</v>
      </c>
      <c r="L634" s="207">
        <f t="shared" si="154"/>
        <v>26.289544313313193</v>
      </c>
      <c r="M634" s="207">
        <f t="shared" si="154"/>
        <v>26.169703081878922</v>
      </c>
      <c r="N634" s="208">
        <f t="shared" si="154"/>
        <v>27.218578422168829</v>
      </c>
      <c r="O634" s="20"/>
      <c r="P634" s="4" t="s">
        <v>1194</v>
      </c>
    </row>
    <row r="635" spans="1:71" ht="16.5" customHeight="1" x14ac:dyDescent="0.3">
      <c r="B635" s="46"/>
      <c r="C635" s="207">
        <f t="shared" ref="C635:N635" si="155">365/(C461/((C384+B384)/2))</f>
        <v>81.461276417801258</v>
      </c>
      <c r="D635" s="207">
        <f t="shared" si="155"/>
        <v>75.339323123989217</v>
      </c>
      <c r="E635" s="207">
        <f t="shared" si="155"/>
        <v>71.8455954262717</v>
      </c>
      <c r="F635" s="207">
        <f t="shared" si="155"/>
        <v>74.219940492188485</v>
      </c>
      <c r="G635" s="207">
        <f t="shared" si="155"/>
        <v>75.643355194670647</v>
      </c>
      <c r="H635" s="207">
        <f t="shared" si="155"/>
        <v>73.952195321023765</v>
      </c>
      <c r="I635" s="207">
        <f t="shared" si="155"/>
        <v>72.599790314314774</v>
      </c>
      <c r="J635" s="207">
        <f t="shared" si="155"/>
        <v>69.619118128670181</v>
      </c>
      <c r="K635" s="207">
        <f t="shared" si="155"/>
        <v>70.65655164558089</v>
      </c>
      <c r="L635" s="207">
        <f t="shared" si="155"/>
        <v>70.879086986177057</v>
      </c>
      <c r="M635" s="207">
        <f t="shared" si="155"/>
        <v>67.381434932062646</v>
      </c>
      <c r="N635" s="208">
        <f t="shared" si="155"/>
        <v>63.964027077714192</v>
      </c>
      <c r="O635" s="20"/>
      <c r="P635" s="4" t="s">
        <v>1195</v>
      </c>
    </row>
    <row r="636" spans="1:71" ht="16.5" customHeight="1" x14ac:dyDescent="0.3">
      <c r="B636" s="61"/>
      <c r="C636" s="151">
        <f t="shared" ref="C636:N636" si="156">C634+C633-C635</f>
        <v>-54.835492813099144</v>
      </c>
      <c r="D636" s="151">
        <f t="shared" si="156"/>
        <v>-51.176230072418534</v>
      </c>
      <c r="E636" s="151">
        <f t="shared" si="156"/>
        <v>-47.055003927487874</v>
      </c>
      <c r="F636" s="151">
        <f t="shared" si="156"/>
        <v>-50.059395878296087</v>
      </c>
      <c r="G636" s="151">
        <f t="shared" si="156"/>
        <v>-49.532674217520743</v>
      </c>
      <c r="H636" s="151">
        <f t="shared" si="156"/>
        <v>-45.766794013814931</v>
      </c>
      <c r="I636" s="151">
        <f t="shared" si="156"/>
        <v>-43.651916598701263</v>
      </c>
      <c r="J636" s="151">
        <f t="shared" si="156"/>
        <v>-41.012219946357945</v>
      </c>
      <c r="K636" s="151">
        <f t="shared" si="156"/>
        <v>-42.672330164821389</v>
      </c>
      <c r="L636" s="151">
        <f t="shared" si="156"/>
        <v>-43.28308016394687</v>
      </c>
      <c r="M636" s="151">
        <f t="shared" si="156"/>
        <v>-39.967107191570804</v>
      </c>
      <c r="N636" s="152">
        <f t="shared" si="156"/>
        <v>-35.593302113126548</v>
      </c>
      <c r="O636" s="20"/>
      <c r="P636" s="4" t="s">
        <v>1196</v>
      </c>
    </row>
    <row r="637" spans="1:71" ht="16.5" customHeight="1" x14ac:dyDescent="0.3">
      <c r="B637" s="274" t="s">
        <v>1000</v>
      </c>
      <c r="C637" s="280"/>
      <c r="D637" s="280"/>
      <c r="E637" s="280"/>
      <c r="F637" s="280"/>
      <c r="G637" s="280"/>
      <c r="H637" s="280"/>
      <c r="I637" s="280"/>
      <c r="J637" s="280"/>
      <c r="K637" s="280"/>
      <c r="L637" s="280"/>
      <c r="M637" s="280"/>
      <c r="N637" s="281"/>
      <c r="O637" s="33"/>
      <c r="P637" s="190"/>
    </row>
    <row r="638" spans="1:71" ht="16.5" customHeight="1" x14ac:dyDescent="0.3">
      <c r="B638" s="209"/>
      <c r="C638" s="210">
        <f t="shared" ref="C638:N638" si="157">+C626/C620/100</f>
        <v>1.4342551233903329E-4</v>
      </c>
      <c r="D638" s="209">
        <f t="shared" si="157"/>
        <v>3.2606213341109967E-4</v>
      </c>
      <c r="E638" s="210">
        <f t="shared" si="157"/>
        <v>6.1087023461952683E-4</v>
      </c>
      <c r="F638" s="209">
        <f t="shared" si="157"/>
        <v>-9.4142122567936648E-4</v>
      </c>
      <c r="G638" s="210">
        <f t="shared" si="157"/>
        <v>-7.918300001828936E-3</v>
      </c>
      <c r="H638" s="209">
        <f t="shared" si="157"/>
        <v>-1.0702373533716465E-2</v>
      </c>
      <c r="I638" s="210">
        <f t="shared" si="157"/>
        <v>8.5082839557123352E-4</v>
      </c>
      <c r="J638" s="209">
        <f t="shared" si="157"/>
        <v>1.276364867761553E-3</v>
      </c>
      <c r="K638" s="210">
        <f t="shared" si="157"/>
        <v>1.487919934384256E-3</v>
      </c>
      <c r="L638" s="209">
        <f t="shared" si="157"/>
        <v>6.2607320865164431E-3</v>
      </c>
      <c r="M638" s="210">
        <f t="shared" si="157"/>
        <v>4.7258568665572908E-3</v>
      </c>
      <c r="N638" s="211">
        <f t="shared" si="157"/>
        <v>-1.2202282992901554E-3</v>
      </c>
      <c r="O638" s="33"/>
      <c r="P638" s="190" t="s">
        <v>1001</v>
      </c>
    </row>
    <row r="639" spans="1:71" ht="16.5" customHeight="1" x14ac:dyDescent="0.3">
      <c r="B639" s="212"/>
      <c r="D639" s="212"/>
      <c r="F639" s="212"/>
      <c r="H639" s="212"/>
      <c r="I639" s="175"/>
      <c r="J639" s="213"/>
      <c r="K639" s="175"/>
      <c r="L639" s="213"/>
      <c r="M639" s="175"/>
      <c r="N639" s="214">
        <v>63.5</v>
      </c>
      <c r="O639" s="36"/>
      <c r="P639" s="193" t="s">
        <v>1002</v>
      </c>
    </row>
    <row r="640" spans="1:71" ht="16.5" customHeight="1" x14ac:dyDescent="0.3">
      <c r="B640" s="292">
        <f t="shared" ref="B640:N643" si="158">($O625-B625)/$O625</f>
        <v>0.813895769044227</v>
      </c>
      <c r="C640" s="293">
        <f t="shared" si="158"/>
        <v>0.74163654308272453</v>
      </c>
      <c r="D640" s="292">
        <f t="shared" si="158"/>
        <v>0.45896195415389596</v>
      </c>
      <c r="E640" s="293">
        <f t="shared" si="158"/>
        <v>0.39368020853600449</v>
      </c>
      <c r="F640" s="70">
        <f t="shared" si="158"/>
        <v>-0.59599752062403888</v>
      </c>
      <c r="G640" s="71">
        <f t="shared" si="158"/>
        <v>-0.68870777376575487</v>
      </c>
      <c r="H640" s="70">
        <f t="shared" si="158"/>
        <v>-0.6690988431982563</v>
      </c>
      <c r="I640" s="71">
        <f t="shared" si="158"/>
        <v>-0.42707213574725561</v>
      </c>
      <c r="J640" s="70">
        <f t="shared" si="158"/>
        <v>-0.1143803778264694</v>
      </c>
      <c r="K640" s="71">
        <f t="shared" si="158"/>
        <v>-6.1013489424164647E-3</v>
      </c>
      <c r="L640" s="70">
        <f t="shared" si="158"/>
        <v>-4.7142712530179223E-2</v>
      </c>
      <c r="M640" s="71">
        <f t="shared" si="158"/>
        <v>-4.581214523780258E-3</v>
      </c>
      <c r="N640" s="215">
        <f t="shared" si="158"/>
        <v>0.27009544761977006</v>
      </c>
      <c r="O640" s="11"/>
      <c r="P640" s="216" t="s">
        <v>1003</v>
      </c>
    </row>
    <row r="641" spans="1:71" ht="16.5" customHeight="1" x14ac:dyDescent="0.3">
      <c r="B641" s="292">
        <f t="shared" si="158"/>
        <v>0.71516063788169437</v>
      </c>
      <c r="C641" s="293">
        <f t="shared" si="158"/>
        <v>0.70720914615443164</v>
      </c>
      <c r="D641" s="292">
        <f t="shared" si="158"/>
        <v>0.56479382770605124</v>
      </c>
      <c r="E641" s="293">
        <f t="shared" si="158"/>
        <v>0.50877568982106269</v>
      </c>
      <c r="F641" s="70">
        <f t="shared" si="158"/>
        <v>-0.16889636479072911</v>
      </c>
      <c r="G641" s="71">
        <f t="shared" si="158"/>
        <v>-0.39242946714729748</v>
      </c>
      <c r="H641" s="70">
        <f t="shared" si="158"/>
        <v>-0.52657920878910791</v>
      </c>
      <c r="I641" s="71">
        <f t="shared" si="158"/>
        <v>-0.17596938042169669</v>
      </c>
      <c r="J641" s="70">
        <f t="shared" si="158"/>
        <v>-0.11344134284617823</v>
      </c>
      <c r="K641" s="71">
        <f t="shared" si="158"/>
        <v>-0.14930523150826078</v>
      </c>
      <c r="L641" s="70">
        <f t="shared" si="158"/>
        <v>-0.28123155014802281</v>
      </c>
      <c r="M641" s="71">
        <f t="shared" si="158"/>
        <v>-0.27230643221761192</v>
      </c>
      <c r="N641" s="72">
        <f t="shared" si="158"/>
        <v>-0.22719889460174908</v>
      </c>
      <c r="O641" s="11"/>
      <c r="P641" s="73" t="s">
        <v>1004</v>
      </c>
    </row>
    <row r="642" spans="1:71" ht="16.5" customHeight="1" x14ac:dyDescent="0.3">
      <c r="B642" s="292">
        <f t="shared" si="158"/>
        <v>2.1380944408569942</v>
      </c>
      <c r="C642" s="293">
        <f t="shared" si="158"/>
        <v>1.9223837743126642</v>
      </c>
      <c r="D642" s="292">
        <f t="shared" si="158"/>
        <v>2.053885716325619</v>
      </c>
      <c r="E642" s="293">
        <f t="shared" si="158"/>
        <v>2.0798623330005106</v>
      </c>
      <c r="F642" s="70">
        <f t="shared" si="158"/>
        <v>2.2875714200985637</v>
      </c>
      <c r="G642" s="71">
        <f t="shared" si="158"/>
        <v>-4.2106876710032832</v>
      </c>
      <c r="H642" s="70">
        <f t="shared" si="158"/>
        <v>-3.2536226512478463</v>
      </c>
      <c r="I642" s="71">
        <f t="shared" si="158"/>
        <v>-2.2701823920514128</v>
      </c>
      <c r="J642" s="70">
        <f t="shared" si="158"/>
        <v>-1.6985301561959962</v>
      </c>
      <c r="K642" s="71">
        <f t="shared" si="158"/>
        <v>-1.1522359552892676</v>
      </c>
      <c r="L642" s="70">
        <f t="shared" si="158"/>
        <v>-0.79602594452637832</v>
      </c>
      <c r="M642" s="71">
        <f t="shared" si="158"/>
        <v>-0.66811351674585973</v>
      </c>
      <c r="N642" s="72">
        <f t="shared" si="158"/>
        <v>1.6444843515609724</v>
      </c>
      <c r="O642" s="11"/>
      <c r="P642" s="73" t="s">
        <v>1005</v>
      </c>
    </row>
    <row r="643" spans="1:71" ht="16.5" customHeight="1" x14ac:dyDescent="0.3">
      <c r="B643" s="292">
        <f t="shared" si="158"/>
        <v>0.80735520154556351</v>
      </c>
      <c r="C643" s="293">
        <f t="shared" si="158"/>
        <v>0.66938521151402308</v>
      </c>
      <c r="D643" s="292">
        <f t="shared" si="158"/>
        <v>0.45377579251868932</v>
      </c>
      <c r="E643" s="293">
        <f t="shared" si="158"/>
        <v>0.3564196841177234</v>
      </c>
      <c r="F643" s="70">
        <f t="shared" si="158"/>
        <v>-0.73567887220581163</v>
      </c>
      <c r="G643" s="71">
        <f t="shared" si="158"/>
        <v>-0.36970243419504906</v>
      </c>
      <c r="H643" s="70">
        <f t="shared" si="158"/>
        <v>-0.10197949762590025</v>
      </c>
      <c r="I643" s="71">
        <f t="shared" si="158"/>
        <v>-4.3848846518105208E-2</v>
      </c>
      <c r="J643" s="70">
        <f t="shared" si="158"/>
        <v>-8.575563319602951E-2</v>
      </c>
      <c r="K643" s="71">
        <f t="shared" si="158"/>
        <v>-0.23461908396185271</v>
      </c>
      <c r="L643" s="70">
        <f t="shared" si="158"/>
        <v>-0.34033973368586112</v>
      </c>
      <c r="M643" s="71">
        <f t="shared" si="158"/>
        <v>-0.31145924377946876</v>
      </c>
      <c r="N643" s="72">
        <f t="shared" si="158"/>
        <v>8.123784811830995E-3</v>
      </c>
      <c r="O643" s="11"/>
      <c r="P643" s="73" t="s">
        <v>1006</v>
      </c>
    </row>
    <row r="644" spans="1:71" ht="16.5" customHeight="1" x14ac:dyDescent="0.3">
      <c r="B644" s="212"/>
      <c r="D644" s="212"/>
      <c r="F644" s="212"/>
      <c r="H644" s="212"/>
      <c r="I644" s="201"/>
      <c r="J644" s="200"/>
      <c r="K644" s="201"/>
      <c r="L644" s="200"/>
      <c r="M644" s="201"/>
      <c r="N644" s="202">
        <f>N639/N631-1</f>
        <v>0.10917030567685582</v>
      </c>
      <c r="O644" s="33"/>
      <c r="P644" s="203" t="s">
        <v>1007</v>
      </c>
    </row>
    <row r="645" spans="1:71" ht="16.5" customHeight="1" x14ac:dyDescent="0.3">
      <c r="B645" s="217">
        <f t="shared" ref="B645:N645" si="159">AVERAGE(B640:B644)</f>
        <v>1.1186265123321197</v>
      </c>
      <c r="C645" s="218">
        <f t="shared" si="159"/>
        <v>1.0101536687659609</v>
      </c>
      <c r="D645" s="217">
        <f t="shared" si="159"/>
        <v>0.8828543226760639</v>
      </c>
      <c r="E645" s="218">
        <f t="shared" si="159"/>
        <v>0.83468447886882524</v>
      </c>
      <c r="F645" s="217">
        <f t="shared" si="159"/>
        <v>0.19674966561949603</v>
      </c>
      <c r="G645" s="218">
        <f t="shared" si="159"/>
        <v>-1.4153818365278461</v>
      </c>
      <c r="H645" s="217">
        <f t="shared" si="159"/>
        <v>-1.1378200502152778</v>
      </c>
      <c r="I645" s="218">
        <f t="shared" si="159"/>
        <v>-0.72926818868461751</v>
      </c>
      <c r="J645" s="76">
        <f t="shared" si="159"/>
        <v>-0.50302687751616837</v>
      </c>
      <c r="K645" s="77">
        <f t="shared" si="159"/>
        <v>-0.38556540492544938</v>
      </c>
      <c r="L645" s="76">
        <f t="shared" si="159"/>
        <v>-0.36618498522261034</v>
      </c>
      <c r="M645" s="77">
        <f t="shared" si="159"/>
        <v>-0.31411510181668018</v>
      </c>
      <c r="N645" s="78">
        <f t="shared" si="159"/>
        <v>0.36093499901353604</v>
      </c>
      <c r="O645" s="11"/>
      <c r="P645" s="73" t="s">
        <v>1008</v>
      </c>
    </row>
    <row r="646" spans="1:71" ht="16.5" customHeight="1" x14ac:dyDescent="0.3">
      <c r="B646" s="275" t="s">
        <v>1009</v>
      </c>
      <c r="C646" s="280"/>
      <c r="D646" s="280"/>
      <c r="E646" s="280"/>
      <c r="F646" s="280"/>
      <c r="G646" s="280"/>
      <c r="H646" s="280"/>
      <c r="I646" s="280"/>
      <c r="J646" s="280"/>
      <c r="K646" s="280"/>
      <c r="L646" s="280"/>
      <c r="M646" s="280"/>
      <c r="N646" s="281"/>
      <c r="O646" s="33"/>
      <c r="P646" s="190"/>
    </row>
    <row r="647" spans="1:71" ht="16.5" customHeight="1" x14ac:dyDescent="0.3">
      <c r="A647" s="4"/>
      <c r="B647" s="79"/>
      <c r="C647" s="80">
        <f t="shared" ref="C647:N647" si="160">+B$621+B647</f>
        <v>0.3</v>
      </c>
      <c r="D647" s="80">
        <f t="shared" si="160"/>
        <v>0.7</v>
      </c>
      <c r="E647" s="80">
        <f t="shared" si="160"/>
        <v>1.4</v>
      </c>
      <c r="F647" s="80">
        <f t="shared" si="160"/>
        <v>2.65</v>
      </c>
      <c r="G647" s="80">
        <f t="shared" si="160"/>
        <v>3.55</v>
      </c>
      <c r="H647" s="80">
        <f t="shared" si="160"/>
        <v>4.45</v>
      </c>
      <c r="I647" s="80">
        <f t="shared" si="160"/>
        <v>5.25</v>
      </c>
      <c r="J647" s="80">
        <f t="shared" si="160"/>
        <v>6.15</v>
      </c>
      <c r="K647" s="80">
        <f t="shared" si="160"/>
        <v>7.15</v>
      </c>
      <c r="L647" s="80">
        <f t="shared" si="160"/>
        <v>8.25</v>
      </c>
      <c r="M647" s="80">
        <f t="shared" si="160"/>
        <v>9.4499999999999993</v>
      </c>
      <c r="N647" s="81">
        <f t="shared" si="160"/>
        <v>10.7</v>
      </c>
      <c r="O647" s="11"/>
      <c r="P647" s="50" t="s">
        <v>1010</v>
      </c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</row>
    <row r="648" spans="1:71" ht="16.5" customHeight="1" x14ac:dyDescent="0.3">
      <c r="A648" s="4"/>
      <c r="B648" s="219">
        <f t="shared" ref="B648:N648" si="161">+B$631+B647</f>
        <v>5.25</v>
      </c>
      <c r="C648" s="47">
        <f t="shared" si="161"/>
        <v>8.4600000000000009</v>
      </c>
      <c r="D648" s="47">
        <f t="shared" si="161"/>
        <v>16.89</v>
      </c>
      <c r="E648" s="47">
        <f t="shared" si="161"/>
        <v>23.36</v>
      </c>
      <c r="F648" s="47">
        <f t="shared" si="161"/>
        <v>38.629999999999995</v>
      </c>
      <c r="G648" s="47">
        <f t="shared" si="161"/>
        <v>44.519999999999996</v>
      </c>
      <c r="H648" s="47">
        <f t="shared" si="161"/>
        <v>47.760000000000005</v>
      </c>
      <c r="I648" s="47">
        <f t="shared" si="161"/>
        <v>50.18</v>
      </c>
      <c r="J648" s="47">
        <f t="shared" si="161"/>
        <v>58</v>
      </c>
      <c r="K648" s="47">
        <f t="shared" si="161"/>
        <v>71.040000000000006</v>
      </c>
      <c r="L648" s="47">
        <f t="shared" si="161"/>
        <v>83.13</v>
      </c>
      <c r="M648" s="47">
        <f t="shared" si="161"/>
        <v>88.83</v>
      </c>
      <c r="N648" s="207">
        <f t="shared" si="161"/>
        <v>67.95</v>
      </c>
      <c r="O648" s="11"/>
      <c r="P648" s="50" t="s">
        <v>1011</v>
      </c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</row>
    <row r="649" spans="1:71" ht="16.5" customHeight="1" x14ac:dyDescent="0.3">
      <c r="A649" s="4"/>
      <c r="B649" s="220"/>
      <c r="C649" s="4"/>
      <c r="D649" s="4"/>
      <c r="E649" s="4"/>
      <c r="F649" s="4"/>
      <c r="G649" s="4"/>
      <c r="H649" s="4"/>
      <c r="I649" s="84"/>
      <c r="J649" s="84"/>
      <c r="K649" s="84"/>
      <c r="L649" s="84"/>
      <c r="M649" s="84"/>
      <c r="N649" s="221">
        <f>+N648/B648-1</f>
        <v>11.942857142857143</v>
      </c>
      <c r="O649" s="11"/>
      <c r="P649" s="86" t="s">
        <v>1012</v>
      </c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</row>
    <row r="650" spans="1:71" ht="16.5" customHeight="1" x14ac:dyDescent="0.3">
      <c r="A650" s="22"/>
      <c r="B650" s="87"/>
      <c r="C650" s="295">
        <f t="shared" ref="C650:N650" si="162">RATE(C$324-$B$324,,-$B648,C648)</f>
        <v>0.61142857142857154</v>
      </c>
      <c r="D650" s="295">
        <f t="shared" si="162"/>
        <v>0.79363955608188408</v>
      </c>
      <c r="E650" s="295">
        <f t="shared" si="162"/>
        <v>0.64476748400739847</v>
      </c>
      <c r="F650" s="295">
        <f t="shared" si="162"/>
        <v>0.64699147485881003</v>
      </c>
      <c r="G650" s="295">
        <f t="shared" si="162"/>
        <v>0.53348372257974463</v>
      </c>
      <c r="H650" s="295">
        <f t="shared" si="162"/>
        <v>0.44483250123599755</v>
      </c>
      <c r="I650" s="295">
        <f t="shared" si="162"/>
        <v>0.38055289341253096</v>
      </c>
      <c r="J650" s="295">
        <f t="shared" si="162"/>
        <v>0.35023259032899828</v>
      </c>
      <c r="K650" s="295">
        <f t="shared" si="162"/>
        <v>0.33568746393138105</v>
      </c>
      <c r="L650" s="295">
        <f t="shared" si="162"/>
        <v>0.31813486599557628</v>
      </c>
      <c r="M650" s="295">
        <f t="shared" si="162"/>
        <v>0.29322103449429104</v>
      </c>
      <c r="N650" s="294">
        <f t="shared" si="162"/>
        <v>0.23785330289042841</v>
      </c>
      <c r="O650" s="22"/>
      <c r="P650" s="222" t="s">
        <v>1013</v>
      </c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  <c r="AT650" s="22"/>
      <c r="AU650" s="22"/>
      <c r="AV650" s="22"/>
      <c r="AW650" s="22"/>
      <c r="AX650" s="22"/>
      <c r="AY650" s="22"/>
      <c r="AZ650" s="22"/>
      <c r="BA650" s="22"/>
      <c r="BB650" s="22"/>
      <c r="BC650" s="22"/>
      <c r="BD650" s="22"/>
      <c r="BE650" s="22"/>
      <c r="BF650" s="22"/>
      <c r="BG650" s="22"/>
      <c r="BH650" s="22"/>
      <c r="BI650" s="22"/>
      <c r="BJ650" s="22"/>
      <c r="BK650" s="22"/>
      <c r="BL650" s="22"/>
      <c r="BM650" s="22"/>
      <c r="BN650" s="22"/>
      <c r="BO650" s="22"/>
      <c r="BP650" s="22"/>
      <c r="BQ650" s="22"/>
      <c r="BR650" s="22"/>
      <c r="BS650" s="22"/>
    </row>
    <row r="651" spans="1:71" ht="16.5" customHeight="1" x14ac:dyDescent="0.3">
      <c r="A651" s="4"/>
      <c r="B651" s="79"/>
      <c r="C651" s="80"/>
      <c r="D651" s="80">
        <f t="shared" ref="D651:N651" si="163">+C$621+C651</f>
        <v>0.4</v>
      </c>
      <c r="E651" s="80">
        <f t="shared" si="163"/>
        <v>1.1000000000000001</v>
      </c>
      <c r="F651" s="80">
        <f t="shared" si="163"/>
        <v>2.35</v>
      </c>
      <c r="G651" s="80">
        <f t="shared" si="163"/>
        <v>3.25</v>
      </c>
      <c r="H651" s="80">
        <f t="shared" si="163"/>
        <v>4.1500000000000004</v>
      </c>
      <c r="I651" s="80">
        <f t="shared" si="163"/>
        <v>4.95</v>
      </c>
      <c r="J651" s="80">
        <f t="shared" si="163"/>
        <v>5.8500000000000005</v>
      </c>
      <c r="K651" s="80">
        <f t="shared" si="163"/>
        <v>6.8500000000000005</v>
      </c>
      <c r="L651" s="80">
        <f t="shared" si="163"/>
        <v>7.9500000000000011</v>
      </c>
      <c r="M651" s="80">
        <f t="shared" si="163"/>
        <v>9.15</v>
      </c>
      <c r="N651" s="81">
        <f t="shared" si="163"/>
        <v>10.4</v>
      </c>
      <c r="O651" s="11"/>
      <c r="P651" s="50" t="s">
        <v>1010</v>
      </c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</row>
    <row r="652" spans="1:71" ht="16.5" customHeight="1" x14ac:dyDescent="0.3">
      <c r="A652" s="4"/>
      <c r="B652" s="219"/>
      <c r="C652" s="47">
        <f t="shared" ref="C652:N652" si="164">+C$631+C651</f>
        <v>8.16</v>
      </c>
      <c r="D652" s="47">
        <f t="shared" si="164"/>
        <v>16.59</v>
      </c>
      <c r="E652" s="47">
        <f t="shared" si="164"/>
        <v>23.060000000000002</v>
      </c>
      <c r="F652" s="47">
        <f t="shared" si="164"/>
        <v>38.33</v>
      </c>
      <c r="G652" s="47">
        <f t="shared" si="164"/>
        <v>44.22</v>
      </c>
      <c r="H652" s="47">
        <f t="shared" si="164"/>
        <v>47.46</v>
      </c>
      <c r="I652" s="47">
        <f t="shared" si="164"/>
        <v>49.88</v>
      </c>
      <c r="J652" s="47">
        <f t="shared" si="164"/>
        <v>57.7</v>
      </c>
      <c r="K652" s="47">
        <f t="shared" si="164"/>
        <v>70.739999999999995</v>
      </c>
      <c r="L652" s="47">
        <f t="shared" si="164"/>
        <v>82.83</v>
      </c>
      <c r="M652" s="47">
        <f t="shared" si="164"/>
        <v>88.53</v>
      </c>
      <c r="N652" s="207">
        <f t="shared" si="164"/>
        <v>67.650000000000006</v>
      </c>
      <c r="O652" s="11"/>
      <c r="P652" s="50" t="s">
        <v>1011</v>
      </c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</row>
    <row r="653" spans="1:71" ht="16.5" customHeight="1" x14ac:dyDescent="0.3">
      <c r="A653" s="4"/>
      <c r="B653" s="220"/>
      <c r="C653" s="4"/>
      <c r="D653" s="4"/>
      <c r="E653" s="4"/>
      <c r="F653" s="4"/>
      <c r="G653" s="4"/>
      <c r="H653" s="4"/>
      <c r="I653" s="84"/>
      <c r="J653" s="84"/>
      <c r="K653" s="84"/>
      <c r="L653" s="84"/>
      <c r="M653" s="84"/>
      <c r="N653" s="221">
        <f>+N652/C652-1</f>
        <v>7.2904411764705888</v>
      </c>
      <c r="O653" s="11"/>
      <c r="P653" s="86" t="s">
        <v>1012</v>
      </c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</row>
    <row r="654" spans="1:71" ht="16.5" customHeight="1" x14ac:dyDescent="0.3">
      <c r="A654" s="22"/>
      <c r="B654" s="87"/>
      <c r="C654" s="88"/>
      <c r="D654" s="88">
        <f t="shared" ref="D654:N654" si="165">RATE(D$324-$C$324,,-$C652,D652)</f>
        <v>1.0330882352941175</v>
      </c>
      <c r="E654" s="88">
        <f t="shared" si="165"/>
        <v>0.68106525517506367</v>
      </c>
      <c r="F654" s="88">
        <f t="shared" si="165"/>
        <v>0.674748330386156</v>
      </c>
      <c r="G654" s="88">
        <f t="shared" si="165"/>
        <v>0.52574566561108649</v>
      </c>
      <c r="H654" s="88">
        <f t="shared" si="165"/>
        <v>0.42209141624424618</v>
      </c>
      <c r="I654" s="88">
        <f t="shared" si="165"/>
        <v>0.35219517215636142</v>
      </c>
      <c r="J654" s="88">
        <f t="shared" si="165"/>
        <v>0.32237641083526963</v>
      </c>
      <c r="K654" s="88">
        <f t="shared" si="165"/>
        <v>0.30992630099779245</v>
      </c>
      <c r="L654" s="88">
        <f t="shared" si="165"/>
        <v>0.29369844413378476</v>
      </c>
      <c r="M654" s="88">
        <f t="shared" si="165"/>
        <v>0.26922912864907073</v>
      </c>
      <c r="N654" s="294">
        <f t="shared" si="165"/>
        <v>0.21201238687104135</v>
      </c>
      <c r="O654" s="22"/>
      <c r="P654" s="90" t="s">
        <v>1013</v>
      </c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  <c r="AV654" s="22"/>
      <c r="AW654" s="22"/>
      <c r="AX654" s="22"/>
      <c r="AY654" s="22"/>
      <c r="AZ654" s="22"/>
      <c r="BA654" s="22"/>
      <c r="BB654" s="22"/>
      <c r="BC654" s="22"/>
      <c r="BD654" s="22"/>
      <c r="BE654" s="22"/>
      <c r="BF654" s="22"/>
      <c r="BG654" s="22"/>
      <c r="BH654" s="22"/>
      <c r="BI654" s="22"/>
      <c r="BJ654" s="22"/>
      <c r="BK654" s="22"/>
      <c r="BL654" s="22"/>
      <c r="BM654" s="22"/>
      <c r="BN654" s="22"/>
      <c r="BO654" s="22"/>
      <c r="BP654" s="22"/>
      <c r="BQ654" s="22"/>
      <c r="BR654" s="22"/>
      <c r="BS654" s="22"/>
    </row>
    <row r="655" spans="1:71" ht="16.5" customHeight="1" x14ac:dyDescent="0.3">
      <c r="A655" s="4"/>
      <c r="B655" s="79"/>
      <c r="C655" s="80"/>
      <c r="D655" s="80"/>
      <c r="E655" s="80">
        <f t="shared" ref="E655:N655" si="166">+D$621+D655</f>
        <v>0.7</v>
      </c>
      <c r="F655" s="80">
        <f t="shared" si="166"/>
        <v>1.95</v>
      </c>
      <c r="G655" s="80">
        <f t="shared" si="166"/>
        <v>2.85</v>
      </c>
      <c r="H655" s="80">
        <f t="shared" si="166"/>
        <v>3.75</v>
      </c>
      <c r="I655" s="80">
        <f t="shared" si="166"/>
        <v>4.55</v>
      </c>
      <c r="J655" s="80">
        <f t="shared" si="166"/>
        <v>5.45</v>
      </c>
      <c r="K655" s="80">
        <f t="shared" si="166"/>
        <v>6.45</v>
      </c>
      <c r="L655" s="80">
        <f t="shared" si="166"/>
        <v>7.5500000000000007</v>
      </c>
      <c r="M655" s="80">
        <f t="shared" si="166"/>
        <v>8.75</v>
      </c>
      <c r="N655" s="81">
        <f t="shared" si="166"/>
        <v>10</v>
      </c>
      <c r="O655" s="11"/>
      <c r="P655" s="50" t="s">
        <v>1010</v>
      </c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</row>
    <row r="656" spans="1:71" ht="16.5" customHeight="1" x14ac:dyDescent="0.3">
      <c r="A656" s="4"/>
      <c r="B656" s="219"/>
      <c r="C656" s="47"/>
      <c r="D656" s="47">
        <f t="shared" ref="D656:N656" si="167">+D$631+D655</f>
        <v>16.190000000000001</v>
      </c>
      <c r="E656" s="47">
        <f t="shared" si="167"/>
        <v>22.66</v>
      </c>
      <c r="F656" s="47">
        <f t="shared" si="167"/>
        <v>37.93</v>
      </c>
      <c r="G656" s="47">
        <f t="shared" si="167"/>
        <v>43.82</v>
      </c>
      <c r="H656" s="47">
        <f t="shared" si="167"/>
        <v>47.06</v>
      </c>
      <c r="I656" s="47">
        <f t="shared" si="167"/>
        <v>49.48</v>
      </c>
      <c r="J656" s="47">
        <f t="shared" si="167"/>
        <v>57.300000000000004</v>
      </c>
      <c r="K656" s="47">
        <f t="shared" si="167"/>
        <v>70.34</v>
      </c>
      <c r="L656" s="47">
        <f t="shared" si="167"/>
        <v>82.429999999999993</v>
      </c>
      <c r="M656" s="47">
        <f t="shared" si="167"/>
        <v>88.13</v>
      </c>
      <c r="N656" s="207">
        <f t="shared" si="167"/>
        <v>67.25</v>
      </c>
      <c r="O656" s="11"/>
      <c r="P656" s="50" t="s">
        <v>1011</v>
      </c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</row>
    <row r="657" spans="1:71" ht="16.5" customHeight="1" x14ac:dyDescent="0.3">
      <c r="A657" s="4"/>
      <c r="B657" s="220"/>
      <c r="C657" s="4"/>
      <c r="D657" s="4"/>
      <c r="E657" s="4"/>
      <c r="F657" s="4"/>
      <c r="G657" s="4"/>
      <c r="H657" s="4"/>
      <c r="I657" s="84"/>
      <c r="J657" s="84"/>
      <c r="K657" s="84"/>
      <c r="L657" s="84"/>
      <c r="M657" s="84"/>
      <c r="N657" s="221">
        <f>+N656/D656-1</f>
        <v>3.153798641136504</v>
      </c>
      <c r="O657" s="11"/>
      <c r="P657" s="86" t="s">
        <v>1012</v>
      </c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</row>
    <row r="658" spans="1:71" ht="16.5" customHeight="1" x14ac:dyDescent="0.3">
      <c r="A658" s="22"/>
      <c r="B658" s="87"/>
      <c r="C658" s="88"/>
      <c r="D658" s="88"/>
      <c r="E658" s="88">
        <f t="shared" ref="E658:N658" si="168">RATE(E$324-$D$324,,-$D656,E656)</f>
        <v>0.39962940086473125</v>
      </c>
      <c r="F658" s="88">
        <f t="shared" si="168"/>
        <v>0.53062216112387861</v>
      </c>
      <c r="G658" s="88">
        <f t="shared" si="168"/>
        <v>0.39361188519597673</v>
      </c>
      <c r="H658" s="88">
        <f t="shared" si="168"/>
        <v>0.30572364444312639</v>
      </c>
      <c r="I658" s="88">
        <f t="shared" si="168"/>
        <v>0.25036430889321137</v>
      </c>
      <c r="J658" s="88">
        <f t="shared" si="168"/>
        <v>0.23448162197328409</v>
      </c>
      <c r="K658" s="88">
        <f t="shared" si="168"/>
        <v>0.23349246870290241</v>
      </c>
      <c r="L658" s="88">
        <f t="shared" si="168"/>
        <v>0.22561708507535491</v>
      </c>
      <c r="M658" s="88">
        <f t="shared" si="168"/>
        <v>0.20715795974772899</v>
      </c>
      <c r="N658" s="89">
        <f t="shared" si="168"/>
        <v>0.15304045232214175</v>
      </c>
      <c r="O658" s="22"/>
      <c r="P658" s="90" t="s">
        <v>1013</v>
      </c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  <c r="AT658" s="22"/>
      <c r="AU658" s="22"/>
      <c r="AV658" s="22"/>
      <c r="AW658" s="22"/>
      <c r="AX658" s="22"/>
      <c r="AY658" s="22"/>
      <c r="AZ658" s="22"/>
      <c r="BA658" s="22"/>
      <c r="BB658" s="22"/>
      <c r="BC658" s="22"/>
      <c r="BD658" s="22"/>
      <c r="BE658" s="22"/>
      <c r="BF658" s="22"/>
      <c r="BG658" s="22"/>
      <c r="BH658" s="22"/>
      <c r="BI658" s="22"/>
      <c r="BJ658" s="22"/>
      <c r="BK658" s="22"/>
      <c r="BL658" s="22"/>
      <c r="BM658" s="22"/>
      <c r="BN658" s="22"/>
      <c r="BO658" s="22"/>
      <c r="BP658" s="22"/>
      <c r="BQ658" s="22"/>
      <c r="BR658" s="22"/>
      <c r="BS658" s="22"/>
    </row>
    <row r="659" spans="1:71" ht="16.5" customHeight="1" x14ac:dyDescent="0.3">
      <c r="A659" s="4"/>
      <c r="B659" s="79"/>
      <c r="C659" s="80"/>
      <c r="D659" s="80"/>
      <c r="E659" s="80"/>
      <c r="F659" s="80">
        <f t="shared" ref="F659:N659" si="169">+E$621+E659</f>
        <v>1.25</v>
      </c>
      <c r="G659" s="80">
        <f t="shared" si="169"/>
        <v>2.15</v>
      </c>
      <c r="H659" s="80">
        <f t="shared" si="169"/>
        <v>3.05</v>
      </c>
      <c r="I659" s="80">
        <f t="shared" si="169"/>
        <v>3.8499999999999996</v>
      </c>
      <c r="J659" s="80">
        <f t="shared" si="169"/>
        <v>4.75</v>
      </c>
      <c r="K659" s="80">
        <f t="shared" si="169"/>
        <v>5.75</v>
      </c>
      <c r="L659" s="80">
        <f t="shared" si="169"/>
        <v>6.85</v>
      </c>
      <c r="M659" s="80">
        <f t="shared" si="169"/>
        <v>8.0499999999999989</v>
      </c>
      <c r="N659" s="81">
        <f t="shared" si="169"/>
        <v>9.2999999999999989</v>
      </c>
      <c r="O659" s="11"/>
      <c r="P659" s="50" t="s">
        <v>1010</v>
      </c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</row>
    <row r="660" spans="1:71" ht="16.5" customHeight="1" x14ac:dyDescent="0.3">
      <c r="A660" s="4"/>
      <c r="B660" s="219"/>
      <c r="C660" s="47"/>
      <c r="D660" s="47"/>
      <c r="E660" s="47">
        <f t="shared" ref="E660:N660" si="170">+E$631+E659</f>
        <v>21.96</v>
      </c>
      <c r="F660" s="47">
        <f t="shared" si="170"/>
        <v>37.229999999999997</v>
      </c>
      <c r="G660" s="47">
        <f t="shared" si="170"/>
        <v>43.12</v>
      </c>
      <c r="H660" s="47">
        <f t="shared" si="170"/>
        <v>46.36</v>
      </c>
      <c r="I660" s="47">
        <f t="shared" si="170"/>
        <v>48.78</v>
      </c>
      <c r="J660" s="47">
        <f t="shared" si="170"/>
        <v>56.6</v>
      </c>
      <c r="K660" s="47">
        <f t="shared" si="170"/>
        <v>69.64</v>
      </c>
      <c r="L660" s="47">
        <f t="shared" si="170"/>
        <v>81.72999999999999</v>
      </c>
      <c r="M660" s="47">
        <f t="shared" si="170"/>
        <v>87.429999999999993</v>
      </c>
      <c r="N660" s="207">
        <f t="shared" si="170"/>
        <v>66.55</v>
      </c>
      <c r="O660" s="11"/>
      <c r="P660" s="50" t="s">
        <v>1011</v>
      </c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</row>
    <row r="661" spans="1:71" ht="16.5" customHeight="1" x14ac:dyDescent="0.3">
      <c r="A661" s="4"/>
      <c r="B661" s="220"/>
      <c r="C661" s="4"/>
      <c r="D661" s="4"/>
      <c r="E661" s="4"/>
      <c r="F661" s="4"/>
      <c r="G661" s="4"/>
      <c r="H661" s="4"/>
      <c r="I661" s="84"/>
      <c r="J661" s="84"/>
      <c r="K661" s="84"/>
      <c r="L661" s="84"/>
      <c r="M661" s="84"/>
      <c r="N661" s="221">
        <f>+N660/E660-1</f>
        <v>2.0305100182149358</v>
      </c>
      <c r="O661" s="11"/>
      <c r="P661" s="86" t="s">
        <v>1012</v>
      </c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</row>
    <row r="662" spans="1:71" ht="16.5" customHeight="1" x14ac:dyDescent="0.3">
      <c r="A662" s="22"/>
      <c r="B662" s="87"/>
      <c r="C662" s="88"/>
      <c r="D662" s="88"/>
      <c r="E662" s="88"/>
      <c r="F662" s="88">
        <f t="shared" ref="F662:N662" si="171">RATE(F$324-$E$324,,-$E660,F660)</f>
        <v>0.69535519125683054</v>
      </c>
      <c r="G662" s="88">
        <f t="shared" si="171"/>
        <v>0.40127446544370937</v>
      </c>
      <c r="H662" s="88">
        <f t="shared" si="171"/>
        <v>0.28283371042560174</v>
      </c>
      <c r="I662" s="88">
        <f t="shared" si="171"/>
        <v>0.22082205088517495</v>
      </c>
      <c r="J662" s="88">
        <f t="shared" si="171"/>
        <v>0.208472630869207</v>
      </c>
      <c r="K662" s="88">
        <f t="shared" si="171"/>
        <v>0.212098008782268</v>
      </c>
      <c r="L662" s="88">
        <f t="shared" si="171"/>
        <v>0.20652297064897737</v>
      </c>
      <c r="M662" s="88">
        <f t="shared" si="171"/>
        <v>0.18851185445426527</v>
      </c>
      <c r="N662" s="89">
        <f t="shared" si="171"/>
        <v>0.13110193961209374</v>
      </c>
      <c r="O662" s="22"/>
      <c r="P662" s="90" t="s">
        <v>1013</v>
      </c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K662" s="22"/>
      <c r="AL662" s="22"/>
      <c r="AM662" s="22"/>
      <c r="AN662" s="22"/>
      <c r="AO662" s="22"/>
      <c r="AP662" s="22"/>
      <c r="AQ662" s="22"/>
      <c r="AR662" s="22"/>
      <c r="AS662" s="22"/>
      <c r="AT662" s="22"/>
      <c r="AU662" s="22"/>
      <c r="AV662" s="22"/>
      <c r="AW662" s="22"/>
      <c r="AX662" s="22"/>
      <c r="AY662" s="22"/>
      <c r="AZ662" s="22"/>
      <c r="BA662" s="22"/>
      <c r="BB662" s="22"/>
      <c r="BC662" s="22"/>
      <c r="BD662" s="22"/>
      <c r="BE662" s="22"/>
      <c r="BF662" s="22"/>
      <c r="BG662" s="22"/>
      <c r="BH662" s="22"/>
      <c r="BI662" s="22"/>
      <c r="BJ662" s="22"/>
      <c r="BK662" s="22"/>
      <c r="BL662" s="22"/>
      <c r="BM662" s="22"/>
      <c r="BN662" s="22"/>
      <c r="BO662" s="22"/>
      <c r="BP662" s="22"/>
      <c r="BQ662" s="22"/>
      <c r="BR662" s="22"/>
      <c r="BS662" s="22"/>
    </row>
    <row r="663" spans="1:71" ht="16.5" customHeight="1" x14ac:dyDescent="0.3">
      <c r="A663" s="4"/>
      <c r="B663" s="79"/>
      <c r="C663" s="80"/>
      <c r="D663" s="80"/>
      <c r="E663" s="80"/>
      <c r="F663" s="80"/>
      <c r="G663" s="80">
        <f t="shared" ref="G663:N663" si="172">+F$621+F663</f>
        <v>0.9</v>
      </c>
      <c r="H663" s="80">
        <f t="shared" si="172"/>
        <v>1.8</v>
      </c>
      <c r="I663" s="80">
        <f t="shared" si="172"/>
        <v>2.6</v>
      </c>
      <c r="J663" s="80">
        <f t="shared" si="172"/>
        <v>3.5</v>
      </c>
      <c r="K663" s="80">
        <f t="shared" si="172"/>
        <v>4.5</v>
      </c>
      <c r="L663" s="80">
        <f t="shared" si="172"/>
        <v>5.6</v>
      </c>
      <c r="M663" s="80">
        <f t="shared" si="172"/>
        <v>6.8</v>
      </c>
      <c r="N663" s="81">
        <f t="shared" si="172"/>
        <v>8.0500000000000007</v>
      </c>
      <c r="O663" s="11"/>
      <c r="P663" s="50" t="s">
        <v>1010</v>
      </c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</row>
    <row r="664" spans="1:71" ht="16.5" customHeight="1" x14ac:dyDescent="0.3">
      <c r="A664" s="4"/>
      <c r="B664" s="219"/>
      <c r="C664" s="47"/>
      <c r="D664" s="47"/>
      <c r="E664" s="47"/>
      <c r="F664" s="47">
        <f t="shared" ref="F664:N664" si="173">+F$631+F663</f>
        <v>35.979999999999997</v>
      </c>
      <c r="G664" s="47">
        <f t="shared" si="173"/>
        <v>41.87</v>
      </c>
      <c r="H664" s="47">
        <f t="shared" si="173"/>
        <v>45.11</v>
      </c>
      <c r="I664" s="47">
        <f t="shared" si="173"/>
        <v>47.53</v>
      </c>
      <c r="J664" s="47">
        <f t="shared" si="173"/>
        <v>55.35</v>
      </c>
      <c r="K664" s="47">
        <f t="shared" si="173"/>
        <v>68.39</v>
      </c>
      <c r="L664" s="47">
        <f t="shared" si="173"/>
        <v>80.47999999999999</v>
      </c>
      <c r="M664" s="47">
        <f t="shared" si="173"/>
        <v>86.179999999999993</v>
      </c>
      <c r="N664" s="207">
        <f t="shared" si="173"/>
        <v>65.3</v>
      </c>
      <c r="O664" s="11"/>
      <c r="P664" s="50" t="s">
        <v>1011</v>
      </c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</row>
    <row r="665" spans="1:71" ht="16.5" customHeight="1" x14ac:dyDescent="0.3">
      <c r="A665" s="4"/>
      <c r="B665" s="220"/>
      <c r="C665" s="4"/>
      <c r="D665" s="4"/>
      <c r="E665" s="4"/>
      <c r="F665" s="4"/>
      <c r="G665" s="4"/>
      <c r="H665" s="4"/>
      <c r="I665" s="84"/>
      <c r="J665" s="84"/>
      <c r="K665" s="84"/>
      <c r="L665" s="84"/>
      <c r="M665" s="84"/>
      <c r="N665" s="221">
        <f>+N664/F664-1</f>
        <v>0.81489716509171761</v>
      </c>
      <c r="O665" s="11"/>
      <c r="P665" s="86" t="s">
        <v>1012</v>
      </c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</row>
    <row r="666" spans="1:71" ht="16.5" customHeight="1" x14ac:dyDescent="0.3">
      <c r="A666" s="22"/>
      <c r="B666" s="87"/>
      <c r="C666" s="88"/>
      <c r="D666" s="88"/>
      <c r="E666" s="88"/>
      <c r="F666" s="88"/>
      <c r="G666" s="88">
        <f t="shared" ref="G666:N666" si="174">RATE(G$324-$F$324,,-$F664,G664)</f>
        <v>0.16370205669816565</v>
      </c>
      <c r="H666" s="88">
        <f t="shared" si="174"/>
        <v>0.11971071464525353</v>
      </c>
      <c r="I666" s="88">
        <f t="shared" si="174"/>
        <v>9.7241482939233154E-2</v>
      </c>
      <c r="J666" s="88">
        <f t="shared" si="174"/>
        <v>0.11368947808068545</v>
      </c>
      <c r="K666" s="88">
        <f t="shared" si="174"/>
        <v>0.1370676109284934</v>
      </c>
      <c r="L666" s="88">
        <f t="shared" si="174"/>
        <v>0.14359206897712451</v>
      </c>
      <c r="M666" s="88">
        <f t="shared" si="174"/>
        <v>0.13290159987993339</v>
      </c>
      <c r="N666" s="89">
        <f t="shared" si="174"/>
        <v>7.7349223017501745E-2</v>
      </c>
      <c r="O666" s="22"/>
      <c r="P666" s="90" t="s">
        <v>1013</v>
      </c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  <c r="AT666" s="22"/>
      <c r="AU666" s="22"/>
      <c r="AV666" s="22"/>
      <c r="AW666" s="22"/>
      <c r="AX666" s="22"/>
      <c r="AY666" s="22"/>
      <c r="AZ666" s="22"/>
      <c r="BA666" s="22"/>
      <c r="BB666" s="22"/>
      <c r="BC666" s="22"/>
      <c r="BD666" s="22"/>
      <c r="BE666" s="22"/>
      <c r="BF666" s="22"/>
      <c r="BG666" s="22"/>
      <c r="BH666" s="22"/>
      <c r="BI666" s="22"/>
      <c r="BJ666" s="22"/>
      <c r="BK666" s="22"/>
      <c r="BL666" s="22"/>
      <c r="BM666" s="22"/>
      <c r="BN666" s="22"/>
      <c r="BO666" s="22"/>
      <c r="BP666" s="22"/>
      <c r="BQ666" s="22"/>
      <c r="BR666" s="22"/>
      <c r="BS666" s="22"/>
    </row>
    <row r="667" spans="1:71" ht="16.5" customHeight="1" x14ac:dyDescent="0.3">
      <c r="A667" s="4"/>
      <c r="B667" s="79"/>
      <c r="C667" s="80"/>
      <c r="D667" s="80"/>
      <c r="E667" s="80"/>
      <c r="F667" s="80"/>
      <c r="G667" s="80"/>
      <c r="H667" s="80">
        <f t="shared" ref="H667:N667" si="175">+G$621+G667</f>
        <v>0.9</v>
      </c>
      <c r="I667" s="80">
        <f t="shared" si="175"/>
        <v>1.7000000000000002</v>
      </c>
      <c r="J667" s="80">
        <f t="shared" si="175"/>
        <v>2.6</v>
      </c>
      <c r="K667" s="80">
        <f t="shared" si="175"/>
        <v>3.6</v>
      </c>
      <c r="L667" s="80">
        <f t="shared" si="175"/>
        <v>4.7</v>
      </c>
      <c r="M667" s="80">
        <f t="shared" si="175"/>
        <v>5.9</v>
      </c>
      <c r="N667" s="81">
        <f t="shared" si="175"/>
        <v>7.15</v>
      </c>
      <c r="O667" s="11"/>
      <c r="P667" s="50" t="s">
        <v>1010</v>
      </c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</row>
    <row r="668" spans="1:71" ht="16.5" customHeight="1" x14ac:dyDescent="0.3">
      <c r="A668" s="4"/>
      <c r="B668" s="219"/>
      <c r="C668" s="47"/>
      <c r="D668" s="47"/>
      <c r="E668" s="47"/>
      <c r="F668" s="47"/>
      <c r="G668" s="47">
        <f t="shared" ref="G668:N668" si="176">+G$631+G667</f>
        <v>40.97</v>
      </c>
      <c r="H668" s="47">
        <f t="shared" si="176"/>
        <v>44.21</v>
      </c>
      <c r="I668" s="47">
        <f t="shared" si="176"/>
        <v>46.63</v>
      </c>
      <c r="J668" s="47">
        <f t="shared" si="176"/>
        <v>54.45</v>
      </c>
      <c r="K668" s="47">
        <f t="shared" si="176"/>
        <v>67.489999999999995</v>
      </c>
      <c r="L668" s="47">
        <f t="shared" si="176"/>
        <v>79.58</v>
      </c>
      <c r="M668" s="47">
        <f t="shared" si="176"/>
        <v>85.28</v>
      </c>
      <c r="N668" s="207">
        <f t="shared" si="176"/>
        <v>64.400000000000006</v>
      </c>
      <c r="O668" s="11"/>
      <c r="P668" s="50" t="s">
        <v>1011</v>
      </c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</row>
    <row r="669" spans="1:71" ht="16.5" customHeight="1" x14ac:dyDescent="0.3">
      <c r="A669" s="4"/>
      <c r="B669" s="220"/>
      <c r="C669" s="4"/>
      <c r="D669" s="4"/>
      <c r="E669" s="4"/>
      <c r="F669" s="4"/>
      <c r="G669" s="4"/>
      <c r="H669" s="4"/>
      <c r="I669" s="84"/>
      <c r="J669" s="84"/>
      <c r="K669" s="84"/>
      <c r="L669" s="84"/>
      <c r="M669" s="84"/>
      <c r="N669" s="221">
        <f>+N668/G668-1</f>
        <v>0.57188186477910685</v>
      </c>
      <c r="O669" s="11"/>
      <c r="P669" s="86" t="s">
        <v>1012</v>
      </c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</row>
    <row r="670" spans="1:71" ht="16.5" customHeight="1" x14ac:dyDescent="0.3">
      <c r="A670" s="22"/>
      <c r="B670" s="87"/>
      <c r="C670" s="88"/>
      <c r="D670" s="88"/>
      <c r="E670" s="88"/>
      <c r="F670" s="88"/>
      <c r="G670" s="88"/>
      <c r="H670" s="88">
        <f t="shared" ref="H670:N670" si="177">RATE(H$324-$G$324,,-$G668,H668)</f>
        <v>7.9082255308762589E-2</v>
      </c>
      <c r="I670" s="88">
        <f t="shared" si="177"/>
        <v>6.6841068648674909E-2</v>
      </c>
      <c r="J670" s="88">
        <f t="shared" si="177"/>
        <v>9.9454615329369694E-2</v>
      </c>
      <c r="K670" s="88">
        <f t="shared" si="177"/>
        <v>0.13290466744639562</v>
      </c>
      <c r="L670" s="88">
        <f t="shared" si="177"/>
        <v>0.1420039187273974</v>
      </c>
      <c r="M670" s="88">
        <f t="shared" si="177"/>
        <v>0.12996121765552981</v>
      </c>
      <c r="N670" s="89">
        <f t="shared" si="177"/>
        <v>6.6743453215295234E-2</v>
      </c>
      <c r="O670" s="22"/>
      <c r="P670" s="90" t="s">
        <v>1013</v>
      </c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  <c r="AT670" s="22"/>
      <c r="AU670" s="22"/>
      <c r="AV670" s="22"/>
      <c r="AW670" s="22"/>
      <c r="AX670" s="22"/>
      <c r="AY670" s="22"/>
      <c r="AZ670" s="22"/>
      <c r="BA670" s="22"/>
      <c r="BB670" s="22"/>
      <c r="BC670" s="22"/>
      <c r="BD670" s="22"/>
      <c r="BE670" s="22"/>
      <c r="BF670" s="22"/>
      <c r="BG670" s="22"/>
      <c r="BH670" s="22"/>
      <c r="BI670" s="22"/>
      <c r="BJ670" s="22"/>
      <c r="BK670" s="22"/>
      <c r="BL670" s="22"/>
      <c r="BM670" s="22"/>
      <c r="BN670" s="22"/>
      <c r="BO670" s="22"/>
      <c r="BP670" s="22"/>
      <c r="BQ670" s="22"/>
      <c r="BR670" s="22"/>
      <c r="BS670" s="22"/>
    </row>
    <row r="671" spans="1:71" ht="16.5" customHeight="1" x14ac:dyDescent="0.3">
      <c r="A671" s="4"/>
      <c r="B671" s="79"/>
      <c r="C671" s="80"/>
      <c r="D671" s="80"/>
      <c r="E671" s="80"/>
      <c r="F671" s="80"/>
      <c r="G671" s="80"/>
      <c r="H671" s="80"/>
      <c r="I671" s="80">
        <f t="shared" ref="I671:N671" si="178">+H$621+H671</f>
        <v>0.8</v>
      </c>
      <c r="J671" s="80">
        <f t="shared" si="178"/>
        <v>1.7000000000000002</v>
      </c>
      <c r="K671" s="80">
        <f t="shared" si="178"/>
        <v>2.7</v>
      </c>
      <c r="L671" s="80">
        <f t="shared" si="178"/>
        <v>3.8000000000000003</v>
      </c>
      <c r="M671" s="80">
        <f t="shared" si="178"/>
        <v>5</v>
      </c>
      <c r="N671" s="81">
        <f t="shared" si="178"/>
        <v>6.25</v>
      </c>
      <c r="O671" s="11"/>
      <c r="P671" s="50" t="s">
        <v>1010</v>
      </c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</row>
    <row r="672" spans="1:71" ht="16.5" customHeight="1" x14ac:dyDescent="0.3">
      <c r="A672" s="4"/>
      <c r="B672" s="219"/>
      <c r="C672" s="47"/>
      <c r="D672" s="47"/>
      <c r="E672" s="47"/>
      <c r="F672" s="47"/>
      <c r="G672" s="47"/>
      <c r="H672" s="47">
        <f t="shared" ref="H672:N672" si="179">+H$631+H671</f>
        <v>43.31</v>
      </c>
      <c r="I672" s="47">
        <f t="shared" si="179"/>
        <v>45.73</v>
      </c>
      <c r="J672" s="47">
        <f t="shared" si="179"/>
        <v>53.550000000000004</v>
      </c>
      <c r="K672" s="47">
        <f t="shared" si="179"/>
        <v>66.59</v>
      </c>
      <c r="L672" s="47">
        <f t="shared" si="179"/>
        <v>78.679999999999993</v>
      </c>
      <c r="M672" s="47">
        <f t="shared" si="179"/>
        <v>84.38</v>
      </c>
      <c r="N672" s="207">
        <f t="shared" si="179"/>
        <v>63.5</v>
      </c>
      <c r="O672" s="11"/>
      <c r="P672" s="50" t="s">
        <v>1011</v>
      </c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</row>
    <row r="673" spans="1:71" ht="16.5" customHeight="1" x14ac:dyDescent="0.3">
      <c r="A673" s="4"/>
      <c r="B673" s="220"/>
      <c r="C673" s="4"/>
      <c r="D673" s="4"/>
      <c r="E673" s="4"/>
      <c r="F673" s="4"/>
      <c r="G673" s="4"/>
      <c r="H673" s="4"/>
      <c r="I673" s="84"/>
      <c r="J673" s="84"/>
      <c r="K673" s="84"/>
      <c r="L673" s="84"/>
      <c r="M673" s="84"/>
      <c r="N673" s="221">
        <f>+N672/H672-1</f>
        <v>0.46617409374278451</v>
      </c>
      <c r="O673" s="11"/>
      <c r="P673" s="86" t="s">
        <v>1012</v>
      </c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</row>
    <row r="674" spans="1:71" ht="16.5" customHeight="1" x14ac:dyDescent="0.3">
      <c r="A674" s="22"/>
      <c r="B674" s="87"/>
      <c r="C674" s="88"/>
      <c r="D674" s="88"/>
      <c r="E674" s="88"/>
      <c r="F674" s="88"/>
      <c r="G674" s="88"/>
      <c r="H674" s="88"/>
      <c r="I674" s="88">
        <f t="shared" ref="I674:N674" si="180">RATE(I$324-$H$324,,-$H672,I672)</f>
        <v>5.587624105287451E-2</v>
      </c>
      <c r="J674" s="88">
        <f t="shared" si="180"/>
        <v>0.11195098968587794</v>
      </c>
      <c r="K674" s="88">
        <f t="shared" si="180"/>
        <v>0.15418017525086863</v>
      </c>
      <c r="L674" s="88">
        <f t="shared" si="180"/>
        <v>0.16096477214639393</v>
      </c>
      <c r="M674" s="88">
        <f t="shared" si="180"/>
        <v>0.14269484314754333</v>
      </c>
      <c r="N674" s="89">
        <f t="shared" si="180"/>
        <v>6.5853683102505264E-2</v>
      </c>
      <c r="O674" s="22"/>
      <c r="P674" s="90" t="s">
        <v>1013</v>
      </c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  <c r="AT674" s="22"/>
      <c r="AU674" s="22"/>
      <c r="AV674" s="22"/>
      <c r="AW674" s="22"/>
      <c r="AX674" s="22"/>
      <c r="AY674" s="22"/>
      <c r="AZ674" s="22"/>
      <c r="BA674" s="22"/>
      <c r="BB674" s="22"/>
      <c r="BC674" s="22"/>
      <c r="BD674" s="22"/>
      <c r="BE674" s="22"/>
      <c r="BF674" s="22"/>
      <c r="BG674" s="22"/>
      <c r="BH674" s="22"/>
      <c r="BI674" s="22"/>
      <c r="BJ674" s="22"/>
      <c r="BK674" s="22"/>
      <c r="BL674" s="22"/>
      <c r="BM674" s="22"/>
      <c r="BN674" s="22"/>
      <c r="BO674" s="22"/>
      <c r="BP674" s="22"/>
      <c r="BQ674" s="22"/>
      <c r="BR674" s="22"/>
      <c r="BS674" s="22"/>
    </row>
    <row r="675" spans="1:71" ht="16.5" customHeight="1" x14ac:dyDescent="0.3">
      <c r="A675" s="4"/>
      <c r="B675" s="79"/>
      <c r="C675" s="80"/>
      <c r="D675" s="80"/>
      <c r="E675" s="80"/>
      <c r="F675" s="80"/>
      <c r="G675" s="80"/>
      <c r="H675" s="80"/>
      <c r="I675" s="80"/>
      <c r="J675" s="80">
        <f t="shared" ref="J675:N675" si="181">+I$621+I675</f>
        <v>0.9</v>
      </c>
      <c r="K675" s="80">
        <f t="shared" si="181"/>
        <v>1.9</v>
      </c>
      <c r="L675" s="80">
        <f t="shared" si="181"/>
        <v>3</v>
      </c>
      <c r="M675" s="80">
        <f t="shared" si="181"/>
        <v>4.2</v>
      </c>
      <c r="N675" s="81">
        <f t="shared" si="181"/>
        <v>5.45</v>
      </c>
      <c r="O675" s="11"/>
      <c r="P675" s="50" t="s">
        <v>1010</v>
      </c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</row>
    <row r="676" spans="1:71" ht="16.5" customHeight="1" x14ac:dyDescent="0.3">
      <c r="A676" s="4"/>
      <c r="B676" s="219"/>
      <c r="C676" s="47"/>
      <c r="D676" s="47"/>
      <c r="E676" s="47"/>
      <c r="F676" s="47"/>
      <c r="G676" s="47"/>
      <c r="H676" s="47"/>
      <c r="I676" s="47">
        <f t="shared" ref="I676:N676" si="182">+I$631+I675</f>
        <v>44.93</v>
      </c>
      <c r="J676" s="47">
        <f t="shared" si="182"/>
        <v>52.75</v>
      </c>
      <c r="K676" s="47">
        <f t="shared" si="182"/>
        <v>65.790000000000006</v>
      </c>
      <c r="L676" s="47">
        <f t="shared" si="182"/>
        <v>77.88</v>
      </c>
      <c r="M676" s="47">
        <f t="shared" si="182"/>
        <v>83.58</v>
      </c>
      <c r="N676" s="207">
        <f t="shared" si="182"/>
        <v>62.7</v>
      </c>
      <c r="O676" s="11"/>
      <c r="P676" s="50" t="s">
        <v>1011</v>
      </c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</row>
    <row r="677" spans="1:71" ht="16.5" customHeight="1" x14ac:dyDescent="0.3">
      <c r="A677" s="4"/>
      <c r="B677" s="220"/>
      <c r="C677" s="4"/>
      <c r="D677" s="4"/>
      <c r="E677" s="4"/>
      <c r="F677" s="4"/>
      <c r="G677" s="4"/>
      <c r="H677" s="4"/>
      <c r="I677" s="84"/>
      <c r="J677" s="84"/>
      <c r="K677" s="84"/>
      <c r="L677" s="84"/>
      <c r="M677" s="84"/>
      <c r="N677" s="221">
        <f>+N676/I676-1</f>
        <v>0.39550411751613623</v>
      </c>
      <c r="O677" s="11"/>
      <c r="P677" s="86" t="s">
        <v>1012</v>
      </c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</row>
    <row r="678" spans="1:71" ht="16.5" customHeight="1" x14ac:dyDescent="0.3">
      <c r="A678" s="22"/>
      <c r="B678" s="87"/>
      <c r="C678" s="88"/>
      <c r="D678" s="88"/>
      <c r="E678" s="88"/>
      <c r="F678" s="88"/>
      <c r="G678" s="88"/>
      <c r="H678" s="88"/>
      <c r="I678" s="88"/>
      <c r="J678" s="88">
        <f t="shared" ref="J678:N678" si="183">RATE(J$324-$I$324,,-$I676,J676)</f>
        <v>0.17404851991987549</v>
      </c>
      <c r="K678" s="88">
        <f t="shared" si="183"/>
        <v>0.21007345455260037</v>
      </c>
      <c r="L678" s="88">
        <f t="shared" si="183"/>
        <v>0.20124015520187713</v>
      </c>
      <c r="M678" s="88">
        <f t="shared" si="183"/>
        <v>0.16786189108944555</v>
      </c>
      <c r="N678" s="89">
        <f t="shared" si="183"/>
        <v>6.8922514064777021E-2</v>
      </c>
      <c r="O678" s="22"/>
      <c r="P678" s="90" t="s">
        <v>1013</v>
      </c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  <c r="BB678" s="22"/>
      <c r="BC678" s="22"/>
      <c r="BD678" s="22"/>
      <c r="BE678" s="22"/>
      <c r="BF678" s="22"/>
      <c r="BG678" s="22"/>
      <c r="BH678" s="22"/>
      <c r="BI678" s="22"/>
      <c r="BJ678" s="22"/>
      <c r="BK678" s="22"/>
      <c r="BL678" s="22"/>
      <c r="BM678" s="22"/>
      <c r="BN678" s="22"/>
      <c r="BO678" s="22"/>
      <c r="BP678" s="22"/>
      <c r="BQ678" s="22"/>
      <c r="BR678" s="22"/>
      <c r="BS678" s="22"/>
    </row>
    <row r="679" spans="1:71" ht="16.5" customHeight="1" x14ac:dyDescent="0.3">
      <c r="A679" s="4"/>
      <c r="B679" s="79"/>
      <c r="C679" s="80"/>
      <c r="D679" s="80"/>
      <c r="E679" s="80"/>
      <c r="F679" s="80"/>
      <c r="G679" s="80"/>
      <c r="H679" s="80"/>
      <c r="I679" s="80"/>
      <c r="J679" s="80"/>
      <c r="K679" s="80">
        <f t="shared" ref="K679:N679" si="184">+J$621+J679</f>
        <v>1</v>
      </c>
      <c r="L679" s="80">
        <f t="shared" si="184"/>
        <v>2.1</v>
      </c>
      <c r="M679" s="80">
        <f t="shared" si="184"/>
        <v>3.3</v>
      </c>
      <c r="N679" s="81">
        <f t="shared" si="184"/>
        <v>4.55</v>
      </c>
      <c r="O679" s="11"/>
      <c r="P679" s="50" t="s">
        <v>1010</v>
      </c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</row>
    <row r="680" spans="1:71" ht="16.5" customHeight="1" x14ac:dyDescent="0.3">
      <c r="A680" s="4"/>
      <c r="B680" s="219"/>
      <c r="C680" s="47"/>
      <c r="D680" s="47"/>
      <c r="E680" s="47"/>
      <c r="F680" s="47"/>
      <c r="G680" s="47"/>
      <c r="H680" s="47"/>
      <c r="I680" s="47"/>
      <c r="J680" s="47">
        <f t="shared" ref="J680:N680" si="185">+J$631+J679</f>
        <v>51.85</v>
      </c>
      <c r="K680" s="47">
        <f t="shared" si="185"/>
        <v>64.89</v>
      </c>
      <c r="L680" s="47">
        <f t="shared" si="185"/>
        <v>76.97999999999999</v>
      </c>
      <c r="M680" s="47">
        <f t="shared" si="185"/>
        <v>82.679999999999993</v>
      </c>
      <c r="N680" s="207">
        <f t="shared" si="185"/>
        <v>61.8</v>
      </c>
      <c r="O680" s="11"/>
      <c r="P680" s="50" t="s">
        <v>1011</v>
      </c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</row>
    <row r="681" spans="1:71" ht="16.5" customHeight="1" x14ac:dyDescent="0.3">
      <c r="A681" s="4"/>
      <c r="B681" s="220"/>
      <c r="C681" s="4"/>
      <c r="D681" s="4"/>
      <c r="E681" s="4"/>
      <c r="F681" s="4"/>
      <c r="G681" s="4"/>
      <c r="H681" s="4"/>
      <c r="I681" s="84"/>
      <c r="J681" s="84"/>
      <c r="K681" s="84"/>
      <c r="L681" s="84"/>
      <c r="M681" s="84"/>
      <c r="N681" s="221">
        <f>+N680/J680-1</f>
        <v>0.19189971070395373</v>
      </c>
      <c r="O681" s="11"/>
      <c r="P681" s="86" t="s">
        <v>1012</v>
      </c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</row>
    <row r="682" spans="1:71" ht="16.5" customHeight="1" x14ac:dyDescent="0.3">
      <c r="A682" s="22"/>
      <c r="B682" s="87"/>
      <c r="C682" s="88"/>
      <c r="D682" s="88"/>
      <c r="E682" s="88"/>
      <c r="F682" s="88"/>
      <c r="G682" s="88"/>
      <c r="H682" s="88"/>
      <c r="I682" s="88"/>
      <c r="J682" s="88"/>
      <c r="K682" s="88">
        <f t="shared" ref="K682:N682" si="186">RATE(K$324-$J$324,,-$J680,K680)</f>
        <v>0.25149469623915138</v>
      </c>
      <c r="L682" s="88">
        <f t="shared" si="186"/>
        <v>0.21846924850271418</v>
      </c>
      <c r="M682" s="88">
        <f t="shared" si="186"/>
        <v>0.16828975713631836</v>
      </c>
      <c r="N682" s="89">
        <f t="shared" si="186"/>
        <v>4.4864390821348667E-2</v>
      </c>
      <c r="O682" s="22"/>
      <c r="P682" s="90" t="s">
        <v>1013</v>
      </c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  <c r="AT682" s="22"/>
      <c r="AU682" s="22"/>
      <c r="AV682" s="22"/>
      <c r="AW682" s="22"/>
      <c r="AX682" s="22"/>
      <c r="AY682" s="22"/>
      <c r="AZ682" s="22"/>
      <c r="BA682" s="22"/>
      <c r="BB682" s="22"/>
      <c r="BC682" s="22"/>
      <c r="BD682" s="22"/>
      <c r="BE682" s="22"/>
      <c r="BF682" s="22"/>
      <c r="BG682" s="22"/>
      <c r="BH682" s="22"/>
      <c r="BI682" s="22"/>
      <c r="BJ682" s="22"/>
      <c r="BK682" s="22"/>
      <c r="BL682" s="22"/>
      <c r="BM682" s="22"/>
      <c r="BN682" s="22"/>
      <c r="BO682" s="22"/>
      <c r="BP682" s="22"/>
      <c r="BQ682" s="22"/>
      <c r="BR682" s="22"/>
      <c r="BS682" s="22"/>
    </row>
    <row r="683" spans="1:71" ht="16.5" customHeight="1" x14ac:dyDescent="0.3">
      <c r="A683" s="4"/>
      <c r="B683" s="93"/>
      <c r="C683" s="94"/>
      <c r="D683" s="94"/>
      <c r="E683" s="94"/>
      <c r="F683" s="94"/>
      <c r="G683" s="94"/>
      <c r="H683" s="94"/>
      <c r="I683" s="94"/>
      <c r="J683" s="94"/>
      <c r="K683" s="94"/>
      <c r="L683" s="80">
        <f t="shared" ref="L683:N683" si="187">+K$621+K683</f>
        <v>1.1000000000000001</v>
      </c>
      <c r="M683" s="80">
        <f t="shared" si="187"/>
        <v>2.2999999999999998</v>
      </c>
      <c r="N683" s="81">
        <f t="shared" si="187"/>
        <v>3.55</v>
      </c>
      <c r="O683" s="11"/>
      <c r="P683" s="50" t="s">
        <v>1010</v>
      </c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</row>
    <row r="684" spans="1:71" ht="16.5" customHeight="1" x14ac:dyDescent="0.3">
      <c r="A684" s="4"/>
      <c r="B684" s="219"/>
      <c r="C684" s="47"/>
      <c r="D684" s="47"/>
      <c r="E684" s="47"/>
      <c r="F684" s="47"/>
      <c r="G684" s="47"/>
      <c r="H684" s="47"/>
      <c r="I684" s="47"/>
      <c r="J684" s="47"/>
      <c r="K684" s="47">
        <f t="shared" ref="K684:N684" si="188">+K$631+K683</f>
        <v>63.89</v>
      </c>
      <c r="L684" s="47">
        <f t="shared" si="188"/>
        <v>75.97999999999999</v>
      </c>
      <c r="M684" s="47">
        <f t="shared" si="188"/>
        <v>81.679999999999993</v>
      </c>
      <c r="N684" s="207">
        <f t="shared" si="188"/>
        <v>60.8</v>
      </c>
      <c r="O684" s="11"/>
      <c r="P684" s="50" t="s">
        <v>1011</v>
      </c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</row>
    <row r="685" spans="1:71" ht="16.5" customHeight="1" x14ac:dyDescent="0.3">
      <c r="A685" s="4"/>
      <c r="B685" s="220"/>
      <c r="C685" s="4"/>
      <c r="D685" s="4"/>
      <c r="E685" s="4"/>
      <c r="F685" s="4"/>
      <c r="G685" s="4"/>
      <c r="H685" s="4"/>
      <c r="I685" s="84"/>
      <c r="J685" s="84"/>
      <c r="K685" s="84"/>
      <c r="L685" s="84"/>
      <c r="M685" s="84"/>
      <c r="N685" s="221">
        <f>+N684/K684-1</f>
        <v>-4.836437627171708E-2</v>
      </c>
      <c r="O685" s="11"/>
      <c r="P685" s="86" t="s">
        <v>1012</v>
      </c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</row>
    <row r="686" spans="1:71" ht="16.5" customHeight="1" x14ac:dyDescent="0.3">
      <c r="A686" s="22"/>
      <c r="B686" s="87"/>
      <c r="C686" s="88"/>
      <c r="D686" s="88"/>
      <c r="E686" s="88"/>
      <c r="F686" s="88"/>
      <c r="G686" s="88"/>
      <c r="H686" s="88"/>
      <c r="I686" s="88"/>
      <c r="J686" s="88"/>
      <c r="K686" s="88"/>
      <c r="L686" s="88">
        <f t="shared" ref="L686:N686" si="189">RATE(L$324-$K$324,,-$K684,L684)</f>
        <v>0.18923149162623223</v>
      </c>
      <c r="M686" s="88">
        <f t="shared" si="189"/>
        <v>0.13068445259973704</v>
      </c>
      <c r="N686" s="89">
        <f t="shared" si="189"/>
        <v>-1.6388576967461325E-2</v>
      </c>
      <c r="O686" s="22"/>
      <c r="P686" s="90" t="s">
        <v>1013</v>
      </c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  <c r="AT686" s="22"/>
      <c r="AU686" s="22"/>
      <c r="AV686" s="22"/>
      <c r="AW686" s="22"/>
      <c r="AX686" s="22"/>
      <c r="AY686" s="22"/>
      <c r="AZ686" s="22"/>
      <c r="BA686" s="22"/>
      <c r="BB686" s="22"/>
      <c r="BC686" s="22"/>
      <c r="BD686" s="22"/>
      <c r="BE686" s="22"/>
      <c r="BF686" s="22"/>
      <c r="BG686" s="22"/>
      <c r="BH686" s="22"/>
      <c r="BI686" s="22"/>
      <c r="BJ686" s="22"/>
      <c r="BK686" s="22"/>
      <c r="BL686" s="22"/>
      <c r="BM686" s="22"/>
      <c r="BN686" s="22"/>
      <c r="BO686" s="22"/>
      <c r="BP686" s="22"/>
      <c r="BQ686" s="22"/>
      <c r="BR686" s="22"/>
      <c r="BS686" s="22"/>
    </row>
    <row r="687" spans="1:71" ht="16.5" customHeight="1" x14ac:dyDescent="0.3">
      <c r="A687" s="4"/>
      <c r="B687" s="93"/>
      <c r="C687" s="94"/>
      <c r="D687" s="94"/>
      <c r="E687" s="94"/>
      <c r="F687" s="94"/>
      <c r="G687" s="94"/>
      <c r="H687" s="94"/>
      <c r="I687" s="94"/>
      <c r="J687" s="94"/>
      <c r="K687" s="94"/>
      <c r="L687" s="94"/>
      <c r="M687" s="80">
        <f t="shared" ref="M687:N687" si="190">+L$621+L687</f>
        <v>1.2</v>
      </c>
      <c r="N687" s="81">
        <f t="shared" si="190"/>
        <v>2.4500000000000002</v>
      </c>
      <c r="O687" s="11"/>
      <c r="P687" s="50" t="s">
        <v>1010</v>
      </c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</row>
    <row r="688" spans="1:71" ht="16.5" customHeight="1" x14ac:dyDescent="0.3">
      <c r="A688" s="4"/>
      <c r="B688" s="219"/>
      <c r="C688" s="47"/>
      <c r="D688" s="47"/>
      <c r="E688" s="47"/>
      <c r="F688" s="47"/>
      <c r="G688" s="47"/>
      <c r="H688" s="47"/>
      <c r="I688" s="47"/>
      <c r="J688" s="47"/>
      <c r="K688" s="47"/>
      <c r="L688" s="47">
        <f t="shared" ref="L688:N688" si="191">+L$631+L687</f>
        <v>74.88</v>
      </c>
      <c r="M688" s="47">
        <f t="shared" si="191"/>
        <v>80.58</v>
      </c>
      <c r="N688" s="207">
        <f t="shared" si="191"/>
        <v>59.7</v>
      </c>
      <c r="O688" s="11"/>
      <c r="P688" s="50" t="s">
        <v>1011</v>
      </c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</row>
    <row r="689" spans="1:71" ht="16.5" customHeight="1" x14ac:dyDescent="0.3">
      <c r="A689" s="4"/>
      <c r="B689" s="220"/>
      <c r="C689" s="4"/>
      <c r="D689" s="4"/>
      <c r="E689" s="4"/>
      <c r="F689" s="4"/>
      <c r="G689" s="4"/>
      <c r="H689" s="4"/>
      <c r="I689" s="84"/>
      <c r="J689" s="84"/>
      <c r="K689" s="84"/>
      <c r="L689" s="84"/>
      <c r="M689" s="84"/>
      <c r="N689" s="221">
        <f>+N688/L688-1</f>
        <v>-0.20272435897435892</v>
      </c>
      <c r="O689" s="11"/>
      <c r="P689" s="86" t="s">
        <v>1012</v>
      </c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</row>
    <row r="690" spans="1:71" ht="16.5" customHeight="1" x14ac:dyDescent="0.3">
      <c r="A690" s="22"/>
      <c r="B690" s="87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>
        <f t="shared" ref="M690:N690" si="192">RATE(M$324-$L$324,,-$L688,M688)</f>
        <v>7.6121794871795004E-2</v>
      </c>
      <c r="N690" s="89">
        <f t="shared" si="192"/>
        <v>-0.10709707077074444</v>
      </c>
      <c r="O690" s="22"/>
      <c r="P690" s="90" t="s">
        <v>1013</v>
      </c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  <c r="AT690" s="22"/>
      <c r="AU690" s="22"/>
      <c r="AV690" s="22"/>
      <c r="AW690" s="22"/>
      <c r="AX690" s="22"/>
      <c r="AY690" s="22"/>
      <c r="AZ690" s="22"/>
      <c r="BA690" s="22"/>
      <c r="BB690" s="22"/>
      <c r="BC690" s="22"/>
      <c r="BD690" s="22"/>
      <c r="BE690" s="22"/>
      <c r="BF690" s="22"/>
      <c r="BG690" s="22"/>
      <c r="BH690" s="22"/>
      <c r="BI690" s="22"/>
      <c r="BJ690" s="22"/>
      <c r="BK690" s="22"/>
      <c r="BL690" s="22"/>
      <c r="BM690" s="22"/>
      <c r="BN690" s="22"/>
      <c r="BO690" s="22"/>
      <c r="BP690" s="22"/>
      <c r="BQ690" s="22"/>
      <c r="BR690" s="22"/>
      <c r="BS690" s="22"/>
    </row>
    <row r="691" spans="1:71" ht="16.5" customHeight="1" x14ac:dyDescent="0.3">
      <c r="A691" s="4"/>
      <c r="B691" s="93"/>
      <c r="C691" s="94"/>
      <c r="D691" s="94"/>
      <c r="E691" s="94"/>
      <c r="F691" s="94"/>
      <c r="G691" s="94"/>
      <c r="H691" s="94"/>
      <c r="I691" s="94"/>
      <c r="J691" s="94"/>
      <c r="K691" s="94"/>
      <c r="L691" s="94"/>
      <c r="M691" s="94"/>
      <c r="N691" s="81">
        <f>+M$621+M691</f>
        <v>1.25</v>
      </c>
      <c r="O691" s="11"/>
      <c r="P691" s="50" t="s">
        <v>1010</v>
      </c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</row>
    <row r="692" spans="1:71" ht="16.5" customHeight="1" x14ac:dyDescent="0.3">
      <c r="A692" s="4"/>
      <c r="B692" s="219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>
        <f t="shared" ref="M692:N692" si="193">+M$631+M691</f>
        <v>79.38</v>
      </c>
      <c r="N692" s="207">
        <f t="shared" si="193"/>
        <v>58.5</v>
      </c>
      <c r="O692" s="11"/>
      <c r="P692" s="50" t="s">
        <v>1011</v>
      </c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</row>
    <row r="693" spans="1:71" ht="16.5" customHeight="1" x14ac:dyDescent="0.3">
      <c r="A693" s="4"/>
      <c r="B693" s="220"/>
      <c r="C693" s="4"/>
      <c r="D693" s="4"/>
      <c r="E693" s="4"/>
      <c r="F693" s="4"/>
      <c r="G693" s="4"/>
      <c r="H693" s="4"/>
      <c r="I693" s="84"/>
      <c r="J693" s="84"/>
      <c r="K693" s="84"/>
      <c r="L693" s="84"/>
      <c r="M693" s="84"/>
      <c r="N693" s="221">
        <f>+N692/M692-1</f>
        <v>-0.26303854875283439</v>
      </c>
      <c r="O693" s="11"/>
      <c r="P693" s="86" t="s">
        <v>1012</v>
      </c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</row>
    <row r="694" spans="1:71" ht="16.5" customHeight="1" x14ac:dyDescent="0.3">
      <c r="A694" s="22"/>
      <c r="B694" s="87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9">
        <f>RATE(N$324-$M$324,,-$M692,N692)</f>
        <v>-0.26303854875283444</v>
      </c>
      <c r="O694" s="22"/>
      <c r="P694" s="90" t="s">
        <v>1013</v>
      </c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  <c r="AT694" s="22"/>
      <c r="AU694" s="22"/>
      <c r="AV694" s="22"/>
      <c r="AW694" s="22"/>
      <c r="AX694" s="22"/>
      <c r="AY694" s="22"/>
      <c r="AZ694" s="22"/>
      <c r="BA694" s="22"/>
      <c r="BB694" s="22"/>
      <c r="BC694" s="22"/>
      <c r="BD694" s="22"/>
      <c r="BE694" s="22"/>
      <c r="BF694" s="22"/>
      <c r="BG694" s="22"/>
      <c r="BH694" s="22"/>
      <c r="BI694" s="22"/>
      <c r="BJ694" s="22"/>
      <c r="BK694" s="22"/>
      <c r="BL694" s="22"/>
      <c r="BM694" s="22"/>
      <c r="BN694" s="22"/>
      <c r="BO694" s="22"/>
      <c r="BP694" s="22"/>
      <c r="BQ694" s="22"/>
      <c r="BR694" s="22"/>
      <c r="BS694" s="22"/>
    </row>
    <row r="695" spans="1:71" ht="16.5" customHeight="1" x14ac:dyDescent="0.3"/>
    <row r="696" spans="1:71" ht="16.5" customHeight="1" x14ac:dyDescent="0.3"/>
    <row r="697" spans="1:71" ht="16.5" customHeight="1" x14ac:dyDescent="0.3"/>
    <row r="698" spans="1:71" ht="16.5" customHeight="1" x14ac:dyDescent="0.3">
      <c r="G698" s="282" t="s">
        <v>1197</v>
      </c>
      <c r="H698" s="283"/>
      <c r="I698" s="283"/>
      <c r="J698" s="283"/>
      <c r="K698" s="283"/>
      <c r="L698" s="283"/>
      <c r="M698" s="283"/>
      <c r="N698" s="284"/>
      <c r="O698" s="141"/>
      <c r="P698" s="4"/>
    </row>
    <row r="699" spans="1:71" ht="16.5" customHeight="1" x14ac:dyDescent="0.3">
      <c r="G699" s="109">
        <v>17522</v>
      </c>
      <c r="H699" s="153">
        <v>19743</v>
      </c>
      <c r="I699" s="110">
        <v>21577</v>
      </c>
      <c r="J699" s="153">
        <v>24537</v>
      </c>
      <c r="K699" s="110">
        <v>25340</v>
      </c>
      <c r="L699" s="153">
        <v>28078</v>
      </c>
      <c r="M699" s="110">
        <v>30433</v>
      </c>
      <c r="N699" s="153"/>
      <c r="O699" s="33">
        <f t="shared" ref="O699:O701" si="194">RATE(M$324-$G$324,,-G699,M699)</f>
        <v>9.637767003995E-2</v>
      </c>
      <c r="P699" s="223" t="s">
        <v>1198</v>
      </c>
    </row>
    <row r="700" spans="1:71" ht="16.5" customHeight="1" x14ac:dyDescent="0.3">
      <c r="G700" s="224">
        <v>579</v>
      </c>
      <c r="H700" s="154">
        <v>612</v>
      </c>
      <c r="I700" s="96">
        <v>638</v>
      </c>
      <c r="J700" s="154">
        <v>667</v>
      </c>
      <c r="K700" s="96">
        <v>690</v>
      </c>
      <c r="L700" s="154">
        <v>948</v>
      </c>
      <c r="M700" s="96">
        <v>1410</v>
      </c>
      <c r="N700" s="154"/>
      <c r="O700" s="33">
        <f t="shared" si="194"/>
        <v>0.15990768218785276</v>
      </c>
      <c r="P700" s="172" t="s">
        <v>1199</v>
      </c>
    </row>
    <row r="701" spans="1:71" ht="16.5" customHeight="1" x14ac:dyDescent="0.3">
      <c r="G701" s="224">
        <v>903</v>
      </c>
      <c r="H701" s="154">
        <v>958</v>
      </c>
      <c r="I701" s="96">
        <v>983</v>
      </c>
      <c r="J701" s="154">
        <v>998</v>
      </c>
      <c r="K701" s="96">
        <v>1097</v>
      </c>
      <c r="L701" s="154">
        <v>1208</v>
      </c>
      <c r="M701" s="96">
        <v>1121</v>
      </c>
      <c r="N701" s="154"/>
      <c r="O701" s="33">
        <f t="shared" si="194"/>
        <v>3.6699710000373524E-2</v>
      </c>
      <c r="P701" s="223" t="s">
        <v>1200</v>
      </c>
    </row>
    <row r="702" spans="1:71" ht="16.5" customHeight="1" x14ac:dyDescent="0.3">
      <c r="G702" s="224">
        <v>19</v>
      </c>
      <c r="H702" s="154">
        <v>17</v>
      </c>
      <c r="I702" s="96">
        <v>10</v>
      </c>
      <c r="J702" s="154">
        <v>1</v>
      </c>
      <c r="K702" s="96">
        <v>1</v>
      </c>
      <c r="L702" s="154">
        <v>2762</v>
      </c>
      <c r="M702" s="96">
        <v>2904</v>
      </c>
      <c r="N702" s="154"/>
      <c r="O702" s="33">
        <f>RATE(M$324-$L$324,,-L702,M702)</f>
        <v>5.1412020275162902E-2</v>
      </c>
      <c r="P702" s="223" t="s">
        <v>1201</v>
      </c>
    </row>
    <row r="703" spans="1:71" ht="16.5" customHeight="1" x14ac:dyDescent="0.3">
      <c r="G703" s="224">
        <v>8</v>
      </c>
      <c r="H703" s="154">
        <v>3</v>
      </c>
      <c r="I703" s="96">
        <v>7</v>
      </c>
      <c r="J703" s="154">
        <v>42</v>
      </c>
      <c r="K703" s="96">
        <v>27</v>
      </c>
      <c r="L703" s="154">
        <v>37</v>
      </c>
      <c r="M703" s="96">
        <v>0</v>
      </c>
      <c r="N703" s="154"/>
      <c r="O703" s="33">
        <f>RATE(M$324-$G$324,,-G703,M703)</f>
        <v>-0.9999993377532328</v>
      </c>
      <c r="P703" s="223" t="s">
        <v>1202</v>
      </c>
    </row>
    <row r="704" spans="1:71" ht="16.5" customHeight="1" x14ac:dyDescent="0.3">
      <c r="G704" s="224">
        <v>882</v>
      </c>
      <c r="H704" s="154">
        <v>975</v>
      </c>
      <c r="I704" s="96">
        <v>1068</v>
      </c>
      <c r="J704" s="154">
        <v>1389</v>
      </c>
      <c r="K704" s="96">
        <v>1631</v>
      </c>
      <c r="L704" s="154">
        <v>733</v>
      </c>
      <c r="M704" s="96">
        <v>851</v>
      </c>
      <c r="N704" s="154"/>
      <c r="O704" s="33">
        <f t="shared" ref="O704:O705" si="195">RATE(M$324-$L$324,,-L704,M704)</f>
        <v>0.16098226466575702</v>
      </c>
      <c r="P704" s="223" t="s">
        <v>1203</v>
      </c>
    </row>
    <row r="705" spans="4:29" ht="16.5" customHeight="1" x14ac:dyDescent="0.3">
      <c r="G705" s="224">
        <v>0</v>
      </c>
      <c r="H705" s="154">
        <v>0</v>
      </c>
      <c r="I705" s="96">
        <v>0</v>
      </c>
      <c r="J705" s="154">
        <v>0</v>
      </c>
      <c r="K705" s="96">
        <v>0</v>
      </c>
      <c r="L705" s="154">
        <v>519</v>
      </c>
      <c r="M705" s="96">
        <v>1984</v>
      </c>
      <c r="N705" s="154"/>
      <c r="O705" s="33">
        <f t="shared" si="195"/>
        <v>2.8227360308285161</v>
      </c>
      <c r="P705" s="223" t="s">
        <v>1204</v>
      </c>
    </row>
    <row r="706" spans="4:29" ht="16.5" customHeight="1" x14ac:dyDescent="0.3">
      <c r="D706" s="201"/>
      <c r="E706" s="201"/>
      <c r="F706" s="201"/>
      <c r="G706" s="224">
        <v>686</v>
      </c>
      <c r="H706" s="154">
        <v>813</v>
      </c>
      <c r="I706" s="96">
        <v>749</v>
      </c>
      <c r="J706" s="154">
        <v>853</v>
      </c>
      <c r="K706" s="96">
        <v>839</v>
      </c>
      <c r="L706" s="154">
        <v>1055</v>
      </c>
      <c r="M706" s="96">
        <v>1232</v>
      </c>
      <c r="N706" s="154"/>
      <c r="O706" s="33">
        <f t="shared" ref="O706:O707" si="196">RATE(M$324-$G$324,,-G706,M706)</f>
        <v>0.10250634790722005</v>
      </c>
      <c r="P706" s="223" t="s">
        <v>1205</v>
      </c>
      <c r="Q706" s="201"/>
      <c r="R706" s="201"/>
      <c r="S706" s="201"/>
      <c r="T706" s="201"/>
      <c r="U706" s="201"/>
      <c r="V706" s="201"/>
      <c r="W706" s="201"/>
      <c r="X706" s="201"/>
      <c r="Y706" s="201"/>
      <c r="Z706" s="201"/>
      <c r="AA706" s="201"/>
      <c r="AB706" s="201"/>
      <c r="AC706" s="201"/>
    </row>
    <row r="707" spans="4:29" ht="16.5" customHeight="1" x14ac:dyDescent="0.3">
      <c r="D707" s="201"/>
      <c r="E707" s="201"/>
      <c r="F707" s="201"/>
      <c r="G707" s="119">
        <v>1321</v>
      </c>
      <c r="H707" s="155">
        <v>1518</v>
      </c>
      <c r="I707" s="120">
        <v>1431</v>
      </c>
      <c r="J707" s="155">
        <v>1600</v>
      </c>
      <c r="K707" s="120">
        <v>2309</v>
      </c>
      <c r="L707" s="155">
        <v>1203</v>
      </c>
      <c r="M707" s="120">
        <v>1134</v>
      </c>
      <c r="N707" s="155"/>
      <c r="O707" s="33">
        <f t="shared" si="196"/>
        <v>-2.5118775767419936E-2</v>
      </c>
      <c r="P707" s="223" t="s">
        <v>1206</v>
      </c>
      <c r="Q707" s="201"/>
      <c r="R707" s="201"/>
      <c r="S707" s="201"/>
      <c r="T707" s="201"/>
      <c r="U707" s="201"/>
      <c r="V707" s="201"/>
      <c r="W707" s="201"/>
      <c r="X707" s="201"/>
      <c r="Y707" s="201"/>
      <c r="Z707" s="201"/>
      <c r="AA707" s="201"/>
      <c r="AB707" s="201"/>
      <c r="AC707" s="201"/>
    </row>
    <row r="708" spans="4:29" ht="16.5" customHeight="1" x14ac:dyDescent="0.3">
      <c r="D708" s="201"/>
      <c r="E708" s="201"/>
      <c r="F708" s="201"/>
      <c r="I708" s="223"/>
      <c r="J708" s="223"/>
      <c r="K708" s="223"/>
      <c r="L708" s="223"/>
      <c r="M708" s="223"/>
      <c r="N708" s="223"/>
      <c r="O708" s="103"/>
      <c r="Q708" s="201"/>
      <c r="R708" s="201"/>
      <c r="S708" s="201"/>
      <c r="T708" s="201"/>
      <c r="U708" s="201"/>
      <c r="V708" s="201"/>
      <c r="W708" s="201"/>
      <c r="X708" s="201"/>
      <c r="Y708" s="201"/>
      <c r="Z708" s="201"/>
      <c r="AA708" s="201"/>
      <c r="AB708" s="201"/>
      <c r="AC708" s="201"/>
    </row>
    <row r="709" spans="4:29" ht="16.5" customHeight="1" x14ac:dyDescent="0.3">
      <c r="D709" s="201"/>
      <c r="E709" s="201"/>
      <c r="F709" s="201"/>
      <c r="I709" s="282" t="s">
        <v>1207</v>
      </c>
      <c r="J709" s="283"/>
      <c r="K709" s="283"/>
      <c r="L709" s="283"/>
      <c r="M709" s="283"/>
      <c r="N709" s="284"/>
      <c r="O709" s="103"/>
      <c r="P709" s="201"/>
      <c r="Q709" s="201"/>
      <c r="R709" s="201"/>
      <c r="S709" s="201"/>
      <c r="T709" s="201"/>
      <c r="U709" s="201"/>
      <c r="V709" s="201"/>
      <c r="W709" s="201"/>
      <c r="X709" s="201"/>
      <c r="Y709" s="201"/>
      <c r="Z709" s="201"/>
      <c r="AA709" s="201"/>
      <c r="AB709" s="201"/>
      <c r="AC709" s="201"/>
    </row>
    <row r="710" spans="4:29" ht="16.5" customHeight="1" x14ac:dyDescent="0.3">
      <c r="D710" s="201"/>
      <c r="E710" s="201"/>
      <c r="F710" s="201"/>
      <c r="I710" s="153">
        <v>11158</v>
      </c>
      <c r="J710" s="153">
        <v>12349</v>
      </c>
      <c r="K710" s="153">
        <v>12626</v>
      </c>
      <c r="L710" s="153">
        <v>13843</v>
      </c>
      <c r="M710" s="153">
        <v>15050</v>
      </c>
      <c r="N710" s="153"/>
      <c r="O710" s="33" t="e">
        <f t="shared" ref="O710:O714" si="197">RATE($H$1-$M$1,,M710,-H710)</f>
        <v>#NUM!</v>
      </c>
      <c r="P710" s="223" t="s">
        <v>1198</v>
      </c>
      <c r="Q710" s="201"/>
      <c r="R710" s="201"/>
      <c r="S710" s="201"/>
      <c r="T710" s="201"/>
      <c r="U710" s="201"/>
      <c r="V710" s="201"/>
      <c r="W710" s="201"/>
      <c r="X710" s="201"/>
      <c r="Y710" s="201"/>
      <c r="Z710" s="201"/>
      <c r="AA710" s="201"/>
      <c r="AB710" s="201"/>
      <c r="AC710" s="201"/>
    </row>
    <row r="711" spans="4:29" ht="16.5" customHeight="1" x14ac:dyDescent="0.3">
      <c r="I711" s="154">
        <v>280</v>
      </c>
      <c r="J711" s="154">
        <v>279</v>
      </c>
      <c r="K711" s="154">
        <v>268</v>
      </c>
      <c r="L711" s="154">
        <v>300</v>
      </c>
      <c r="M711" s="154">
        <v>431</v>
      </c>
      <c r="N711" s="154"/>
      <c r="O711" s="33" t="e">
        <f t="shared" si="197"/>
        <v>#NUM!</v>
      </c>
      <c r="P711" s="172" t="s">
        <v>1199</v>
      </c>
    </row>
    <row r="712" spans="4:29" ht="16.5" customHeight="1" x14ac:dyDescent="0.3">
      <c r="D712" s="223"/>
      <c r="E712" s="223"/>
      <c r="F712" s="223"/>
      <c r="I712" s="154">
        <v>332</v>
      </c>
      <c r="J712" s="154">
        <v>325</v>
      </c>
      <c r="K712" s="154">
        <v>343</v>
      </c>
      <c r="L712" s="154">
        <v>423</v>
      </c>
      <c r="M712" s="154">
        <v>379</v>
      </c>
      <c r="N712" s="154"/>
      <c r="O712" s="33" t="e">
        <f t="shared" si="197"/>
        <v>#NUM!</v>
      </c>
      <c r="P712" s="223" t="s">
        <v>1200</v>
      </c>
      <c r="Q712" s="223"/>
      <c r="R712" s="223"/>
      <c r="S712" s="223"/>
      <c r="T712" s="223"/>
      <c r="U712" s="223"/>
      <c r="V712" s="223"/>
      <c r="W712" s="223"/>
      <c r="X712" s="223"/>
      <c r="Y712" s="223"/>
      <c r="Z712" s="223"/>
      <c r="AA712" s="223"/>
      <c r="AB712" s="223"/>
      <c r="AC712" s="223"/>
    </row>
    <row r="713" spans="4:29" ht="16.5" customHeight="1" x14ac:dyDescent="0.3">
      <c r="I713" s="154">
        <v>11.5</v>
      </c>
      <c r="J713" s="154">
        <v>1.1000000000000001</v>
      </c>
      <c r="K713" s="154">
        <v>1</v>
      </c>
      <c r="L713" s="154">
        <v>1566</v>
      </c>
      <c r="M713" s="154">
        <v>1833</v>
      </c>
      <c r="N713" s="154"/>
      <c r="O713" s="33" t="e">
        <f t="shared" si="197"/>
        <v>#NUM!</v>
      </c>
      <c r="P713" s="223" t="s">
        <v>1201</v>
      </c>
    </row>
    <row r="714" spans="4:29" ht="16.5" customHeight="1" x14ac:dyDescent="0.3">
      <c r="I714" s="155">
        <v>852</v>
      </c>
      <c r="J714" s="155">
        <v>1086</v>
      </c>
      <c r="K714" s="155">
        <v>1281</v>
      </c>
      <c r="L714" s="155">
        <v>332</v>
      </c>
      <c r="M714" s="155">
        <v>394</v>
      </c>
      <c r="N714" s="155"/>
      <c r="O714" s="33" t="e">
        <f t="shared" si="197"/>
        <v>#NUM!</v>
      </c>
      <c r="P714" s="223" t="s">
        <v>1203</v>
      </c>
    </row>
    <row r="715" spans="4:29" ht="16.5" customHeight="1" x14ac:dyDescent="0.3">
      <c r="O715" s="141"/>
    </row>
    <row r="716" spans="4:29" ht="16.5" customHeight="1" x14ac:dyDescent="0.3">
      <c r="D716" s="201"/>
      <c r="E716" s="201"/>
      <c r="F716" s="201"/>
      <c r="I716" s="265" t="s">
        <v>1208</v>
      </c>
      <c r="J716" s="280"/>
      <c r="K716" s="280"/>
      <c r="L716" s="280"/>
      <c r="M716" s="280"/>
      <c r="N716" s="281"/>
      <c r="O716" s="141"/>
      <c r="P716" s="201"/>
      <c r="Q716" s="201"/>
      <c r="R716" s="201"/>
      <c r="S716" s="201"/>
      <c r="T716" s="201"/>
      <c r="U716" s="201"/>
      <c r="V716" s="201"/>
      <c r="W716" s="201"/>
      <c r="X716" s="201"/>
      <c r="Y716" s="201"/>
      <c r="Z716" s="201"/>
      <c r="AA716" s="201"/>
      <c r="AB716" s="201"/>
      <c r="AC716" s="201"/>
    </row>
    <row r="717" spans="4:29" ht="16.5" customHeight="1" x14ac:dyDescent="0.3">
      <c r="D717" s="201"/>
      <c r="E717" s="201"/>
      <c r="F717" s="201"/>
      <c r="I717" s="225">
        <f t="shared" ref="I717:M720" si="198">+I699-I710</f>
        <v>10419</v>
      </c>
      <c r="J717" s="226">
        <f t="shared" si="198"/>
        <v>12188</v>
      </c>
      <c r="K717" s="223">
        <f t="shared" si="198"/>
        <v>12714</v>
      </c>
      <c r="L717" s="226">
        <f t="shared" si="198"/>
        <v>14235</v>
      </c>
      <c r="M717" s="223">
        <f t="shared" si="198"/>
        <v>15383</v>
      </c>
      <c r="N717" s="226"/>
      <c r="O717" s="33">
        <f t="shared" ref="O717:O720" si="199">M717/M699</f>
        <v>0.50547103473203425</v>
      </c>
      <c r="P717" s="223" t="s">
        <v>1198</v>
      </c>
      <c r="Q717" s="201"/>
      <c r="R717" s="201"/>
      <c r="S717" s="201"/>
      <c r="T717" s="201"/>
      <c r="U717" s="201"/>
      <c r="V717" s="201"/>
      <c r="W717" s="201"/>
      <c r="X717" s="201"/>
      <c r="Y717" s="201"/>
      <c r="Z717" s="201"/>
      <c r="AA717" s="201"/>
      <c r="AB717" s="201"/>
      <c r="AC717" s="201"/>
    </row>
    <row r="718" spans="4:29" ht="16.5" customHeight="1" x14ac:dyDescent="0.3">
      <c r="D718" s="201"/>
      <c r="E718" s="201"/>
      <c r="F718" s="201"/>
      <c r="I718" s="225">
        <f t="shared" si="198"/>
        <v>358</v>
      </c>
      <c r="J718" s="227">
        <f t="shared" si="198"/>
        <v>388</v>
      </c>
      <c r="K718" s="223">
        <f t="shared" si="198"/>
        <v>422</v>
      </c>
      <c r="L718" s="227">
        <f t="shared" si="198"/>
        <v>648</v>
      </c>
      <c r="M718" s="223">
        <f t="shared" si="198"/>
        <v>979</v>
      </c>
      <c r="N718" s="227"/>
      <c r="O718" s="33">
        <f t="shared" si="199"/>
        <v>0.69432624113475172</v>
      </c>
      <c r="P718" s="172" t="s">
        <v>1199</v>
      </c>
      <c r="Q718" s="201"/>
      <c r="R718" s="201"/>
      <c r="S718" s="201"/>
      <c r="T718" s="201"/>
      <c r="U718" s="201"/>
      <c r="V718" s="201"/>
      <c r="W718" s="201"/>
      <c r="X718" s="201"/>
      <c r="Y718" s="201"/>
      <c r="Z718" s="201"/>
      <c r="AA718" s="201"/>
      <c r="AB718" s="201"/>
      <c r="AC718" s="201"/>
    </row>
    <row r="719" spans="4:29" ht="16.5" customHeight="1" x14ac:dyDescent="0.3">
      <c r="D719" s="201"/>
      <c r="E719" s="201"/>
      <c r="F719" s="201"/>
      <c r="I719" s="225">
        <f t="shared" si="198"/>
        <v>651</v>
      </c>
      <c r="J719" s="227">
        <f t="shared" si="198"/>
        <v>673</v>
      </c>
      <c r="K719" s="223">
        <f t="shared" si="198"/>
        <v>754</v>
      </c>
      <c r="L719" s="227">
        <f t="shared" si="198"/>
        <v>785</v>
      </c>
      <c r="M719" s="223">
        <f t="shared" si="198"/>
        <v>742</v>
      </c>
      <c r="N719" s="227"/>
      <c r="O719" s="33">
        <f t="shared" si="199"/>
        <v>0.66190900981266731</v>
      </c>
      <c r="P719" s="223" t="s">
        <v>1200</v>
      </c>
      <c r="Q719" s="201"/>
      <c r="R719" s="201"/>
      <c r="S719" s="201"/>
      <c r="T719" s="201"/>
      <c r="U719" s="201"/>
      <c r="V719" s="201"/>
      <c r="W719" s="201"/>
      <c r="X719" s="201"/>
      <c r="Y719" s="201"/>
      <c r="Z719" s="201"/>
      <c r="AA719" s="201"/>
      <c r="AB719" s="201"/>
      <c r="AC719" s="201"/>
    </row>
    <row r="720" spans="4:29" ht="16.5" customHeight="1" x14ac:dyDescent="0.3">
      <c r="D720" s="201"/>
      <c r="E720" s="201"/>
      <c r="F720" s="201"/>
      <c r="I720" s="225">
        <f t="shared" si="198"/>
        <v>-1.5</v>
      </c>
      <c r="J720" s="227">
        <f t="shared" si="198"/>
        <v>-0.10000000000000009</v>
      </c>
      <c r="K720" s="223">
        <f t="shared" si="198"/>
        <v>0</v>
      </c>
      <c r="L720" s="227">
        <f t="shared" si="198"/>
        <v>1196</v>
      </c>
      <c r="M720" s="223">
        <f t="shared" si="198"/>
        <v>1071</v>
      </c>
      <c r="N720" s="227"/>
      <c r="O720" s="33">
        <f t="shared" si="199"/>
        <v>0.368801652892562</v>
      </c>
      <c r="P720" s="223" t="s">
        <v>1201</v>
      </c>
      <c r="Q720" s="201"/>
      <c r="R720" s="201"/>
      <c r="S720" s="201"/>
      <c r="T720" s="201"/>
      <c r="U720" s="201"/>
      <c r="V720" s="201"/>
      <c r="W720" s="201"/>
      <c r="X720" s="201"/>
      <c r="Y720" s="201"/>
      <c r="Z720" s="201"/>
      <c r="AA720" s="201"/>
      <c r="AB720" s="201"/>
      <c r="AC720" s="201"/>
    </row>
    <row r="721" spans="4:29" ht="16.5" customHeight="1" x14ac:dyDescent="0.3">
      <c r="D721" s="201"/>
      <c r="E721" s="201"/>
      <c r="F721" s="201"/>
      <c r="I721" s="228">
        <f t="shared" ref="I721:M721" si="200">+I704-I714</f>
        <v>216</v>
      </c>
      <c r="J721" s="229">
        <f t="shared" si="200"/>
        <v>303</v>
      </c>
      <c r="K721" s="230">
        <f t="shared" si="200"/>
        <v>350</v>
      </c>
      <c r="L721" s="229">
        <f t="shared" si="200"/>
        <v>401</v>
      </c>
      <c r="M721" s="230">
        <f t="shared" si="200"/>
        <v>457</v>
      </c>
      <c r="N721" s="229"/>
      <c r="O721" s="33">
        <f>M721/M704</f>
        <v>0.53701527614571087</v>
      </c>
      <c r="P721" s="223" t="s">
        <v>1203</v>
      </c>
      <c r="Q721" s="201"/>
      <c r="R721" s="201"/>
      <c r="S721" s="201"/>
      <c r="T721" s="201"/>
      <c r="U721" s="201"/>
      <c r="V721" s="201"/>
      <c r="W721" s="201"/>
      <c r="X721" s="201"/>
      <c r="Y721" s="201"/>
      <c r="Z721" s="201"/>
      <c r="AA721" s="201"/>
      <c r="AB721" s="201"/>
      <c r="AC721" s="201"/>
    </row>
    <row r="722" spans="4:29" ht="16.5" customHeight="1" x14ac:dyDescent="0.3">
      <c r="D722" s="201"/>
      <c r="E722" s="201"/>
      <c r="F722" s="201"/>
      <c r="I722" s="223"/>
      <c r="J722" s="223"/>
      <c r="K722" s="223"/>
      <c r="L722" s="223"/>
      <c r="M722" s="223"/>
      <c r="N722" s="223"/>
      <c r="O722" s="33"/>
      <c r="P722" s="223"/>
      <c r="Q722" s="201"/>
      <c r="R722" s="201"/>
      <c r="S722" s="201"/>
      <c r="T722" s="201"/>
      <c r="U722" s="201"/>
      <c r="V722" s="201"/>
      <c r="W722" s="201"/>
      <c r="X722" s="201"/>
      <c r="Y722" s="201"/>
      <c r="Z722" s="201"/>
      <c r="AA722" s="201"/>
      <c r="AB722" s="201"/>
      <c r="AC722" s="201"/>
    </row>
    <row r="723" spans="4:29" ht="16.5" customHeight="1" x14ac:dyDescent="0.3">
      <c r="D723" s="201"/>
      <c r="E723" s="201"/>
      <c r="F723" s="201"/>
      <c r="I723" s="265" t="s">
        <v>1208</v>
      </c>
      <c r="J723" s="280"/>
      <c r="K723" s="280"/>
      <c r="L723" s="280"/>
      <c r="M723" s="280"/>
      <c r="N723" s="281"/>
      <c r="O723" s="141"/>
      <c r="P723" s="201"/>
      <c r="Q723" s="201"/>
      <c r="R723" s="201"/>
      <c r="S723" s="201"/>
      <c r="T723" s="201"/>
      <c r="U723" s="201"/>
      <c r="V723" s="201"/>
      <c r="W723" s="201"/>
      <c r="X723" s="201"/>
      <c r="Y723" s="201"/>
      <c r="Z723" s="201"/>
      <c r="AA723" s="201"/>
      <c r="AB723" s="201"/>
      <c r="AC723" s="201"/>
    </row>
    <row r="724" spans="4:29" ht="16.5" customHeight="1" x14ac:dyDescent="0.3">
      <c r="D724" s="201"/>
      <c r="E724" s="201"/>
      <c r="F724" s="201"/>
      <c r="G724" s="201"/>
      <c r="H724" s="201"/>
      <c r="I724" s="231">
        <f t="shared" ref="I724:M727" si="201">I717/I699</f>
        <v>0.48287528386708067</v>
      </c>
      <c r="J724" s="232">
        <f t="shared" si="201"/>
        <v>0.49671924033092879</v>
      </c>
      <c r="K724" s="201">
        <f t="shared" si="201"/>
        <v>0.50173638516179953</v>
      </c>
      <c r="L724" s="232">
        <f t="shared" si="201"/>
        <v>0.50698055417052501</v>
      </c>
      <c r="M724" s="232">
        <f t="shared" si="201"/>
        <v>0.50547103473203425</v>
      </c>
      <c r="N724" s="232"/>
      <c r="O724" s="161">
        <f t="shared" ref="O724:O727" si="202">M724/M707</f>
        <v>4.4574165320285209E-4</v>
      </c>
      <c r="P724" s="201" t="s">
        <v>1198</v>
      </c>
      <c r="Q724" s="201"/>
      <c r="R724" s="201"/>
      <c r="S724" s="201"/>
      <c r="T724" s="201"/>
      <c r="U724" s="201"/>
      <c r="V724" s="201"/>
      <c r="W724" s="201"/>
      <c r="X724" s="201"/>
      <c r="Y724" s="201"/>
      <c r="Z724" s="201"/>
      <c r="AA724" s="201"/>
      <c r="AB724" s="201"/>
      <c r="AC724" s="201"/>
    </row>
    <row r="725" spans="4:29" ht="16.5" customHeight="1" x14ac:dyDescent="0.3">
      <c r="G725" s="201"/>
      <c r="H725" s="201"/>
      <c r="I725" s="200">
        <f t="shared" si="201"/>
        <v>0.56112852664576807</v>
      </c>
      <c r="J725" s="200">
        <f t="shared" si="201"/>
        <v>0.58170914542728636</v>
      </c>
      <c r="K725" s="200">
        <f t="shared" si="201"/>
        <v>0.61159420289855071</v>
      </c>
      <c r="L725" s="200">
        <f t="shared" si="201"/>
        <v>0.68354430379746833</v>
      </c>
      <c r="M725" s="200">
        <f t="shared" si="201"/>
        <v>0.69432624113475172</v>
      </c>
      <c r="N725" s="200"/>
      <c r="O725" s="161" t="e">
        <f t="shared" si="202"/>
        <v>#DIV/0!</v>
      </c>
      <c r="P725" s="201" t="s">
        <v>1199</v>
      </c>
    </row>
    <row r="726" spans="4:29" ht="16.5" customHeight="1" x14ac:dyDescent="0.3">
      <c r="G726" s="201"/>
      <c r="H726" s="201"/>
      <c r="I726" s="200">
        <f t="shared" si="201"/>
        <v>0.66225839267548325</v>
      </c>
      <c r="J726" s="200">
        <f t="shared" si="201"/>
        <v>0.67434869739478953</v>
      </c>
      <c r="K726" s="200">
        <f t="shared" si="201"/>
        <v>0.68732907930720144</v>
      </c>
      <c r="L726" s="200">
        <f t="shared" si="201"/>
        <v>0.64983443708609268</v>
      </c>
      <c r="M726" s="200">
        <f t="shared" si="201"/>
        <v>0.66190900981266731</v>
      </c>
      <c r="N726" s="200"/>
      <c r="O726" s="161" t="e">
        <f t="shared" si="202"/>
        <v>#DIV/0!</v>
      </c>
      <c r="P726" s="201" t="s">
        <v>1200</v>
      </c>
    </row>
    <row r="727" spans="4:29" ht="16.5" customHeight="1" x14ac:dyDescent="0.3">
      <c r="G727" s="201"/>
      <c r="H727" s="201"/>
      <c r="I727" s="200">
        <f t="shared" si="201"/>
        <v>-0.15</v>
      </c>
      <c r="J727" s="200">
        <f t="shared" si="201"/>
        <v>-0.10000000000000009</v>
      </c>
      <c r="K727" s="200">
        <f t="shared" si="201"/>
        <v>0</v>
      </c>
      <c r="L727" s="200">
        <f t="shared" si="201"/>
        <v>0.43301955104996381</v>
      </c>
      <c r="M727" s="200">
        <f t="shared" si="201"/>
        <v>0.368801652892562</v>
      </c>
      <c r="N727" s="200"/>
      <c r="O727" s="161">
        <f t="shared" si="202"/>
        <v>2.4505093215452626E-5</v>
      </c>
      <c r="P727" s="201" t="s">
        <v>1201</v>
      </c>
    </row>
    <row r="728" spans="4:29" ht="16.5" customHeight="1" x14ac:dyDescent="0.3">
      <c r="G728" s="201"/>
      <c r="H728" s="201"/>
      <c r="I728" s="200">
        <f t="shared" ref="I728:M728" si="203">I721/I704</f>
        <v>0.20224719101123595</v>
      </c>
      <c r="J728" s="200">
        <f t="shared" si="203"/>
        <v>0.21814254859611232</v>
      </c>
      <c r="K728" s="200">
        <f t="shared" si="203"/>
        <v>0.21459227467811159</v>
      </c>
      <c r="L728" s="200">
        <f t="shared" si="203"/>
        <v>0.54706684856753074</v>
      </c>
      <c r="M728" s="200">
        <f t="shared" si="203"/>
        <v>0.53701527614571087</v>
      </c>
      <c r="N728" s="200"/>
      <c r="O728" s="161">
        <f>M728/M712</f>
        <v>1.4169268499886829E-3</v>
      </c>
      <c r="P728" s="201" t="s">
        <v>1203</v>
      </c>
    </row>
    <row r="729" spans="4:29" ht="16.5" customHeight="1" x14ac:dyDescent="0.3">
      <c r="G729" s="201"/>
      <c r="H729" s="201"/>
      <c r="I729" s="162">
        <f t="shared" ref="I729:M729" si="204">SUM(I717:I721)/SUM(I699:I704)</f>
        <v>0.47945064448379526</v>
      </c>
      <c r="J729" s="162">
        <f t="shared" si="204"/>
        <v>0.49040674531374395</v>
      </c>
      <c r="K729" s="162">
        <f t="shared" si="204"/>
        <v>0.49468491627874661</v>
      </c>
      <c r="L729" s="162">
        <f t="shared" si="204"/>
        <v>0.51131315524492094</v>
      </c>
      <c r="M729" s="162">
        <f t="shared" si="204"/>
        <v>0.50742122606824802</v>
      </c>
      <c r="N729" s="163"/>
      <c r="O729" s="161"/>
      <c r="P729" s="71" t="s">
        <v>1209</v>
      </c>
    </row>
    <row r="730" spans="4:29" ht="16.5" customHeight="1" x14ac:dyDescent="0.3">
      <c r="L730" s="201"/>
      <c r="O730" s="141"/>
      <c r="P730" s="233"/>
    </row>
    <row r="731" spans="4:29" ht="16.5" customHeight="1" x14ac:dyDescent="0.3">
      <c r="I731" s="265" t="s">
        <v>1210</v>
      </c>
      <c r="J731" s="280"/>
      <c r="K731" s="280"/>
      <c r="L731" s="280"/>
      <c r="M731" s="280"/>
      <c r="N731" s="281"/>
      <c r="O731" s="20"/>
      <c r="P731" s="4"/>
    </row>
    <row r="732" spans="4:29" ht="16.5" customHeight="1" x14ac:dyDescent="0.3">
      <c r="G732" s="201"/>
      <c r="H732" s="201"/>
      <c r="I732" s="188"/>
      <c r="J732" s="29"/>
      <c r="K732" s="29"/>
      <c r="L732" s="144">
        <v>0.2</v>
      </c>
      <c r="M732" s="144">
        <v>0.19800000000000001</v>
      </c>
      <c r="N732" s="189"/>
      <c r="O732" s="165"/>
      <c r="P732" s="71" t="s">
        <v>151</v>
      </c>
    </row>
    <row r="733" spans="4:29" ht="16.5" customHeight="1" x14ac:dyDescent="0.3">
      <c r="G733" s="201"/>
      <c r="H733" s="201"/>
      <c r="I733" s="188"/>
      <c r="J733" s="29"/>
      <c r="K733" s="29"/>
      <c r="L733" s="166">
        <v>0.05</v>
      </c>
      <c r="M733" s="166">
        <v>4.9000000000000002E-2</v>
      </c>
      <c r="N733" s="189"/>
      <c r="O733" s="165"/>
      <c r="P733" s="71" t="s">
        <v>1211</v>
      </c>
    </row>
    <row r="734" spans="4:29" ht="16.5" customHeight="1" x14ac:dyDescent="0.3">
      <c r="G734" s="201"/>
      <c r="H734" s="201"/>
      <c r="I734" s="188"/>
      <c r="J734" s="29"/>
      <c r="K734" s="29"/>
      <c r="L734" s="166">
        <v>0.04</v>
      </c>
      <c r="M734" s="166">
        <v>0.04</v>
      </c>
      <c r="N734" s="189"/>
      <c r="O734" s="165"/>
      <c r="P734" s="71" t="s">
        <v>1212</v>
      </c>
    </row>
    <row r="735" spans="4:29" ht="16.5" customHeight="1" x14ac:dyDescent="0.3">
      <c r="G735" s="201"/>
      <c r="H735" s="201"/>
      <c r="I735" s="188"/>
      <c r="J735" s="29"/>
      <c r="K735" s="29"/>
      <c r="L735" s="166">
        <v>0.03</v>
      </c>
      <c r="M735" s="166">
        <v>2.8000000000000001E-2</v>
      </c>
      <c r="N735" s="189"/>
      <c r="O735" s="165"/>
      <c r="P735" s="71" t="s">
        <v>505</v>
      </c>
    </row>
    <row r="736" spans="4:29" ht="16.5" customHeight="1" x14ac:dyDescent="0.3">
      <c r="G736" s="201"/>
      <c r="H736" s="201"/>
      <c r="I736" s="188"/>
      <c r="J736" s="29"/>
      <c r="K736" s="29"/>
      <c r="L736" s="166">
        <v>0.03</v>
      </c>
      <c r="M736" s="166">
        <v>2.9000000000000001E-2</v>
      </c>
      <c r="N736" s="189"/>
      <c r="O736" s="165"/>
      <c r="P736" s="71" t="s">
        <v>1213</v>
      </c>
    </row>
    <row r="737" spans="7:16" ht="16.5" customHeight="1" x14ac:dyDescent="0.3">
      <c r="G737" s="201"/>
      <c r="H737" s="201"/>
      <c r="I737" s="188"/>
      <c r="J737" s="29"/>
      <c r="K737" s="29"/>
      <c r="L737" s="166">
        <v>0.02</v>
      </c>
      <c r="M737" s="166">
        <v>1.7000000000000001E-2</v>
      </c>
      <c r="N737" s="189"/>
      <c r="O737" s="165"/>
      <c r="P737" s="71" t="s">
        <v>1214</v>
      </c>
    </row>
    <row r="738" spans="7:16" ht="16.5" customHeight="1" x14ac:dyDescent="0.3">
      <c r="G738" s="201"/>
      <c r="H738" s="201"/>
      <c r="I738" s="188"/>
      <c r="J738" s="29"/>
      <c r="K738" s="29"/>
      <c r="L738" s="166">
        <v>0.03</v>
      </c>
      <c r="M738" s="166">
        <v>2.9000000000000001E-2</v>
      </c>
      <c r="N738" s="189"/>
      <c r="O738" s="165"/>
      <c r="P738" s="71" t="s">
        <v>1215</v>
      </c>
    </row>
    <row r="739" spans="7:16" ht="16.5" customHeight="1" x14ac:dyDescent="0.3">
      <c r="G739" s="201"/>
      <c r="H739" s="201"/>
      <c r="I739" s="188"/>
      <c r="J739" s="29"/>
      <c r="K739" s="29"/>
      <c r="L739" s="166">
        <v>0.02</v>
      </c>
      <c r="M739" s="166">
        <v>1.7000000000000001E-2</v>
      </c>
      <c r="N739" s="189"/>
      <c r="O739" s="165"/>
      <c r="P739" s="71" t="s">
        <v>1216</v>
      </c>
    </row>
    <row r="740" spans="7:16" ht="16.5" customHeight="1" x14ac:dyDescent="0.3">
      <c r="G740" s="201"/>
      <c r="H740" s="201"/>
      <c r="I740" s="188"/>
      <c r="J740" s="29"/>
      <c r="K740" s="29"/>
      <c r="L740" s="166">
        <v>0.22</v>
      </c>
      <c r="M740" s="166">
        <v>0.22800000000000001</v>
      </c>
      <c r="N740" s="189"/>
      <c r="O740" s="165"/>
      <c r="P740" s="71" t="s">
        <v>1217</v>
      </c>
    </row>
    <row r="741" spans="7:16" ht="16.5" customHeight="1" x14ac:dyDescent="0.3">
      <c r="G741" s="201"/>
      <c r="H741" s="201"/>
      <c r="I741" s="167"/>
      <c r="J741" s="168"/>
      <c r="K741" s="168"/>
      <c r="L741" s="169">
        <v>0.36</v>
      </c>
      <c r="M741" s="169">
        <v>0.36399999999999999</v>
      </c>
      <c r="N741" s="170"/>
      <c r="O741" s="165"/>
      <c r="P741" s="71" t="s">
        <v>1206</v>
      </c>
    </row>
    <row r="742" spans="7:16" ht="16.5" customHeight="1" x14ac:dyDescent="0.3">
      <c r="O742" s="20"/>
      <c r="P742" s="4"/>
    </row>
    <row r="743" spans="7:16" ht="16.5" customHeight="1" x14ac:dyDescent="0.3">
      <c r="G743" s="223"/>
      <c r="H743" s="223"/>
      <c r="I743" s="223"/>
      <c r="J743" s="223"/>
      <c r="K743" s="223"/>
      <c r="L743" s="223">
        <v>32</v>
      </c>
      <c r="M743" s="223">
        <v>34</v>
      </c>
      <c r="N743" s="223"/>
      <c r="O743" s="103"/>
      <c r="P743" s="96" t="s">
        <v>1218</v>
      </c>
    </row>
    <row r="744" spans="7:16" ht="16.5" customHeight="1" x14ac:dyDescent="0.3">
      <c r="L744" s="172">
        <v>14</v>
      </c>
      <c r="O744" s="20"/>
      <c r="P744" s="4" t="s">
        <v>1219</v>
      </c>
    </row>
    <row r="745" spans="7:16" ht="16.5" customHeight="1" x14ac:dyDescent="0.3">
      <c r="L745" s="172">
        <v>18</v>
      </c>
      <c r="O745" s="20"/>
      <c r="P745" s="4" t="s">
        <v>1220</v>
      </c>
    </row>
    <row r="746" spans="7:16" ht="16.5" customHeight="1" x14ac:dyDescent="0.3">
      <c r="O746" s="20"/>
      <c r="P746" s="4"/>
    </row>
    <row r="747" spans="7:16" ht="16.5" customHeight="1" x14ac:dyDescent="0.3">
      <c r="L747" s="172">
        <v>7</v>
      </c>
      <c r="M747" s="172">
        <v>7</v>
      </c>
      <c r="O747" s="20"/>
      <c r="P747" s="4" t="s">
        <v>1199</v>
      </c>
    </row>
    <row r="748" spans="7:16" ht="16.5" customHeight="1" x14ac:dyDescent="0.3">
      <c r="O748" s="20"/>
      <c r="P748" s="4"/>
    </row>
    <row r="749" spans="7:16" ht="16.5" customHeight="1" x14ac:dyDescent="0.3">
      <c r="L749" s="172">
        <v>2</v>
      </c>
      <c r="M749" s="172">
        <v>2</v>
      </c>
      <c r="O749" s="20"/>
      <c r="P749" s="4" t="s">
        <v>1221</v>
      </c>
    </row>
    <row r="750" spans="7:16" ht="16.5" customHeight="1" x14ac:dyDescent="0.3">
      <c r="L750" s="172">
        <f>259+302</f>
        <v>561</v>
      </c>
      <c r="M750" s="172">
        <v>561</v>
      </c>
      <c r="O750" s="20"/>
      <c r="P750" s="4" t="s">
        <v>1222</v>
      </c>
    </row>
    <row r="751" spans="7:16" ht="16.5" customHeight="1" x14ac:dyDescent="0.3">
      <c r="O751" s="20"/>
      <c r="P751" s="4"/>
    </row>
    <row r="752" spans="7:16" ht="16.5" customHeight="1" x14ac:dyDescent="0.3">
      <c r="L752" s="172">
        <v>7</v>
      </c>
      <c r="O752" s="20"/>
      <c r="P752" s="4" t="s">
        <v>1223</v>
      </c>
    </row>
    <row r="753" spans="12:16" ht="16.5" customHeight="1" x14ac:dyDescent="0.3">
      <c r="O753" s="20"/>
      <c r="P753" s="4"/>
    </row>
    <row r="754" spans="12:16" ht="16.5" customHeight="1" x14ac:dyDescent="0.3">
      <c r="O754" s="20"/>
      <c r="P754" s="4" t="s">
        <v>1202</v>
      </c>
    </row>
    <row r="755" spans="12:16" ht="16.5" customHeight="1" x14ac:dyDescent="0.3">
      <c r="L755" s="172">
        <v>1</v>
      </c>
      <c r="O755" s="20"/>
      <c r="P755" s="4" t="s">
        <v>1224</v>
      </c>
    </row>
    <row r="756" spans="12:16" ht="16.5" customHeight="1" x14ac:dyDescent="0.3">
      <c r="L756" s="172">
        <v>1</v>
      </c>
      <c r="O756" s="20"/>
      <c r="P756" s="4" t="s">
        <v>1225</v>
      </c>
    </row>
    <row r="757" spans="12:16" ht="16.5" customHeight="1" x14ac:dyDescent="0.3">
      <c r="L757" s="172">
        <v>1</v>
      </c>
      <c r="O757" s="20"/>
      <c r="P757" s="4" t="s">
        <v>1226</v>
      </c>
    </row>
  </sheetData>
  <mergeCells count="64">
    <mergeCell ref="I709:N709"/>
    <mergeCell ref="I716:N716"/>
    <mergeCell ref="I723:N723"/>
    <mergeCell ref="I731:N731"/>
    <mergeCell ref="B613:N613"/>
    <mergeCell ref="B616:N616"/>
    <mergeCell ref="B632:N632"/>
    <mergeCell ref="B637:N637"/>
    <mergeCell ref="B646:N646"/>
    <mergeCell ref="G698:N698"/>
    <mergeCell ref="B609:N609"/>
    <mergeCell ref="B561:N561"/>
    <mergeCell ref="B566:N566"/>
    <mergeCell ref="B572:N572"/>
    <mergeCell ref="B577:N577"/>
    <mergeCell ref="B578:N578"/>
    <mergeCell ref="B583:N583"/>
    <mergeCell ref="B588:N588"/>
    <mergeCell ref="B593:N593"/>
    <mergeCell ref="B598:N598"/>
    <mergeCell ref="B603:N603"/>
    <mergeCell ref="B608:N608"/>
    <mergeCell ref="B556:N556"/>
    <mergeCell ref="B481:N481"/>
    <mergeCell ref="B489:N489"/>
    <mergeCell ref="B497:N497"/>
    <mergeCell ref="B504:N504"/>
    <mergeCell ref="B512:N512"/>
    <mergeCell ref="B520:N520"/>
    <mergeCell ref="B527:N527"/>
    <mergeCell ref="B534:N534"/>
    <mergeCell ref="B541:N541"/>
    <mergeCell ref="B549:N549"/>
    <mergeCell ref="B550:N550"/>
    <mergeCell ref="B473:N473"/>
    <mergeCell ref="B422:N422"/>
    <mergeCell ref="B423:N423"/>
    <mergeCell ref="B429:N429"/>
    <mergeCell ref="B435:N435"/>
    <mergeCell ref="B436:N436"/>
    <mergeCell ref="B443:N443"/>
    <mergeCell ref="B449:N449"/>
    <mergeCell ref="B455:N455"/>
    <mergeCell ref="B456:N456"/>
    <mergeCell ref="B464:N464"/>
    <mergeCell ref="B472:N472"/>
    <mergeCell ref="B416:N416"/>
    <mergeCell ref="B356:N356"/>
    <mergeCell ref="B362:N362"/>
    <mergeCell ref="B368:N368"/>
    <mergeCell ref="B374:N374"/>
    <mergeCell ref="B379:N379"/>
    <mergeCell ref="B380:N380"/>
    <mergeCell ref="B386:N386"/>
    <mergeCell ref="B392:N392"/>
    <mergeCell ref="B398:N398"/>
    <mergeCell ref="B404:N404"/>
    <mergeCell ref="B410:N410"/>
    <mergeCell ref="B350:N350"/>
    <mergeCell ref="B325:N325"/>
    <mergeCell ref="B326:N326"/>
    <mergeCell ref="B332:N332"/>
    <mergeCell ref="B338:N338"/>
    <mergeCell ref="B344:N344"/>
  </mergeCells>
  <conditionalFormatting sqref="O324:P324 B325:B326 C327:M331 B332:B336 C333:M337 N333:N335 B338:B342 C339:M343 N339:N341 B344:B348 C345:M349 N345:N347 B350:B354 C351:M355 N351:N353 B356:B360 C357:M361 N357:N359 B362:B366 C363:M367 N363:N365 B368:B372 C369:G373 H369:H370 I369:M373 N369:N371 H372:H373 B374:B384 C375:M378 N375:N377 C381:M384 N381:N383 B386:B390 C387:M390 N387:N389 B392:B396 C393:M396 N393:N395 B398:B402 C399:M402 N399:N401 B405:B414 C405:M409 N405:N407 N409 C411:M414 N411:N413 B416:B420 C417:M420 N417:N419 B422:B427 C424:M427 N424:N426 B429:B433 C430:M433 N430:N432 P434:P441 B435:B436 O435:O436 B443 O443:P443 B455 O455:P456 B462:N462 P474:P477 P479 P482:P485 P490:P493 B495 P495 B497 P503 B510:N510 B512 O512:P512 B518:N518 B520 P521:P524 B526 P526 B533:B534 C533:N533 O534:P534 B541 O541 P541:P545 B547:N547 P547 B555 B557:N560 B571 B589:N592 B599:N602 B632 O632 D705:F708 O705:AC708 G708:N708 D710:H715 O710:AC715 I715:N715 D717:F722 G717:H730 I717:AC722 D724:F730 I724:AC730">
    <cfRule type="cellIs" dxfId="989" priority="1" operator="lessThan">
      <formula>0</formula>
    </cfRule>
  </conditionalFormatting>
  <conditionalFormatting sqref="O541">
    <cfRule type="cellIs" dxfId="988" priority="2" operator="lessThan">
      <formula>0</formula>
    </cfRule>
  </conditionalFormatting>
  <conditionalFormatting sqref="B324:N324">
    <cfRule type="cellIs" dxfId="987" priority="3" operator="lessThan">
      <formula>0</formula>
    </cfRule>
  </conditionalFormatting>
  <conditionalFormatting sqref="O472:O473">
    <cfRule type="cellIs" dxfId="986" priority="4" operator="lessThan">
      <formula>0</formula>
    </cfRule>
  </conditionalFormatting>
  <conditionalFormatting sqref="O481 P487 P497:P503">
    <cfRule type="cellIs" dxfId="985" priority="5" operator="lessThan">
      <formula>0</formula>
    </cfRule>
  </conditionalFormatting>
  <conditionalFormatting sqref="O489">
    <cfRule type="cellIs" dxfId="984" priority="6" operator="lessThan">
      <formula>0</formula>
    </cfRule>
  </conditionalFormatting>
  <conditionalFormatting sqref="O520">
    <cfRule type="cellIs" dxfId="983" priority="7" operator="lessThan">
      <formula>0</formula>
    </cfRule>
  </conditionalFormatting>
  <conditionalFormatting sqref="B324:N324">
    <cfRule type="cellIs" dxfId="982" priority="8" operator="lessThan">
      <formula>0</formula>
    </cfRule>
  </conditionalFormatting>
  <conditionalFormatting sqref="P546">
    <cfRule type="cellIs" dxfId="981" priority="9" operator="lessThan">
      <formula>0</formula>
    </cfRule>
  </conditionalFormatting>
  <conditionalFormatting sqref="P457:P460">
    <cfRule type="cellIs" dxfId="980" priority="10" operator="lessThan">
      <formula>0</formula>
    </cfRule>
  </conditionalFormatting>
  <conditionalFormatting sqref="P461">
    <cfRule type="cellIs" dxfId="979" priority="11" operator="lessThan">
      <formula>0</formula>
    </cfRule>
  </conditionalFormatting>
  <conditionalFormatting sqref="P461">
    <cfRule type="cellIs" dxfId="978" priority="12" operator="lessThan">
      <formula>0</formula>
    </cfRule>
  </conditionalFormatting>
  <conditionalFormatting sqref="B472">
    <cfRule type="cellIs" dxfId="977" priority="13" operator="lessThan">
      <formula>0</formula>
    </cfRule>
  </conditionalFormatting>
  <conditionalFormatting sqref="B489">
    <cfRule type="cellIs" dxfId="976" priority="14" operator="lessThan">
      <formula>0</formula>
    </cfRule>
  </conditionalFormatting>
  <conditionalFormatting sqref="P478">
    <cfRule type="cellIs" dxfId="975" priority="15" operator="lessThan">
      <formula>0</formula>
    </cfRule>
  </conditionalFormatting>
  <conditionalFormatting sqref="P478">
    <cfRule type="cellIs" dxfId="974" priority="16" operator="lessThan">
      <formula>0</formula>
    </cfRule>
  </conditionalFormatting>
  <conditionalFormatting sqref="P525">
    <cfRule type="cellIs" dxfId="973" priority="17" operator="lessThan">
      <formula>0</formula>
    </cfRule>
  </conditionalFormatting>
  <conditionalFormatting sqref="B481 B473">
    <cfRule type="cellIs" dxfId="972" priority="18" operator="lessThan">
      <formula>0</formula>
    </cfRule>
  </conditionalFormatting>
  <conditionalFormatting sqref="P486">
    <cfRule type="cellIs" dxfId="971" priority="19" operator="lessThan">
      <formula>0</formula>
    </cfRule>
  </conditionalFormatting>
  <conditionalFormatting sqref="P494">
    <cfRule type="cellIs" dxfId="970" priority="20" operator="lessThan">
      <formula>0</formula>
    </cfRule>
  </conditionalFormatting>
  <conditionalFormatting sqref="P494">
    <cfRule type="cellIs" dxfId="969" priority="21" operator="lessThan">
      <formula>0</formula>
    </cfRule>
  </conditionalFormatting>
  <conditionalFormatting sqref="O497">
    <cfRule type="cellIs" dxfId="968" priority="22" operator="lessThan">
      <formula>0</formula>
    </cfRule>
  </conditionalFormatting>
  <conditionalFormatting sqref="P486">
    <cfRule type="cellIs" dxfId="967" priority="23" operator="lessThan">
      <formula>0</formula>
    </cfRule>
  </conditionalFormatting>
  <conditionalFormatting sqref="P525">
    <cfRule type="cellIs" dxfId="966" priority="24" operator="lessThan">
      <formula>0</formula>
    </cfRule>
  </conditionalFormatting>
  <conditionalFormatting sqref="O542:O545">
    <cfRule type="cellIs" dxfId="965" priority="25" operator="lessThan">
      <formula>0</formula>
    </cfRule>
  </conditionalFormatting>
  <conditionalFormatting sqref="O521:O524">
    <cfRule type="cellIs" dxfId="964" priority="26" operator="lessThan">
      <formula>0</formula>
    </cfRule>
  </conditionalFormatting>
  <conditionalFormatting sqref="P342">
    <cfRule type="cellIs" dxfId="963" priority="27" operator="lessThan">
      <formula>0</formula>
    </cfRule>
  </conditionalFormatting>
  <conditionalFormatting sqref="P546">
    <cfRule type="cellIs" dxfId="962" priority="28" operator="lessThan">
      <formula>0</formula>
    </cfRule>
  </conditionalFormatting>
  <conditionalFormatting sqref="P502">
    <cfRule type="cellIs" dxfId="961" priority="29" operator="lessThan">
      <formula>0</formula>
    </cfRule>
  </conditionalFormatting>
  <conditionalFormatting sqref="J329:N330 K327:N328">
    <cfRule type="cellIs" dxfId="960" priority="30" operator="lessThan">
      <formula>0</formula>
    </cfRule>
  </conditionalFormatting>
  <conditionalFormatting sqref="O474:O477">
    <cfRule type="cellIs" dxfId="959" priority="31" operator="lessThan">
      <formula>0</formula>
    </cfRule>
  </conditionalFormatting>
  <conditionalFormatting sqref="O482:O485">
    <cfRule type="cellIs" dxfId="958" priority="32" operator="lessThan">
      <formula>0</formula>
    </cfRule>
  </conditionalFormatting>
  <conditionalFormatting sqref="O497:O501">
    <cfRule type="cellIs" dxfId="957" priority="33" operator="lessThan">
      <formula>0</formula>
    </cfRule>
  </conditionalFormatting>
  <conditionalFormatting sqref="O490:O493">
    <cfRule type="cellIs" dxfId="956" priority="34" operator="lessThan">
      <formula>0</formula>
    </cfRule>
  </conditionalFormatting>
  <conditionalFormatting sqref="P502">
    <cfRule type="cellIs" dxfId="955" priority="35" operator="lessThan">
      <formula>0</formula>
    </cfRule>
  </conditionalFormatting>
  <conditionalFormatting sqref="P330">
    <cfRule type="cellIs" dxfId="954" priority="36" operator="lessThan">
      <formula>0</formula>
    </cfRule>
  </conditionalFormatting>
  <conditionalFormatting sqref="P498:P501 B497">
    <cfRule type="cellIs" dxfId="953" priority="37" operator="lessThan">
      <formula>0</formula>
    </cfRule>
  </conditionalFormatting>
  <conditionalFormatting sqref="O513:O516">
    <cfRule type="cellIs" dxfId="952" priority="38" operator="lessThan">
      <formula>0</formula>
    </cfRule>
  </conditionalFormatting>
  <conditionalFormatting sqref="P513:P516 P518">
    <cfRule type="cellIs" dxfId="951" priority="39" operator="lessThan">
      <formula>0</formula>
    </cfRule>
  </conditionalFormatting>
  <conditionalFormatting sqref="P517">
    <cfRule type="cellIs" dxfId="950" priority="40" operator="lessThan">
      <formula>0</formula>
    </cfRule>
  </conditionalFormatting>
  <conditionalFormatting sqref="P444:P448">
    <cfRule type="cellIs" dxfId="949" priority="41" operator="lessThan">
      <formula>0</formula>
    </cfRule>
  </conditionalFormatting>
  <conditionalFormatting sqref="P517">
    <cfRule type="cellIs" dxfId="948" priority="42" operator="lessThan">
      <formula>0</formula>
    </cfRule>
  </conditionalFormatting>
  <conditionalFormatting sqref="J327">
    <cfRule type="cellIs" dxfId="947" priority="43" operator="lessThan">
      <formula>0</formula>
    </cfRule>
  </conditionalFormatting>
  <conditionalFormatting sqref="O498:O501">
    <cfRule type="cellIs" dxfId="946" priority="44" operator="lessThan">
      <formula>0</formula>
    </cfRule>
  </conditionalFormatting>
  <conditionalFormatting sqref="O325:P326 P327:P329">
    <cfRule type="cellIs" dxfId="945" priority="45" operator="lessThan">
      <formula>0</formula>
    </cfRule>
  </conditionalFormatting>
  <conditionalFormatting sqref="P372">
    <cfRule type="cellIs" dxfId="944" priority="46" operator="lessThan">
      <formula>0</formula>
    </cfRule>
  </conditionalFormatting>
  <conditionalFormatting sqref="B325">
    <cfRule type="cellIs" dxfId="943" priority="47" operator="lessThan">
      <formula>0</formula>
    </cfRule>
  </conditionalFormatting>
  <conditionalFormatting sqref="O369:O371">
    <cfRule type="cellIs" dxfId="942" priority="48" operator="lessThan">
      <formula>0</formula>
    </cfRule>
  </conditionalFormatting>
  <conditionalFormatting sqref="P373">
    <cfRule type="cellIs" dxfId="941" priority="49" operator="lessThan">
      <formula>0</formula>
    </cfRule>
  </conditionalFormatting>
  <conditionalFormatting sqref="O325:O326">
    <cfRule type="cellIs" dxfId="940" priority="50" operator="lessThan">
      <formula>0</formula>
    </cfRule>
  </conditionalFormatting>
  <conditionalFormatting sqref="O327:O330">
    <cfRule type="cellIs" dxfId="939" priority="51" operator="lessThan">
      <formula>0</formula>
    </cfRule>
  </conditionalFormatting>
  <conditionalFormatting sqref="C373:M373">
    <cfRule type="cellIs" dxfId="938" priority="52" operator="lessThan">
      <formula>0</formula>
    </cfRule>
  </conditionalFormatting>
  <conditionalFormatting sqref="P331">
    <cfRule type="cellIs" dxfId="937" priority="53" operator="lessThan">
      <formula>0</formula>
    </cfRule>
  </conditionalFormatting>
  <conditionalFormatting sqref="O374:P374 P375:P377">
    <cfRule type="cellIs" dxfId="936" priority="54" operator="lessThan">
      <formula>0</formula>
    </cfRule>
  </conditionalFormatting>
  <conditionalFormatting sqref="O375:O377">
    <cfRule type="cellIs" dxfId="935" priority="55" operator="lessThan">
      <formula>0</formula>
    </cfRule>
  </conditionalFormatting>
  <conditionalFormatting sqref="C333:J333">
    <cfRule type="cellIs" dxfId="934" priority="56" operator="lessThan">
      <formula>0</formula>
    </cfRule>
  </conditionalFormatting>
  <conditionalFormatting sqref="H361">
    <cfRule type="cellIs" dxfId="933" priority="57" operator="lessThan">
      <formula>0</formula>
    </cfRule>
  </conditionalFormatting>
  <conditionalFormatting sqref="P378">
    <cfRule type="cellIs" dxfId="932" priority="58" operator="lessThan">
      <formula>0</formula>
    </cfRule>
  </conditionalFormatting>
  <conditionalFormatting sqref="B326">
    <cfRule type="cellIs" dxfId="931" priority="59" operator="lessThan">
      <formula>0</formula>
    </cfRule>
  </conditionalFormatting>
  <conditionalFormatting sqref="J328">
    <cfRule type="cellIs" dxfId="930" priority="60" operator="lessThan">
      <formula>0</formula>
    </cfRule>
  </conditionalFormatting>
  <conditionalFormatting sqref="O331">
    <cfRule type="cellIs" dxfId="929" priority="61" operator="lessThan">
      <formula>0</formula>
    </cfRule>
  </conditionalFormatting>
  <conditionalFormatting sqref="O416">
    <cfRule type="cellIs" dxfId="928" priority="62" operator="lessThan">
      <formula>0</formula>
    </cfRule>
  </conditionalFormatting>
  <conditionalFormatting sqref="P330">
    <cfRule type="cellIs" dxfId="927" priority="63" operator="lessThan">
      <formula>0</formula>
    </cfRule>
  </conditionalFormatting>
  <conditionalFormatting sqref="O332:P332 P333:P335">
    <cfRule type="cellIs" dxfId="926" priority="64" operator="lessThan">
      <formula>0</formula>
    </cfRule>
  </conditionalFormatting>
  <conditionalFormatting sqref="O332">
    <cfRule type="cellIs" dxfId="925" priority="65" operator="lessThan">
      <formula>0</formula>
    </cfRule>
  </conditionalFormatting>
  <conditionalFormatting sqref="O333:O336">
    <cfRule type="cellIs" dxfId="924" priority="66" operator="lessThan">
      <formula>0</formula>
    </cfRule>
  </conditionalFormatting>
  <conditionalFormatting sqref="I334 K334:N334 C335:M336 K333:M333">
    <cfRule type="cellIs" dxfId="923" priority="67" operator="lessThan">
      <formula>0</formula>
    </cfRule>
  </conditionalFormatting>
  <conditionalFormatting sqref="B332">
    <cfRule type="cellIs" dxfId="922" priority="68" operator="lessThan">
      <formula>0</formula>
    </cfRule>
  </conditionalFormatting>
  <conditionalFormatting sqref="I333">
    <cfRule type="cellIs" dxfId="921" priority="69" operator="lessThan">
      <formula>0</formula>
    </cfRule>
  </conditionalFormatting>
  <conditionalFormatting sqref="P337">
    <cfRule type="cellIs" dxfId="920" priority="70" operator="lessThan">
      <formula>0</formula>
    </cfRule>
  </conditionalFormatting>
  <conditionalFormatting sqref="C334:J334">
    <cfRule type="cellIs" dxfId="919" priority="71" operator="lessThan">
      <formula>0</formula>
    </cfRule>
  </conditionalFormatting>
  <conditionalFormatting sqref="P336">
    <cfRule type="cellIs" dxfId="918" priority="72" operator="lessThan">
      <formula>0</formula>
    </cfRule>
  </conditionalFormatting>
  <conditionalFormatting sqref="P336">
    <cfRule type="cellIs" dxfId="917" priority="73" operator="lessThan">
      <formula>0</formula>
    </cfRule>
  </conditionalFormatting>
  <conditionalFormatting sqref="O338:P338 P339:P341">
    <cfRule type="cellIs" dxfId="916" priority="74" operator="lessThan">
      <formula>0</formula>
    </cfRule>
  </conditionalFormatting>
  <conditionalFormatting sqref="O338">
    <cfRule type="cellIs" dxfId="915" priority="75" operator="lessThan">
      <formula>0</formula>
    </cfRule>
  </conditionalFormatting>
  <conditionalFormatting sqref="J339">
    <cfRule type="cellIs" dxfId="914" priority="76" operator="lessThan">
      <formula>0</formula>
    </cfRule>
  </conditionalFormatting>
  <conditionalFormatting sqref="K339:N340 J341:M342">
    <cfRule type="cellIs" dxfId="913" priority="77" operator="lessThan">
      <formula>0</formula>
    </cfRule>
  </conditionalFormatting>
  <conditionalFormatting sqref="O344">
    <cfRule type="cellIs" dxfId="912" priority="78" operator="lessThan">
      <formula>0</formula>
    </cfRule>
  </conditionalFormatting>
  <conditionalFormatting sqref="P343">
    <cfRule type="cellIs" dxfId="911" priority="79" operator="lessThan">
      <formula>0</formula>
    </cfRule>
  </conditionalFormatting>
  <conditionalFormatting sqref="B338">
    <cfRule type="cellIs" dxfId="910" priority="80" operator="lessThan">
      <formula>0</formula>
    </cfRule>
  </conditionalFormatting>
  <conditionalFormatting sqref="O381:O383">
    <cfRule type="cellIs" dxfId="909" priority="81" operator="lessThan">
      <formula>0</formula>
    </cfRule>
  </conditionalFormatting>
  <conditionalFormatting sqref="J340">
    <cfRule type="cellIs" dxfId="908" priority="82" operator="lessThan">
      <formula>0</formula>
    </cfRule>
  </conditionalFormatting>
  <conditionalFormatting sqref="P342">
    <cfRule type="cellIs" dxfId="907" priority="83" operator="lessThan">
      <formula>0</formula>
    </cfRule>
  </conditionalFormatting>
  <conditionalFormatting sqref="O344:P344 P345:P347">
    <cfRule type="cellIs" dxfId="906" priority="84" operator="lessThan">
      <formula>0</formula>
    </cfRule>
  </conditionalFormatting>
  <conditionalFormatting sqref="P348">
    <cfRule type="cellIs" dxfId="905" priority="85" operator="lessThan">
      <formula>0</formula>
    </cfRule>
  </conditionalFormatting>
  <conditionalFormatting sqref="I346 K345:N346 C347:M348">
    <cfRule type="cellIs" dxfId="904" priority="86" operator="lessThan">
      <formula>0</formula>
    </cfRule>
  </conditionalFormatting>
  <conditionalFormatting sqref="I345">
    <cfRule type="cellIs" dxfId="903" priority="87" operator="lessThan">
      <formula>0</formula>
    </cfRule>
  </conditionalFormatting>
  <conditionalFormatting sqref="C345:J345">
    <cfRule type="cellIs" dxfId="902" priority="88" operator="lessThan">
      <formula>0</formula>
    </cfRule>
  </conditionalFormatting>
  <conditionalFormatting sqref="B344">
    <cfRule type="cellIs" dxfId="901" priority="89" operator="lessThan">
      <formula>0</formula>
    </cfRule>
  </conditionalFormatting>
  <conditionalFormatting sqref="P349">
    <cfRule type="cellIs" dxfId="900" priority="90" operator="lessThan">
      <formula>0</formula>
    </cfRule>
  </conditionalFormatting>
  <conditionalFormatting sqref="O387:O389">
    <cfRule type="cellIs" dxfId="899" priority="91" operator="lessThan">
      <formula>0</formula>
    </cfRule>
  </conditionalFormatting>
  <conditionalFormatting sqref="C346:J346">
    <cfRule type="cellIs" dxfId="898" priority="92" operator="lessThan">
      <formula>0</formula>
    </cfRule>
  </conditionalFormatting>
  <conditionalFormatting sqref="P348">
    <cfRule type="cellIs" dxfId="897" priority="93" operator="lessThan">
      <formula>0</formula>
    </cfRule>
  </conditionalFormatting>
  <conditionalFormatting sqref="O350:P350 P351:P353">
    <cfRule type="cellIs" dxfId="896" priority="94" operator="lessThan">
      <formula>0</formula>
    </cfRule>
  </conditionalFormatting>
  <conditionalFormatting sqref="O350">
    <cfRule type="cellIs" dxfId="895" priority="95" operator="lessThan">
      <formula>0</formula>
    </cfRule>
  </conditionalFormatting>
  <conditionalFormatting sqref="O351:O353">
    <cfRule type="cellIs" dxfId="894" priority="96" operator="lessThan">
      <formula>0</formula>
    </cfRule>
  </conditionalFormatting>
  <conditionalFormatting sqref="I352 K351:N352 C353:M354">
    <cfRule type="cellIs" dxfId="893" priority="97" operator="lessThan">
      <formula>0</formula>
    </cfRule>
  </conditionalFormatting>
  <conditionalFormatting sqref="I351">
    <cfRule type="cellIs" dxfId="892" priority="98" operator="lessThan">
      <formula>0</formula>
    </cfRule>
  </conditionalFormatting>
  <conditionalFormatting sqref="C351:J351">
    <cfRule type="cellIs" dxfId="891" priority="99" operator="lessThan">
      <formula>0</formula>
    </cfRule>
  </conditionalFormatting>
  <conditionalFormatting sqref="B350">
    <cfRule type="cellIs" dxfId="890" priority="100" operator="lessThan">
      <formula>0</formula>
    </cfRule>
  </conditionalFormatting>
  <conditionalFormatting sqref="P355">
    <cfRule type="cellIs" dxfId="889" priority="101" operator="lessThan">
      <formula>0</formula>
    </cfRule>
  </conditionalFormatting>
  <conditionalFormatting sqref="C352:J352">
    <cfRule type="cellIs" dxfId="888" priority="102" operator="lessThan">
      <formula>0</formula>
    </cfRule>
  </conditionalFormatting>
  <conditionalFormatting sqref="P354">
    <cfRule type="cellIs" dxfId="887" priority="103" operator="lessThan">
      <formula>0</formula>
    </cfRule>
  </conditionalFormatting>
  <conditionalFormatting sqref="P354">
    <cfRule type="cellIs" dxfId="886" priority="104" operator="lessThan">
      <formula>0</formula>
    </cfRule>
  </conditionalFormatting>
  <conditionalFormatting sqref="O356:P356 P357:P359">
    <cfRule type="cellIs" dxfId="885" priority="105" operator="lessThan">
      <formula>0</formula>
    </cfRule>
  </conditionalFormatting>
  <conditionalFormatting sqref="O356">
    <cfRule type="cellIs" dxfId="884" priority="106" operator="lessThan">
      <formula>0</formula>
    </cfRule>
  </conditionalFormatting>
  <conditionalFormatting sqref="O357:O359">
    <cfRule type="cellIs" dxfId="883" priority="107" operator="lessThan">
      <formula>0</formula>
    </cfRule>
  </conditionalFormatting>
  <conditionalFormatting sqref="I358 K357:N358 C359:N359 C360:M360">
    <cfRule type="cellIs" dxfId="882" priority="108" operator="lessThan">
      <formula>0</formula>
    </cfRule>
  </conditionalFormatting>
  <conditionalFormatting sqref="I357">
    <cfRule type="cellIs" dxfId="881" priority="109" operator="lessThan">
      <formula>0</formula>
    </cfRule>
  </conditionalFormatting>
  <conditionalFormatting sqref="C357:J357">
    <cfRule type="cellIs" dxfId="880" priority="110" operator="lessThan">
      <formula>0</formula>
    </cfRule>
  </conditionalFormatting>
  <conditionalFormatting sqref="B356">
    <cfRule type="cellIs" dxfId="879" priority="111" operator="lessThan">
      <formula>0</formula>
    </cfRule>
  </conditionalFormatting>
  <conditionalFormatting sqref="P361">
    <cfRule type="cellIs" dxfId="878" priority="112" operator="lessThan">
      <formula>0</formula>
    </cfRule>
  </conditionalFormatting>
  <conditionalFormatting sqref="C358:J358">
    <cfRule type="cellIs" dxfId="877" priority="113" operator="lessThan">
      <formula>0</formula>
    </cfRule>
  </conditionalFormatting>
  <conditionalFormatting sqref="P360">
    <cfRule type="cellIs" dxfId="876" priority="114" operator="lessThan">
      <formula>0</formula>
    </cfRule>
  </conditionalFormatting>
  <conditionalFormatting sqref="P360">
    <cfRule type="cellIs" dxfId="875" priority="115" operator="lessThan">
      <formula>0</formula>
    </cfRule>
  </conditionalFormatting>
  <conditionalFormatting sqref="O362:P362 P363:P365">
    <cfRule type="cellIs" dxfId="874" priority="116" operator="lessThan">
      <formula>0</formula>
    </cfRule>
  </conditionalFormatting>
  <conditionalFormatting sqref="O362">
    <cfRule type="cellIs" dxfId="873" priority="117" operator="lessThan">
      <formula>0</formula>
    </cfRule>
  </conditionalFormatting>
  <conditionalFormatting sqref="O363:O365">
    <cfRule type="cellIs" dxfId="872" priority="118" operator="lessThan">
      <formula>0</formula>
    </cfRule>
  </conditionalFormatting>
  <conditionalFormatting sqref="B362">
    <cfRule type="cellIs" dxfId="871" priority="119" operator="lessThan">
      <formula>0</formula>
    </cfRule>
  </conditionalFormatting>
  <conditionalFormatting sqref="P367">
    <cfRule type="cellIs" dxfId="870" priority="120" operator="lessThan">
      <formula>0</formula>
    </cfRule>
  </conditionalFormatting>
  <conditionalFormatting sqref="P366">
    <cfRule type="cellIs" dxfId="869" priority="121" operator="lessThan">
      <formula>0</formula>
    </cfRule>
  </conditionalFormatting>
  <conditionalFormatting sqref="P366">
    <cfRule type="cellIs" dxfId="868" priority="122" operator="lessThan">
      <formula>0</formula>
    </cfRule>
  </conditionalFormatting>
  <conditionalFormatting sqref="O368:P368 P369:P371">
    <cfRule type="cellIs" dxfId="867" priority="123" operator="lessThan">
      <formula>0</formula>
    </cfRule>
  </conditionalFormatting>
  <conditionalFormatting sqref="O368">
    <cfRule type="cellIs" dxfId="866" priority="124" operator="lessThan">
      <formula>0</formula>
    </cfRule>
  </conditionalFormatting>
  <conditionalFormatting sqref="H373">
    <cfRule type="cellIs" dxfId="865" priority="125" operator="lessThan">
      <formula>0</formula>
    </cfRule>
  </conditionalFormatting>
  <conditionalFormatting sqref="B368">
    <cfRule type="cellIs" dxfId="864" priority="126" operator="lessThan">
      <formula>0</formula>
    </cfRule>
  </conditionalFormatting>
  <conditionalFormatting sqref="H354">
    <cfRule type="cellIs" dxfId="863" priority="127" operator="lessThan">
      <formula>0</formula>
    </cfRule>
  </conditionalFormatting>
  <conditionalFormatting sqref="P372">
    <cfRule type="cellIs" dxfId="862" priority="128" operator="lessThan">
      <formula>0</formula>
    </cfRule>
  </conditionalFormatting>
  <conditionalFormatting sqref="H336">
    <cfRule type="cellIs" dxfId="861" priority="129" operator="lessThan">
      <formula>0</formula>
    </cfRule>
  </conditionalFormatting>
  <conditionalFormatting sqref="H337">
    <cfRule type="cellIs" dxfId="860" priority="130" operator="lessThan">
      <formula>0</formula>
    </cfRule>
  </conditionalFormatting>
  <conditionalFormatting sqref="O374">
    <cfRule type="cellIs" dxfId="859" priority="131" operator="lessThan">
      <formula>0</formula>
    </cfRule>
  </conditionalFormatting>
  <conditionalFormatting sqref="P414">
    <cfRule type="cellIs" dxfId="858" priority="132" operator="lessThan">
      <formula>0</formula>
    </cfRule>
  </conditionalFormatting>
  <conditionalFormatting sqref="H348">
    <cfRule type="cellIs" dxfId="857" priority="133" operator="lessThan">
      <formula>0</formula>
    </cfRule>
  </conditionalFormatting>
  <conditionalFormatting sqref="P378">
    <cfRule type="cellIs" dxfId="856" priority="134" operator="lessThan">
      <formula>0</formula>
    </cfRule>
  </conditionalFormatting>
  <conditionalFormatting sqref="O416:P416 P417:P419">
    <cfRule type="cellIs" dxfId="855" priority="135" operator="lessThan">
      <formula>0</formula>
    </cfRule>
  </conditionalFormatting>
  <conditionalFormatting sqref="C367:M367">
    <cfRule type="cellIs" dxfId="854" priority="136" operator="lessThan">
      <formula>0</formula>
    </cfRule>
  </conditionalFormatting>
  <conditionalFormatting sqref="C361:M361">
    <cfRule type="cellIs" dxfId="853" priority="137" operator="lessThan">
      <formula>0</formula>
    </cfRule>
  </conditionalFormatting>
  <conditionalFormatting sqref="C355:M355">
    <cfRule type="cellIs" dxfId="852" priority="138" operator="lessThan">
      <formula>0</formula>
    </cfRule>
  </conditionalFormatting>
  <conditionalFormatting sqref="C349:M349">
    <cfRule type="cellIs" dxfId="851" priority="139" operator="lessThan">
      <formula>0</formula>
    </cfRule>
  </conditionalFormatting>
  <conditionalFormatting sqref="J343:M343">
    <cfRule type="cellIs" dxfId="850" priority="140" operator="lessThan">
      <formula>0</formula>
    </cfRule>
  </conditionalFormatting>
  <conditionalFormatting sqref="C337:M337">
    <cfRule type="cellIs" dxfId="849" priority="141" operator="lessThan">
      <formula>0</formula>
    </cfRule>
  </conditionalFormatting>
  <conditionalFormatting sqref="J331:N331">
    <cfRule type="cellIs" dxfId="848" priority="142" operator="lessThan">
      <formula>0</formula>
    </cfRule>
  </conditionalFormatting>
  <conditionalFormatting sqref="B374">
    <cfRule type="cellIs" dxfId="847" priority="143" operator="lessThan">
      <formula>0</formula>
    </cfRule>
  </conditionalFormatting>
  <conditionalFormatting sqref="B379">
    <cfRule type="cellIs" dxfId="846" priority="144" operator="lessThan">
      <formula>0</formula>
    </cfRule>
  </conditionalFormatting>
  <conditionalFormatting sqref="P384">
    <cfRule type="cellIs" dxfId="845" priority="145" operator="lessThan">
      <formula>0</formula>
    </cfRule>
  </conditionalFormatting>
  <conditionalFormatting sqref="P385">
    <cfRule type="cellIs" dxfId="844" priority="146" operator="lessThan">
      <formula>0</formula>
    </cfRule>
  </conditionalFormatting>
  <conditionalFormatting sqref="O380:P380 P381:P383">
    <cfRule type="cellIs" dxfId="843" priority="147" operator="lessThan">
      <formula>0</formula>
    </cfRule>
  </conditionalFormatting>
  <conditionalFormatting sqref="O380">
    <cfRule type="cellIs" dxfId="842" priority="148" operator="lessThan">
      <formula>0</formula>
    </cfRule>
  </conditionalFormatting>
  <conditionalFormatting sqref="P384">
    <cfRule type="cellIs" dxfId="841" priority="149" operator="lessThan">
      <formula>0</formula>
    </cfRule>
  </conditionalFormatting>
  <conditionalFormatting sqref="B380">
    <cfRule type="cellIs" dxfId="840" priority="150" operator="lessThan">
      <formula>0</formula>
    </cfRule>
  </conditionalFormatting>
  <conditionalFormatting sqref="P390">
    <cfRule type="cellIs" dxfId="839" priority="151" operator="lessThan">
      <formula>0</formula>
    </cfRule>
  </conditionalFormatting>
  <conditionalFormatting sqref="P391">
    <cfRule type="cellIs" dxfId="838" priority="152" operator="lessThan">
      <formula>0</formula>
    </cfRule>
  </conditionalFormatting>
  <conditionalFormatting sqref="O386:P386 P387:P389">
    <cfRule type="cellIs" dxfId="837" priority="153" operator="lessThan">
      <formula>0</formula>
    </cfRule>
  </conditionalFormatting>
  <conditionalFormatting sqref="O386">
    <cfRule type="cellIs" dxfId="836" priority="154" operator="lessThan">
      <formula>0</formula>
    </cfRule>
  </conditionalFormatting>
  <conditionalFormatting sqref="P390">
    <cfRule type="cellIs" dxfId="835" priority="155" operator="lessThan">
      <formula>0</formula>
    </cfRule>
  </conditionalFormatting>
  <conditionalFormatting sqref="B386">
    <cfRule type="cellIs" dxfId="834" priority="156" operator="lessThan">
      <formula>0</formula>
    </cfRule>
  </conditionalFormatting>
  <conditionalFormatting sqref="P408">
    <cfRule type="cellIs" dxfId="833" priority="157" operator="lessThan">
      <formula>0</formula>
    </cfRule>
  </conditionalFormatting>
  <conditionalFormatting sqref="O405:O407">
    <cfRule type="cellIs" dxfId="832" priority="158" operator="lessThan">
      <formula>0</formula>
    </cfRule>
  </conditionalFormatting>
  <conditionalFormatting sqref="P409">
    <cfRule type="cellIs" dxfId="831" priority="159" operator="lessThan">
      <formula>0</formula>
    </cfRule>
  </conditionalFormatting>
  <conditionalFormatting sqref="O404:P404 P405:P407">
    <cfRule type="cellIs" dxfId="830" priority="160" operator="lessThan">
      <formula>0</formula>
    </cfRule>
  </conditionalFormatting>
  <conditionalFormatting sqref="O404">
    <cfRule type="cellIs" dxfId="829" priority="161" operator="lessThan">
      <formula>0</formula>
    </cfRule>
  </conditionalFormatting>
  <conditionalFormatting sqref="P408">
    <cfRule type="cellIs" dxfId="828" priority="162" operator="lessThan">
      <formula>0</formula>
    </cfRule>
  </conditionalFormatting>
  <conditionalFormatting sqref="H367">
    <cfRule type="cellIs" dxfId="827" priority="163" operator="lessThan">
      <formula>0</formula>
    </cfRule>
  </conditionalFormatting>
  <conditionalFormatting sqref="O411:O413">
    <cfRule type="cellIs" dxfId="826" priority="164" operator="lessThan">
      <formula>0</formula>
    </cfRule>
  </conditionalFormatting>
  <conditionalFormatting sqref="P420">
    <cfRule type="cellIs" dxfId="825" priority="165" operator="lessThan">
      <formula>0</formula>
    </cfRule>
  </conditionalFormatting>
  <conditionalFormatting sqref="H360">
    <cfRule type="cellIs" dxfId="824" priority="166" operator="lessThan">
      <formula>0</formula>
    </cfRule>
  </conditionalFormatting>
  <conditionalFormatting sqref="H355">
    <cfRule type="cellIs" dxfId="823" priority="167" operator="lessThan">
      <formula>0</formula>
    </cfRule>
  </conditionalFormatting>
  <conditionalFormatting sqref="P414">
    <cfRule type="cellIs" dxfId="822" priority="168" operator="lessThan">
      <formula>0</formula>
    </cfRule>
  </conditionalFormatting>
  <conditionalFormatting sqref="H349">
    <cfRule type="cellIs" dxfId="821" priority="169" operator="lessThan">
      <formula>0</formula>
    </cfRule>
  </conditionalFormatting>
  <conditionalFormatting sqref="O417:O419">
    <cfRule type="cellIs" dxfId="820" priority="170" operator="lessThan">
      <formula>0</formula>
    </cfRule>
  </conditionalFormatting>
  <conditionalFormatting sqref="O410:P410 P411:P413">
    <cfRule type="cellIs" dxfId="819" priority="171" operator="lessThan">
      <formula>0</formula>
    </cfRule>
  </conditionalFormatting>
  <conditionalFormatting sqref="O410">
    <cfRule type="cellIs" dxfId="818" priority="172" operator="lessThan">
      <formula>0</formula>
    </cfRule>
  </conditionalFormatting>
  <conditionalFormatting sqref="B410">
    <cfRule type="cellIs" dxfId="817" priority="173" operator="lessThan">
      <formula>0</formula>
    </cfRule>
  </conditionalFormatting>
  <conditionalFormatting sqref="P421:P422">
    <cfRule type="cellIs" dxfId="816" priority="174" operator="lessThan">
      <formula>0</formula>
    </cfRule>
  </conditionalFormatting>
  <conditionalFormatting sqref="P420">
    <cfRule type="cellIs" dxfId="815" priority="175" operator="lessThan">
      <formula>0</formula>
    </cfRule>
  </conditionalFormatting>
  <conditionalFormatting sqref="B422">
    <cfRule type="cellIs" dxfId="814" priority="176" operator="lessThan">
      <formula>0</formula>
    </cfRule>
  </conditionalFormatting>
  <conditionalFormatting sqref="B416">
    <cfRule type="cellIs" dxfId="813" priority="177" operator="lessThan">
      <formula>0</formula>
    </cfRule>
  </conditionalFormatting>
  <conditionalFormatting sqref="O422">
    <cfRule type="cellIs" dxfId="812" priority="178" operator="lessThan">
      <formula>0</formula>
    </cfRule>
  </conditionalFormatting>
  <conditionalFormatting sqref="B423">
    <cfRule type="cellIs" dxfId="811" priority="179" operator="lessThan">
      <formula>0</formula>
    </cfRule>
  </conditionalFormatting>
  <conditionalFormatting sqref="P415">
    <cfRule type="cellIs" dxfId="810" priority="180" operator="lessThan">
      <formula>0</formula>
    </cfRule>
  </conditionalFormatting>
  <conditionalFormatting sqref="P424:P426">
    <cfRule type="cellIs" dxfId="809" priority="181" operator="lessThan">
      <formula>0</formula>
    </cfRule>
  </conditionalFormatting>
  <conditionalFormatting sqref="O424:O426">
    <cfRule type="cellIs" dxfId="808" priority="182" operator="lessThan">
      <formula>0</formula>
    </cfRule>
  </conditionalFormatting>
  <conditionalFormatting sqref="P571">
    <cfRule type="cellIs" dxfId="807" priority="183" operator="lessThan">
      <formula>0</formula>
    </cfRule>
  </conditionalFormatting>
  <conditionalFormatting sqref="B603">
    <cfRule type="cellIs" dxfId="806" priority="184" operator="lessThan">
      <formula>0</formula>
    </cfRule>
  </conditionalFormatting>
  <conditionalFormatting sqref="O430:O432">
    <cfRule type="cellIs" dxfId="805" priority="185" operator="lessThan">
      <formula>0</formula>
    </cfRule>
  </conditionalFormatting>
  <conditionalFormatting sqref="P433">
    <cfRule type="cellIs" dxfId="804" priority="186" operator="lessThan">
      <formula>0</formula>
    </cfRule>
  </conditionalFormatting>
  <conditionalFormatting sqref="P555">
    <cfRule type="cellIs" dxfId="803" priority="187" operator="lessThan">
      <formula>0</formula>
    </cfRule>
  </conditionalFormatting>
  <conditionalFormatting sqref="P427">
    <cfRule type="cellIs" dxfId="802" priority="188" operator="lessThan">
      <formula>0</formula>
    </cfRule>
  </conditionalFormatting>
  <conditionalFormatting sqref="P427">
    <cfRule type="cellIs" dxfId="801" priority="189" operator="lessThan">
      <formula>0</formula>
    </cfRule>
  </conditionalFormatting>
  <conditionalFormatting sqref="P433">
    <cfRule type="cellIs" dxfId="800" priority="190" operator="lessThan">
      <formula>0</formula>
    </cfRule>
  </conditionalFormatting>
  <conditionalFormatting sqref="J551:N553 J554:M554">
    <cfRule type="cellIs" dxfId="799" priority="191" operator="lessThan">
      <formula>0</formula>
    </cfRule>
  </conditionalFormatting>
  <conditionalFormatting sqref="B429">
    <cfRule type="cellIs" dxfId="798" priority="192" operator="lessThan">
      <formula>0</formula>
    </cfRule>
  </conditionalFormatting>
  <conditionalFormatting sqref="O567:O570">
    <cfRule type="cellIs" dxfId="797" priority="193" operator="lessThan">
      <formula>0</formula>
    </cfRule>
  </conditionalFormatting>
  <conditionalFormatting sqref="P430:P432">
    <cfRule type="cellIs" dxfId="796" priority="194" operator="lessThan">
      <formula>0</formula>
    </cfRule>
  </conditionalFormatting>
  <conditionalFormatting sqref="P551:P553">
    <cfRule type="cellIs" dxfId="795" priority="195" operator="lessThan">
      <formula>0</formula>
    </cfRule>
  </conditionalFormatting>
  <conditionalFormatting sqref="P554">
    <cfRule type="cellIs" dxfId="794" priority="196" operator="lessThan">
      <formula>0</formula>
    </cfRule>
  </conditionalFormatting>
  <conditionalFormatting sqref="P428">
    <cfRule type="cellIs" dxfId="793" priority="197" operator="lessThan">
      <formula>0</formula>
    </cfRule>
  </conditionalFormatting>
  <conditionalFormatting sqref="B550">
    <cfRule type="cellIs" dxfId="792" priority="198" operator="lessThan">
      <formula>0</formula>
    </cfRule>
  </conditionalFormatting>
  <conditionalFormatting sqref="O551:O553">
    <cfRule type="cellIs" dxfId="791" priority="199" operator="lessThan">
      <formula>0</formula>
    </cfRule>
  </conditionalFormatting>
  <conditionalFormatting sqref="J552">
    <cfRule type="cellIs" dxfId="790" priority="200" operator="lessThan">
      <formula>0</formula>
    </cfRule>
  </conditionalFormatting>
  <conditionalFormatting sqref="P570">
    <cfRule type="cellIs" dxfId="789" priority="201" operator="lessThan">
      <formula>0</formula>
    </cfRule>
  </conditionalFormatting>
  <conditionalFormatting sqref="J553:N553 K551:N552 J554:M554">
    <cfRule type="cellIs" dxfId="788" priority="202" operator="lessThan">
      <formula>0</formula>
    </cfRule>
  </conditionalFormatting>
  <conditionalFormatting sqref="P554">
    <cfRule type="cellIs" dxfId="787" priority="203" operator="lessThan">
      <formula>0</formula>
    </cfRule>
  </conditionalFormatting>
  <conditionalFormatting sqref="J567:N567 J569:N570 J568:M568">
    <cfRule type="cellIs" dxfId="786" priority="204" operator="lessThan">
      <formula>0</formula>
    </cfRule>
  </conditionalFormatting>
  <conditionalFormatting sqref="O594:O597">
    <cfRule type="cellIs" dxfId="785" priority="205" operator="lessThan">
      <formula>0</formula>
    </cfRule>
  </conditionalFormatting>
  <conditionalFormatting sqref="P570">
    <cfRule type="cellIs" dxfId="784" priority="206" operator="lessThan">
      <formula>0</formula>
    </cfRule>
  </conditionalFormatting>
  <conditionalFormatting sqref="J568">
    <cfRule type="cellIs" dxfId="783" priority="207" operator="lessThan">
      <formula>0</formula>
    </cfRule>
  </conditionalFormatting>
  <conditionalFormatting sqref="J569:N570 K567:N567 K568:M568">
    <cfRule type="cellIs" dxfId="782" priority="208" operator="lessThan">
      <formula>0</formula>
    </cfRule>
  </conditionalFormatting>
  <conditionalFormatting sqref="P567:P569">
    <cfRule type="cellIs" dxfId="781" priority="209" operator="lessThan">
      <formula>0</formula>
    </cfRule>
  </conditionalFormatting>
  <conditionalFormatting sqref="P607">
    <cfRule type="cellIs" dxfId="780" priority="210" operator="lessThan">
      <formula>0</formula>
    </cfRule>
  </conditionalFormatting>
  <conditionalFormatting sqref="I604">
    <cfRule type="cellIs" dxfId="779" priority="211" operator="lessThan">
      <formula>0</formula>
    </cfRule>
  </conditionalFormatting>
  <conditionalFormatting sqref="C594:N597">
    <cfRule type="cellIs" dxfId="778" priority="212" operator="lessThan">
      <formula>0</formula>
    </cfRule>
  </conditionalFormatting>
  <conditionalFormatting sqref="P597">
    <cfRule type="cellIs" dxfId="777" priority="213" operator="lessThan">
      <formula>0</formula>
    </cfRule>
  </conditionalFormatting>
  <conditionalFormatting sqref="I594">
    <cfRule type="cellIs" dxfId="776" priority="214" operator="lessThan">
      <formula>0</formula>
    </cfRule>
  </conditionalFormatting>
  <conditionalFormatting sqref="H599:H602">
    <cfRule type="cellIs" dxfId="775" priority="215" operator="lessThan">
      <formula>0</formula>
    </cfRule>
  </conditionalFormatting>
  <conditionalFormatting sqref="P597">
    <cfRule type="cellIs" dxfId="774" priority="216" operator="lessThan">
      <formula>0</formula>
    </cfRule>
  </conditionalFormatting>
  <conditionalFormatting sqref="H594">
    <cfRule type="cellIs" dxfId="773" priority="217" operator="lessThan">
      <formula>0</formula>
    </cfRule>
  </conditionalFormatting>
  <conditionalFormatting sqref="H594:H597">
    <cfRule type="cellIs" dxfId="772" priority="218" operator="lessThan">
      <formula>0</formula>
    </cfRule>
  </conditionalFormatting>
  <conditionalFormatting sqref="C595:J595">
    <cfRule type="cellIs" dxfId="771" priority="219" operator="lessThan">
      <formula>0</formula>
    </cfRule>
  </conditionalFormatting>
  <conditionalFormatting sqref="H595:H597">
    <cfRule type="cellIs" dxfId="770" priority="220" operator="lessThan">
      <formula>0</formula>
    </cfRule>
  </conditionalFormatting>
  <conditionalFormatting sqref="I595 K594:N595 C596:N597">
    <cfRule type="cellIs" dxfId="769" priority="221" operator="lessThan">
      <formula>0</formula>
    </cfRule>
  </conditionalFormatting>
  <conditionalFormatting sqref="P594:P596">
    <cfRule type="cellIs" dxfId="768" priority="222" operator="lessThan">
      <formula>0</formula>
    </cfRule>
  </conditionalFormatting>
  <conditionalFormatting sqref="B593">
    <cfRule type="cellIs" dxfId="767" priority="223" operator="lessThan">
      <formula>0</formula>
    </cfRule>
  </conditionalFormatting>
  <conditionalFormatting sqref="P602">
    <cfRule type="cellIs" dxfId="766" priority="224" operator="lessThan">
      <formula>0</formula>
    </cfRule>
  </conditionalFormatting>
  <conditionalFormatting sqref="I599">
    <cfRule type="cellIs" dxfId="765" priority="225" operator="lessThan">
      <formula>0</formula>
    </cfRule>
  </conditionalFormatting>
  <conditionalFormatting sqref="C599:N602">
    <cfRule type="cellIs" dxfId="764" priority="226" operator="lessThan">
      <formula>0</formula>
    </cfRule>
  </conditionalFormatting>
  <conditionalFormatting sqref="P602">
    <cfRule type="cellIs" dxfId="763" priority="227" operator="lessThan">
      <formula>0</formula>
    </cfRule>
  </conditionalFormatting>
  <conditionalFormatting sqref="H599">
    <cfRule type="cellIs" dxfId="762" priority="228" operator="lessThan">
      <formula>0</formula>
    </cfRule>
  </conditionalFormatting>
  <conditionalFormatting sqref="O599:O602">
    <cfRule type="cellIs" dxfId="761" priority="229" operator="lessThan">
      <formula>0</formula>
    </cfRule>
  </conditionalFormatting>
  <conditionalFormatting sqref="C600:J600">
    <cfRule type="cellIs" dxfId="760" priority="230" operator="lessThan">
      <formula>0</formula>
    </cfRule>
  </conditionalFormatting>
  <conditionalFormatting sqref="H600:H602">
    <cfRule type="cellIs" dxfId="759" priority="231" operator="lessThan">
      <formula>0</formula>
    </cfRule>
  </conditionalFormatting>
  <conditionalFormatting sqref="I600 K599:N600 C601:N602">
    <cfRule type="cellIs" dxfId="758" priority="232" operator="lessThan">
      <formula>0</formula>
    </cfRule>
  </conditionalFormatting>
  <conditionalFormatting sqref="P599:P601">
    <cfRule type="cellIs" dxfId="757" priority="233" operator="lessThan">
      <formula>0</formula>
    </cfRule>
  </conditionalFormatting>
  <conditionalFormatting sqref="B598">
    <cfRule type="cellIs" dxfId="756" priority="234" operator="lessThan">
      <formula>0</formula>
    </cfRule>
  </conditionalFormatting>
  <conditionalFormatting sqref="C604:N607">
    <cfRule type="cellIs" dxfId="755" priority="235" operator="lessThan">
      <formula>0</formula>
    </cfRule>
  </conditionalFormatting>
  <conditionalFormatting sqref="P607">
    <cfRule type="cellIs" dxfId="754" priority="236" operator="lessThan">
      <formula>0</formula>
    </cfRule>
  </conditionalFormatting>
  <conditionalFormatting sqref="H604">
    <cfRule type="cellIs" dxfId="753" priority="237" operator="lessThan">
      <formula>0</formula>
    </cfRule>
  </conditionalFormatting>
  <conditionalFormatting sqref="H604:H607">
    <cfRule type="cellIs" dxfId="752" priority="238" operator="lessThan">
      <formula>0</formula>
    </cfRule>
  </conditionalFormatting>
  <conditionalFormatting sqref="O604:O607">
    <cfRule type="cellIs" dxfId="751" priority="239" operator="lessThan">
      <formula>0</formula>
    </cfRule>
  </conditionalFormatting>
  <conditionalFormatting sqref="C605:J605">
    <cfRule type="cellIs" dxfId="750" priority="240" operator="lessThan">
      <formula>0</formula>
    </cfRule>
  </conditionalFormatting>
  <conditionalFormatting sqref="H605:H607">
    <cfRule type="cellIs" dxfId="749" priority="241" operator="lessThan">
      <formula>0</formula>
    </cfRule>
  </conditionalFormatting>
  <conditionalFormatting sqref="I605 K604:N605 C606:N607">
    <cfRule type="cellIs" dxfId="748" priority="242" operator="lessThan">
      <formula>0</formula>
    </cfRule>
  </conditionalFormatting>
  <conditionalFormatting sqref="P604:P606">
    <cfRule type="cellIs" dxfId="747" priority="243" operator="lessThan">
      <formula>0</formula>
    </cfRule>
  </conditionalFormatting>
  <conditionalFormatting sqref="C327:I327">
    <cfRule type="cellIs" dxfId="746" priority="244" operator="lessThan">
      <formula>0</formula>
    </cfRule>
  </conditionalFormatting>
  <conditionalFormatting sqref="C329:I330">
    <cfRule type="cellIs" dxfId="745" priority="245" operator="lessThan">
      <formula>0</formula>
    </cfRule>
  </conditionalFormatting>
  <conditionalFormatting sqref="O464:P464">
    <cfRule type="cellIs" dxfId="744" priority="246" operator="lessThan">
      <formula>0</formula>
    </cfRule>
  </conditionalFormatting>
  <conditionalFormatting sqref="O457:O460">
    <cfRule type="cellIs" dxfId="743" priority="247" operator="lessThan">
      <formula>0</formula>
    </cfRule>
  </conditionalFormatting>
  <conditionalFormatting sqref="P579:P581">
    <cfRule type="cellIs" dxfId="742" priority="248" operator="lessThan">
      <formula>0</formula>
    </cfRule>
  </conditionalFormatting>
  <conditionalFormatting sqref="B456">
    <cfRule type="cellIs" dxfId="741" priority="249" operator="lessThan">
      <formula>0</formula>
    </cfRule>
  </conditionalFormatting>
  <conditionalFormatting sqref="O584:O587">
    <cfRule type="cellIs" dxfId="740" priority="250" operator="lessThan">
      <formula>0</formula>
    </cfRule>
  </conditionalFormatting>
  <conditionalFormatting sqref="C328:I328">
    <cfRule type="cellIs" dxfId="739" priority="251" operator="lessThan">
      <formula>0</formula>
    </cfRule>
  </conditionalFormatting>
  <conditionalFormatting sqref="C331:I331">
    <cfRule type="cellIs" dxfId="738" priority="252" operator="lessThan">
      <formula>0</formula>
    </cfRule>
  </conditionalFormatting>
  <conditionalFormatting sqref="C341:I342">
    <cfRule type="cellIs" dxfId="737" priority="253" operator="lessThan">
      <formula>0</formula>
    </cfRule>
  </conditionalFormatting>
  <conditionalFormatting sqref="C339:I339">
    <cfRule type="cellIs" dxfId="736" priority="254" operator="lessThan">
      <formula>0</formula>
    </cfRule>
  </conditionalFormatting>
  <conditionalFormatting sqref="C340:I340">
    <cfRule type="cellIs" dxfId="735" priority="255" operator="lessThan">
      <formula>0</formula>
    </cfRule>
  </conditionalFormatting>
  <conditionalFormatting sqref="C343:I343">
    <cfRule type="cellIs" dxfId="734" priority="256" operator="lessThan">
      <formula>0</formula>
    </cfRule>
  </conditionalFormatting>
  <conditionalFormatting sqref="C551:I554">
    <cfRule type="cellIs" dxfId="733" priority="257" operator="lessThan">
      <formula>0</formula>
    </cfRule>
  </conditionalFormatting>
  <conditionalFormatting sqref="C552:I552">
    <cfRule type="cellIs" dxfId="732" priority="258" operator="lessThan">
      <formula>0</formula>
    </cfRule>
  </conditionalFormatting>
  <conditionalFormatting sqref="C553:I554">
    <cfRule type="cellIs" dxfId="731" priority="259" operator="lessThan">
      <formula>0</formula>
    </cfRule>
  </conditionalFormatting>
  <conditionalFormatting sqref="P509">
    <cfRule type="cellIs" dxfId="730" priority="260" operator="lessThan">
      <formula>0</formula>
    </cfRule>
  </conditionalFormatting>
  <conditionalFormatting sqref="P509">
    <cfRule type="cellIs" dxfId="729" priority="261" operator="lessThan">
      <formula>0</formula>
    </cfRule>
  </conditionalFormatting>
  <conditionalFormatting sqref="C567:I570">
    <cfRule type="cellIs" dxfId="728" priority="262" operator="lessThan">
      <formula>0</formula>
    </cfRule>
  </conditionalFormatting>
  <conditionalFormatting sqref="C568:I568">
    <cfRule type="cellIs" dxfId="727" priority="263" operator="lessThan">
      <formula>0</formula>
    </cfRule>
  </conditionalFormatting>
  <conditionalFormatting sqref="C569:I570">
    <cfRule type="cellIs" dxfId="726" priority="264" operator="lessThan">
      <formula>0</formula>
    </cfRule>
  </conditionalFormatting>
  <conditionalFormatting sqref="C437:C440">
    <cfRule type="cellIs" dxfId="725" priority="265" operator="lessThan">
      <formula>0</formula>
    </cfRule>
  </conditionalFormatting>
  <conditionalFormatting sqref="O444:O447">
    <cfRule type="cellIs" dxfId="724" priority="266" operator="lessThan">
      <formula>0</formula>
    </cfRule>
  </conditionalFormatting>
  <conditionalFormatting sqref="P465:P468">
    <cfRule type="cellIs" dxfId="723" priority="267" operator="lessThan">
      <formula>0</formula>
    </cfRule>
  </conditionalFormatting>
  <conditionalFormatting sqref="P469:P470">
    <cfRule type="cellIs" dxfId="722" priority="268" operator="lessThan">
      <formula>0</formula>
    </cfRule>
  </conditionalFormatting>
  <conditionalFormatting sqref="P470">
    <cfRule type="cellIs" dxfId="721" priority="269" operator="lessThan">
      <formula>0</formula>
    </cfRule>
  </conditionalFormatting>
  <conditionalFormatting sqref="P469">
    <cfRule type="cellIs" dxfId="720" priority="270" operator="lessThan">
      <formula>0</formula>
    </cfRule>
  </conditionalFormatting>
  <conditionalFormatting sqref="O465:O468">
    <cfRule type="cellIs" dxfId="719" priority="271" operator="lessThan">
      <formula>0</formula>
    </cfRule>
  </conditionalFormatting>
  <conditionalFormatting sqref="B464">
    <cfRule type="cellIs" dxfId="718" priority="272" operator="lessThan">
      <formula>0</formula>
    </cfRule>
  </conditionalFormatting>
  <conditionalFormatting sqref="C579:N582">
    <cfRule type="cellIs" dxfId="717" priority="273" operator="lessThan">
      <formula>0</formula>
    </cfRule>
  </conditionalFormatting>
  <conditionalFormatting sqref="P582">
    <cfRule type="cellIs" dxfId="716" priority="274" operator="lessThan">
      <formula>0</formula>
    </cfRule>
  </conditionalFormatting>
  <conditionalFormatting sqref="O505:O508">
    <cfRule type="cellIs" dxfId="715" priority="275" operator="lessThan">
      <formula>0</formula>
    </cfRule>
  </conditionalFormatting>
  <conditionalFormatting sqref="H579:H582">
    <cfRule type="cellIs" dxfId="714" priority="276" operator="lessThan">
      <formula>0</formula>
    </cfRule>
  </conditionalFormatting>
  <conditionalFormatting sqref="P462">
    <cfRule type="cellIs" dxfId="713" priority="277" operator="lessThan">
      <formula>0</formula>
    </cfRule>
  </conditionalFormatting>
  <conditionalFormatting sqref="P505:P508 P510 P512:P518">
    <cfRule type="cellIs" dxfId="712" priority="278" operator="lessThan">
      <formula>0</formula>
    </cfRule>
  </conditionalFormatting>
  <conditionalFormatting sqref="O504">
    <cfRule type="cellIs" dxfId="711" priority="279" operator="lessThan">
      <formula>0</formula>
    </cfRule>
  </conditionalFormatting>
  <conditionalFormatting sqref="O512:O516">
    <cfRule type="cellIs" dxfId="710" priority="280" operator="lessThan">
      <formula>0</formula>
    </cfRule>
  </conditionalFormatting>
  <conditionalFormatting sqref="P528:P531 P533">
    <cfRule type="cellIs" dxfId="709" priority="281" operator="lessThan">
      <formula>0</formula>
    </cfRule>
  </conditionalFormatting>
  <conditionalFormatting sqref="B504">
    <cfRule type="cellIs" dxfId="708" priority="282" operator="lessThan">
      <formula>0</formula>
    </cfRule>
  </conditionalFormatting>
  <conditionalFormatting sqref="O527">
    <cfRule type="cellIs" dxfId="707" priority="283" operator="lessThan">
      <formula>0</formula>
    </cfRule>
  </conditionalFormatting>
  <conditionalFormatting sqref="P532">
    <cfRule type="cellIs" dxfId="706" priority="284" operator="lessThan">
      <formula>0</formula>
    </cfRule>
  </conditionalFormatting>
  <conditionalFormatting sqref="P532">
    <cfRule type="cellIs" dxfId="705" priority="285" operator="lessThan">
      <formula>0</formula>
    </cfRule>
  </conditionalFormatting>
  <conditionalFormatting sqref="O528:O531">
    <cfRule type="cellIs" dxfId="704" priority="286" operator="lessThan">
      <formula>0</formula>
    </cfRule>
  </conditionalFormatting>
  <conditionalFormatting sqref="P540 P535:P538">
    <cfRule type="cellIs" dxfId="703" priority="287" operator="lessThan">
      <formula>0</formula>
    </cfRule>
  </conditionalFormatting>
  <conditionalFormatting sqref="P539">
    <cfRule type="cellIs" dxfId="702" priority="288" operator="lessThan">
      <formula>0</formula>
    </cfRule>
  </conditionalFormatting>
  <conditionalFormatting sqref="B527">
    <cfRule type="cellIs" dxfId="701" priority="289" operator="lessThan">
      <formula>0</formula>
    </cfRule>
  </conditionalFormatting>
  <conditionalFormatting sqref="O534">
    <cfRule type="cellIs" dxfId="700" priority="290" operator="lessThan">
      <formula>0</formula>
    </cfRule>
  </conditionalFormatting>
  <conditionalFormatting sqref="O535:O538">
    <cfRule type="cellIs" dxfId="699" priority="291" operator="lessThan">
      <formula>0</formula>
    </cfRule>
  </conditionalFormatting>
  <conditionalFormatting sqref="P539">
    <cfRule type="cellIs" dxfId="698" priority="292" operator="lessThan">
      <formula>0</formula>
    </cfRule>
  </conditionalFormatting>
  <conditionalFormatting sqref="O573:O575 O577">
    <cfRule type="cellIs" dxfId="697" priority="293" operator="lessThan">
      <formula>0</formula>
    </cfRule>
  </conditionalFormatting>
  <conditionalFormatting sqref="P573:P575">
    <cfRule type="cellIs" dxfId="696" priority="294" operator="lessThan">
      <formula>0</formula>
    </cfRule>
  </conditionalFormatting>
  <conditionalFormatting sqref="C575:I575">
    <cfRule type="cellIs" dxfId="695" priority="295" operator="lessThan">
      <formula>0</formula>
    </cfRule>
  </conditionalFormatting>
  <conditionalFormatting sqref="C573:I575">
    <cfRule type="cellIs" dxfId="694" priority="296" operator="lessThan">
      <formula>0</formula>
    </cfRule>
  </conditionalFormatting>
  <conditionalFormatting sqref="B572">
    <cfRule type="cellIs" dxfId="693" priority="297" operator="lessThan">
      <formula>0</formula>
    </cfRule>
  </conditionalFormatting>
  <conditionalFormatting sqref="J573:N575">
    <cfRule type="cellIs" dxfId="692" priority="298" operator="lessThan">
      <formula>0</formula>
    </cfRule>
  </conditionalFormatting>
  <conditionalFormatting sqref="O579:O582">
    <cfRule type="cellIs" dxfId="691" priority="299" operator="lessThan">
      <formula>0</formula>
    </cfRule>
  </conditionalFormatting>
  <conditionalFormatting sqref="P576:P577">
    <cfRule type="cellIs" dxfId="690" priority="300" operator="lessThan">
      <formula>0</formula>
    </cfRule>
  </conditionalFormatting>
  <conditionalFormatting sqref="C584:N587">
    <cfRule type="cellIs" dxfId="689" priority="301" operator="lessThan">
      <formula>0</formula>
    </cfRule>
  </conditionalFormatting>
  <conditionalFormatting sqref="P576:P577">
    <cfRule type="cellIs" dxfId="688" priority="302" operator="lessThan">
      <formula>0</formula>
    </cfRule>
  </conditionalFormatting>
  <conditionalFormatting sqref="J574">
    <cfRule type="cellIs" dxfId="687" priority="303" operator="lessThan">
      <formula>0</formula>
    </cfRule>
  </conditionalFormatting>
  <conditionalFormatting sqref="J575:N575 K573:N574">
    <cfRule type="cellIs" dxfId="686" priority="304" operator="lessThan">
      <formula>0</formula>
    </cfRule>
  </conditionalFormatting>
  <conditionalFormatting sqref="I580 K579:N580 C581:N582">
    <cfRule type="cellIs" dxfId="685" priority="305" operator="lessThan">
      <formula>0</formula>
    </cfRule>
  </conditionalFormatting>
  <conditionalFormatting sqref="P584:P586">
    <cfRule type="cellIs" dxfId="684" priority="306" operator="lessThan">
      <formula>0</formula>
    </cfRule>
  </conditionalFormatting>
  <conditionalFormatting sqref="H585:H587">
    <cfRule type="cellIs" dxfId="683" priority="307" operator="lessThan">
      <formula>0</formula>
    </cfRule>
  </conditionalFormatting>
  <conditionalFormatting sqref="C574:I574">
    <cfRule type="cellIs" dxfId="682" priority="308" operator="lessThan">
      <formula>0</formula>
    </cfRule>
  </conditionalFormatting>
  <conditionalFormatting sqref="P587">
    <cfRule type="cellIs" dxfId="681" priority="309" operator="lessThan">
      <formula>0</formula>
    </cfRule>
  </conditionalFormatting>
  <conditionalFormatting sqref="I584">
    <cfRule type="cellIs" dxfId="680" priority="310" operator="lessThan">
      <formula>0</formula>
    </cfRule>
  </conditionalFormatting>
  <conditionalFormatting sqref="C585:J585">
    <cfRule type="cellIs" dxfId="679" priority="311" operator="lessThan">
      <formula>0</formula>
    </cfRule>
  </conditionalFormatting>
  <conditionalFormatting sqref="P587">
    <cfRule type="cellIs" dxfId="678" priority="312" operator="lessThan">
      <formula>0</formula>
    </cfRule>
  </conditionalFormatting>
  <conditionalFormatting sqref="H584">
    <cfRule type="cellIs" dxfId="677" priority="313" operator="lessThan">
      <formula>0</formula>
    </cfRule>
  </conditionalFormatting>
  <conditionalFormatting sqref="H584:H587">
    <cfRule type="cellIs" dxfId="676" priority="314" operator="lessThan">
      <formula>0</formula>
    </cfRule>
  </conditionalFormatting>
  <conditionalFormatting sqref="B583">
    <cfRule type="cellIs" dxfId="675" priority="315" operator="lessThan">
      <formula>0</formula>
    </cfRule>
  </conditionalFormatting>
  <conditionalFormatting sqref="H579">
    <cfRule type="cellIs" dxfId="674" priority="316" operator="lessThan">
      <formula>0</formula>
    </cfRule>
  </conditionalFormatting>
  <conditionalFormatting sqref="I585 K584:N585 C586:N587">
    <cfRule type="cellIs" dxfId="673" priority="317" operator="lessThan">
      <formula>0</formula>
    </cfRule>
  </conditionalFormatting>
  <conditionalFormatting sqref="H580:H582">
    <cfRule type="cellIs" dxfId="672" priority="318" operator="lessThan">
      <formula>0</formula>
    </cfRule>
  </conditionalFormatting>
  <conditionalFormatting sqref="P582">
    <cfRule type="cellIs" dxfId="671" priority="319" operator="lessThan">
      <formula>0</formula>
    </cfRule>
  </conditionalFormatting>
  <conditionalFormatting sqref="I579">
    <cfRule type="cellIs" dxfId="670" priority="320" operator="lessThan">
      <formula>0</formula>
    </cfRule>
  </conditionalFormatting>
  <conditionalFormatting sqref="H590:H592">
    <cfRule type="cellIs" dxfId="669" priority="321" operator="lessThan">
      <formula>0</formula>
    </cfRule>
  </conditionalFormatting>
  <conditionalFormatting sqref="C580:J580">
    <cfRule type="cellIs" dxfId="668" priority="322" operator="lessThan">
      <formula>0</formula>
    </cfRule>
  </conditionalFormatting>
  <conditionalFormatting sqref="B578">
    <cfRule type="cellIs" dxfId="667" priority="323" operator="lessThan">
      <formula>0</formula>
    </cfRule>
  </conditionalFormatting>
  <conditionalFormatting sqref="P589:P591">
    <cfRule type="cellIs" dxfId="666" priority="324" operator="lessThan">
      <formula>0</formula>
    </cfRule>
  </conditionalFormatting>
  <conditionalFormatting sqref="B588">
    <cfRule type="cellIs" dxfId="665" priority="325" operator="lessThan">
      <formula>0</formula>
    </cfRule>
  </conditionalFormatting>
  <conditionalFormatting sqref="H589">
    <cfRule type="cellIs" dxfId="664" priority="326" operator="lessThan">
      <formula>0</formula>
    </cfRule>
  </conditionalFormatting>
  <conditionalFormatting sqref="O589:O591">
    <cfRule type="cellIs" dxfId="663" priority="327" operator="lessThan">
      <formula>0</formula>
    </cfRule>
  </conditionalFormatting>
  <conditionalFormatting sqref="P592">
    <cfRule type="cellIs" dxfId="662" priority="328" operator="lessThan">
      <formula>0</formula>
    </cfRule>
  </conditionalFormatting>
  <conditionalFormatting sqref="I589">
    <cfRule type="cellIs" dxfId="661" priority="329" operator="lessThan">
      <formula>0</formula>
    </cfRule>
  </conditionalFormatting>
  <conditionalFormatting sqref="P592">
    <cfRule type="cellIs" dxfId="660" priority="330" operator="lessThan">
      <formula>0</formula>
    </cfRule>
  </conditionalFormatting>
  <conditionalFormatting sqref="B566">
    <cfRule type="cellIs" dxfId="659" priority="331" operator="lessThan">
      <formula>0</formula>
    </cfRule>
  </conditionalFormatting>
  <conditionalFormatting sqref="H589:H592">
    <cfRule type="cellIs" dxfId="658" priority="332" operator="lessThan">
      <formula>0</formula>
    </cfRule>
  </conditionalFormatting>
  <conditionalFormatting sqref="C590:J590">
    <cfRule type="cellIs" dxfId="657" priority="333" operator="lessThan">
      <formula>0</formula>
    </cfRule>
  </conditionalFormatting>
  <conditionalFormatting sqref="B566">
    <cfRule type="cellIs" dxfId="656" priority="334" operator="lessThan">
      <formula>0</formula>
    </cfRule>
  </conditionalFormatting>
  <conditionalFormatting sqref="B632">
    <cfRule type="cellIs" dxfId="655" priority="335" operator="lessThan">
      <formula>0</formula>
    </cfRule>
  </conditionalFormatting>
  <conditionalFormatting sqref="B549">
    <cfRule type="cellIs" dxfId="654" priority="336" operator="lessThan">
      <formula>0</formula>
    </cfRule>
  </conditionalFormatting>
  <conditionalFormatting sqref="B549">
    <cfRule type="cellIs" dxfId="653" priority="337" operator="lessThan">
      <formula>0</formula>
    </cfRule>
  </conditionalFormatting>
  <conditionalFormatting sqref="B577">
    <cfRule type="cellIs" dxfId="652" priority="338" operator="lessThan">
      <formula>0</formula>
    </cfRule>
  </conditionalFormatting>
  <conditionalFormatting sqref="B577">
    <cfRule type="cellIs" dxfId="651" priority="339" operator="lessThan">
      <formula>0</formula>
    </cfRule>
  </conditionalFormatting>
  <conditionalFormatting sqref="B608 O608:P609 O613:P613 P610:P612 P614:P615 O616:P617 C620:N620 J623:P623 C625:P627 N628:P628 C638:N638 I639:N645 O637:P646 C640:H643 I629:P631 C633:P636 C645:H645 P624 J622:N622 P618:P622 B647:N650 B683:N686 O632:P632 B632">
    <cfRule type="cellIs" dxfId="650" priority="340" operator="lessThan">
      <formula>0</formula>
    </cfRule>
  </conditionalFormatting>
  <conditionalFormatting sqref="B616">
    <cfRule type="cellIs" dxfId="649" priority="341" operator="lessThan">
      <formula>0</formula>
    </cfRule>
  </conditionalFormatting>
  <conditionalFormatting sqref="B609">
    <cfRule type="cellIs" dxfId="648" priority="342" operator="lessThan">
      <formula>0</formula>
    </cfRule>
  </conditionalFormatting>
  <conditionalFormatting sqref="B613">
    <cfRule type="cellIs" dxfId="647" priority="343" operator="lessThan">
      <formula>0</formula>
    </cfRule>
  </conditionalFormatting>
  <conditionalFormatting sqref="B637">
    <cfRule type="cellIs" dxfId="646" priority="344" operator="lessThan">
      <formula>0</formula>
    </cfRule>
  </conditionalFormatting>
  <conditionalFormatting sqref="B646">
    <cfRule type="cellIs" dxfId="645" priority="345" operator="lessThan">
      <formula>0</formula>
    </cfRule>
  </conditionalFormatting>
  <conditionalFormatting sqref="I649:P649 O647:P648 O650:P650">
    <cfRule type="cellIs" dxfId="644" priority="346" operator="lessThan">
      <formula>0</formula>
    </cfRule>
  </conditionalFormatting>
  <conditionalFormatting sqref="O632">
    <cfRule type="cellIs" dxfId="643" priority="347" operator="lessThan">
      <formula>0</formula>
    </cfRule>
  </conditionalFormatting>
  <conditionalFormatting sqref="O632">
    <cfRule type="cellIs" dxfId="642" priority="348" operator="lessThan">
      <formula>0</formula>
    </cfRule>
  </conditionalFormatting>
  <conditionalFormatting sqref="O398:P398 P399:P401">
    <cfRule type="cellIs" dxfId="641" priority="349" operator="lessThan">
      <formula>0</formula>
    </cfRule>
  </conditionalFormatting>
  <conditionalFormatting sqref="B392">
    <cfRule type="cellIs" dxfId="640" priority="350" operator="lessThan">
      <formula>0</formula>
    </cfRule>
  </conditionalFormatting>
  <conditionalFormatting sqref="O399:O401">
    <cfRule type="cellIs" dxfId="639" priority="351" operator="lessThan">
      <formula>0</formula>
    </cfRule>
  </conditionalFormatting>
  <conditionalFormatting sqref="O398">
    <cfRule type="cellIs" dxfId="638" priority="352" operator="lessThan">
      <formula>0</formula>
    </cfRule>
  </conditionalFormatting>
  <conditionalFormatting sqref="P402">
    <cfRule type="cellIs" dxfId="637" priority="353" operator="lessThan">
      <formula>0</formula>
    </cfRule>
  </conditionalFormatting>
  <conditionalFormatting sqref="P403">
    <cfRule type="cellIs" dxfId="636" priority="354" operator="lessThan">
      <formula>0</formula>
    </cfRule>
  </conditionalFormatting>
  <conditionalFormatting sqref="B398">
    <cfRule type="cellIs" dxfId="635" priority="355" operator="lessThan">
      <formula>0</formula>
    </cfRule>
  </conditionalFormatting>
  <conditionalFormatting sqref="P402">
    <cfRule type="cellIs" dxfId="634" priority="356" operator="lessThan">
      <formula>0</formula>
    </cfRule>
  </conditionalFormatting>
  <conditionalFormatting sqref="O557:O560">
    <cfRule type="cellIs" dxfId="633" priority="357" operator="lessThan">
      <formula>0</formula>
    </cfRule>
  </conditionalFormatting>
  <conditionalFormatting sqref="P557:P559">
    <cfRule type="cellIs" dxfId="632" priority="358" operator="lessThan">
      <formula>0</formula>
    </cfRule>
  </conditionalFormatting>
  <conditionalFormatting sqref="C622:I622">
    <cfRule type="cellIs" dxfId="631" priority="359" operator="lessThan">
      <formula>0</formula>
    </cfRule>
  </conditionalFormatting>
  <conditionalFormatting sqref="C623:I623">
    <cfRule type="cellIs" dxfId="630" priority="360" operator="lessThan">
      <formula>0</formula>
    </cfRule>
  </conditionalFormatting>
  <conditionalFormatting sqref="C628:M628">
    <cfRule type="cellIs" dxfId="629" priority="361" operator="lessThan">
      <formula>0</formula>
    </cfRule>
  </conditionalFormatting>
  <conditionalFormatting sqref="O620">
    <cfRule type="cellIs" dxfId="628" priority="363" operator="lessThan">
      <formula>0</formula>
    </cfRule>
  </conditionalFormatting>
  <conditionalFormatting sqref="O393:O395">
    <cfRule type="cellIs" dxfId="627" priority="364" operator="lessThan">
      <formula>0</formula>
    </cfRule>
  </conditionalFormatting>
  <conditionalFormatting sqref="P396">
    <cfRule type="cellIs" dxfId="626" priority="365" operator="lessThan">
      <formula>0</formula>
    </cfRule>
  </conditionalFormatting>
  <conditionalFormatting sqref="P397">
    <cfRule type="cellIs" dxfId="625" priority="366" operator="lessThan">
      <formula>0</formula>
    </cfRule>
  </conditionalFormatting>
  <conditionalFormatting sqref="O392:P392 P393:P395">
    <cfRule type="cellIs" dxfId="624" priority="367" operator="lessThan">
      <formula>0</formula>
    </cfRule>
  </conditionalFormatting>
  <conditionalFormatting sqref="O392">
    <cfRule type="cellIs" dxfId="623" priority="368" operator="lessThan">
      <formula>0</formula>
    </cfRule>
  </conditionalFormatting>
  <conditionalFormatting sqref="P396">
    <cfRule type="cellIs" dxfId="622" priority="369" operator="lessThan">
      <formula>0</formula>
    </cfRule>
  </conditionalFormatting>
  <conditionalFormatting sqref="I558 K558:N558 C559:N560 K557:M557">
    <cfRule type="cellIs" dxfId="621" priority="370" operator="lessThan">
      <formula>0</formula>
    </cfRule>
  </conditionalFormatting>
  <conditionalFormatting sqref="C558:N560 C557:M557">
    <cfRule type="cellIs" dxfId="620" priority="371" operator="lessThan">
      <formula>0</formula>
    </cfRule>
  </conditionalFormatting>
  <conditionalFormatting sqref="I557">
    <cfRule type="cellIs" dxfId="619" priority="372" operator="lessThan">
      <formula>0</formula>
    </cfRule>
  </conditionalFormatting>
  <conditionalFormatting sqref="P560">
    <cfRule type="cellIs" dxfId="618" priority="373" operator="lessThan">
      <formula>0</formula>
    </cfRule>
  </conditionalFormatting>
  <conditionalFormatting sqref="C558:J558">
    <cfRule type="cellIs" dxfId="617" priority="374" operator="lessThan">
      <formula>0</formula>
    </cfRule>
  </conditionalFormatting>
  <conditionalFormatting sqref="H558:H560">
    <cfRule type="cellIs" dxfId="616" priority="375" operator="lessThan">
      <formula>0</formula>
    </cfRule>
  </conditionalFormatting>
  <conditionalFormatting sqref="P560">
    <cfRule type="cellIs" dxfId="615" priority="376" operator="lessThan">
      <formula>0</formula>
    </cfRule>
  </conditionalFormatting>
  <conditionalFormatting sqref="H557:H560">
    <cfRule type="cellIs" dxfId="614" priority="377" operator="lessThan">
      <formula>0</formula>
    </cfRule>
  </conditionalFormatting>
  <conditionalFormatting sqref="B556">
    <cfRule type="cellIs" dxfId="613" priority="378" operator="lessThan">
      <formula>0</formula>
    </cfRule>
  </conditionalFormatting>
  <conditionalFormatting sqref="H557">
    <cfRule type="cellIs" dxfId="612" priority="379" operator="lessThan">
      <formula>0</formula>
    </cfRule>
  </conditionalFormatting>
  <conditionalFormatting sqref="P562:P564">
    <cfRule type="cellIs" dxfId="611" priority="380" operator="lessThan">
      <formula>0</formula>
    </cfRule>
  </conditionalFormatting>
  <conditionalFormatting sqref="O562:O565">
    <cfRule type="cellIs" dxfId="610" priority="381" operator="lessThan">
      <formula>0</formula>
    </cfRule>
  </conditionalFormatting>
  <conditionalFormatting sqref="I563 C564:N565 K562:M563">
    <cfRule type="cellIs" dxfId="609" priority="382" operator="lessThan">
      <formula>0</formula>
    </cfRule>
  </conditionalFormatting>
  <conditionalFormatting sqref="C564:N565 C562:M563">
    <cfRule type="cellIs" dxfId="608" priority="383" operator="lessThan">
      <formula>0</formula>
    </cfRule>
  </conditionalFormatting>
  <conditionalFormatting sqref="I562">
    <cfRule type="cellIs" dxfId="607" priority="384" operator="lessThan">
      <formula>0</formula>
    </cfRule>
  </conditionalFormatting>
  <conditionalFormatting sqref="C563:J563">
    <cfRule type="cellIs" dxfId="606" priority="385" operator="lessThan">
      <formula>0</formula>
    </cfRule>
  </conditionalFormatting>
  <conditionalFormatting sqref="P565">
    <cfRule type="cellIs" dxfId="605" priority="386" operator="lessThan">
      <formula>0</formula>
    </cfRule>
  </conditionalFormatting>
  <conditionalFormatting sqref="P565">
    <cfRule type="cellIs" dxfId="604" priority="387" operator="lessThan">
      <formula>0</formula>
    </cfRule>
  </conditionalFormatting>
  <conditionalFormatting sqref="H562:H565">
    <cfRule type="cellIs" dxfId="603" priority="388" operator="lessThan">
      <formula>0</formula>
    </cfRule>
  </conditionalFormatting>
  <conditionalFormatting sqref="H562">
    <cfRule type="cellIs" dxfId="602" priority="389" operator="lessThan">
      <formula>0</formula>
    </cfRule>
  </conditionalFormatting>
  <conditionalFormatting sqref="H563:H565">
    <cfRule type="cellIs" dxfId="601" priority="390" operator="lessThan">
      <formula>0</formula>
    </cfRule>
  </conditionalFormatting>
  <conditionalFormatting sqref="B561">
    <cfRule type="cellIs" dxfId="600" priority="391" operator="lessThan">
      <formula>0</formula>
    </cfRule>
  </conditionalFormatting>
  <conditionalFormatting sqref="N341">
    <cfRule type="cellIs" dxfId="599" priority="392" operator="lessThan">
      <formula>0</formula>
    </cfRule>
  </conditionalFormatting>
  <conditionalFormatting sqref="N347">
    <cfRule type="cellIs" dxfId="598" priority="393" operator="lessThan">
      <formula>0</formula>
    </cfRule>
  </conditionalFormatting>
  <conditionalFormatting sqref="N353">
    <cfRule type="cellIs" dxfId="597" priority="394" operator="lessThan">
      <formula>0</formula>
    </cfRule>
  </conditionalFormatting>
  <conditionalFormatting sqref="N335">
    <cfRule type="cellIs" dxfId="596" priority="395" operator="lessThan">
      <formula>0</formula>
    </cfRule>
  </conditionalFormatting>
  <conditionalFormatting sqref="B352">
    <cfRule type="cellIs" dxfId="595" priority="396" operator="lessThan">
      <formula>0</formula>
    </cfRule>
  </conditionalFormatting>
  <conditionalFormatting sqref="B546">
    <cfRule type="cellIs" dxfId="594" priority="397" operator="lessThan">
      <formula>0</formula>
    </cfRule>
  </conditionalFormatting>
  <conditionalFormatting sqref="B347:B348">
    <cfRule type="cellIs" dxfId="593" priority="398" operator="lessThan">
      <formula>0</formula>
    </cfRule>
  </conditionalFormatting>
  <conditionalFormatting sqref="B353:B354">
    <cfRule type="cellIs" dxfId="592" priority="399" operator="lessThan">
      <formula>0</formula>
    </cfRule>
  </conditionalFormatting>
  <conditionalFormatting sqref="C327:M330">
    <cfRule type="cellIs" dxfId="591" priority="400" operator="lessThan">
      <formula>0</formula>
    </cfRule>
  </conditionalFormatting>
  <conditionalFormatting sqref="B404">
    <cfRule type="cellIs" dxfId="590" priority="401" operator="lessThan">
      <formula>0</formula>
    </cfRule>
  </conditionalFormatting>
  <conditionalFormatting sqref="B404">
    <cfRule type="cellIs" dxfId="589" priority="402" operator="lessThan">
      <formula>0</formula>
    </cfRule>
  </conditionalFormatting>
  <conditionalFormatting sqref="B367 B373 B357:B361 B351:B355 B345:B349 B339:B343 B333:B337 B327:B331">
    <cfRule type="cellIs" dxfId="588" priority="403" operator="lessThan">
      <formula>0</formula>
    </cfRule>
  </conditionalFormatting>
  <conditionalFormatting sqref="B335:B336">
    <cfRule type="cellIs" dxfId="587" priority="404" operator="lessThan">
      <formula>0</formula>
    </cfRule>
  </conditionalFormatting>
  <conditionalFormatting sqref="B333">
    <cfRule type="cellIs" dxfId="586" priority="405" operator="lessThan">
      <formula>0</formula>
    </cfRule>
  </conditionalFormatting>
  <conditionalFormatting sqref="B543:B545">
    <cfRule type="cellIs" dxfId="585" priority="406" operator="lessThan">
      <formula>0</formula>
    </cfRule>
  </conditionalFormatting>
  <conditionalFormatting sqref="B542">
    <cfRule type="cellIs" dxfId="584" priority="407" operator="lessThan">
      <formula>0</formula>
    </cfRule>
  </conditionalFormatting>
  <conditionalFormatting sqref="B373">
    <cfRule type="cellIs" dxfId="583" priority="408" operator="lessThan">
      <formula>0</formula>
    </cfRule>
  </conditionalFormatting>
  <conditionalFormatting sqref="B334">
    <cfRule type="cellIs" dxfId="582" priority="409" operator="lessThan">
      <formula>0</formula>
    </cfRule>
  </conditionalFormatting>
  <conditionalFormatting sqref="B345">
    <cfRule type="cellIs" dxfId="581" priority="410" operator="lessThan">
      <formula>0</formula>
    </cfRule>
  </conditionalFormatting>
  <conditionalFormatting sqref="B346">
    <cfRule type="cellIs" dxfId="580" priority="411" operator="lessThan">
      <formula>0</formula>
    </cfRule>
  </conditionalFormatting>
  <conditionalFormatting sqref="B351">
    <cfRule type="cellIs" dxfId="579" priority="412" operator="lessThan">
      <formula>0</formula>
    </cfRule>
  </conditionalFormatting>
  <conditionalFormatting sqref="B359:B360">
    <cfRule type="cellIs" dxfId="578" priority="413" operator="lessThan">
      <formula>0</formula>
    </cfRule>
  </conditionalFormatting>
  <conditionalFormatting sqref="B357">
    <cfRule type="cellIs" dxfId="577" priority="414" operator="lessThan">
      <formula>0</formula>
    </cfRule>
  </conditionalFormatting>
  <conditionalFormatting sqref="B358">
    <cfRule type="cellIs" dxfId="576" priority="415" operator="lessThan">
      <formula>0</formula>
    </cfRule>
  </conditionalFormatting>
  <conditionalFormatting sqref="B367">
    <cfRule type="cellIs" dxfId="575" priority="416" operator="lessThan">
      <formula>0</formula>
    </cfRule>
  </conditionalFormatting>
  <conditionalFormatting sqref="B361">
    <cfRule type="cellIs" dxfId="574" priority="417" operator="lessThan">
      <formula>0</formula>
    </cfRule>
  </conditionalFormatting>
  <conditionalFormatting sqref="B355">
    <cfRule type="cellIs" dxfId="573" priority="418" operator="lessThan">
      <formula>0</formula>
    </cfRule>
  </conditionalFormatting>
  <conditionalFormatting sqref="B349">
    <cfRule type="cellIs" dxfId="572" priority="419" operator="lessThan">
      <formula>0</formula>
    </cfRule>
  </conditionalFormatting>
  <conditionalFormatting sqref="B337">
    <cfRule type="cellIs" dxfId="571" priority="420" operator="lessThan">
      <formula>0</formula>
    </cfRule>
  </conditionalFormatting>
  <conditionalFormatting sqref="B599:B602">
    <cfRule type="cellIs" dxfId="570" priority="421" operator="lessThan">
      <formula>0</formula>
    </cfRule>
  </conditionalFormatting>
  <conditionalFormatting sqref="B594:B597">
    <cfRule type="cellIs" dxfId="569" priority="422" operator="lessThan">
      <formula>0</formula>
    </cfRule>
  </conditionalFormatting>
  <conditionalFormatting sqref="B595">
    <cfRule type="cellIs" dxfId="568" priority="423" operator="lessThan">
      <formula>0</formula>
    </cfRule>
  </conditionalFormatting>
  <conditionalFormatting sqref="B596:B597">
    <cfRule type="cellIs" dxfId="567" priority="424" operator="lessThan">
      <formula>0</formula>
    </cfRule>
  </conditionalFormatting>
  <conditionalFormatting sqref="B606:B607">
    <cfRule type="cellIs" dxfId="566" priority="425" operator="lessThan">
      <formula>0</formula>
    </cfRule>
  </conditionalFormatting>
  <conditionalFormatting sqref="B600">
    <cfRule type="cellIs" dxfId="565" priority="426" operator="lessThan">
      <formula>0</formula>
    </cfRule>
  </conditionalFormatting>
  <conditionalFormatting sqref="B601:B602">
    <cfRule type="cellIs" dxfId="564" priority="427" operator="lessThan">
      <formula>0</formula>
    </cfRule>
  </conditionalFormatting>
  <conditionalFormatting sqref="B604:B607">
    <cfRule type="cellIs" dxfId="563" priority="428" operator="lessThan">
      <formula>0</formula>
    </cfRule>
  </conditionalFormatting>
  <conditionalFormatting sqref="B605">
    <cfRule type="cellIs" dxfId="562" priority="429" operator="lessThan">
      <formula>0</formula>
    </cfRule>
  </conditionalFormatting>
  <conditionalFormatting sqref="B341:B342">
    <cfRule type="cellIs" dxfId="561" priority="430" operator="lessThan">
      <formula>0</formula>
    </cfRule>
  </conditionalFormatting>
  <conditionalFormatting sqref="B331">
    <cfRule type="cellIs" dxfId="560" priority="431" operator="lessThan">
      <formula>0</formula>
    </cfRule>
  </conditionalFormatting>
  <conditionalFormatting sqref="B369:N369">
    <cfRule type="cellIs" dxfId="559" priority="432" operator="lessThan">
      <formula>0</formula>
    </cfRule>
  </conditionalFormatting>
  <conditionalFormatting sqref="B363:N363">
    <cfRule type="cellIs" dxfId="558" priority="433" operator="lessThan">
      <formula>0</formula>
    </cfRule>
  </conditionalFormatting>
  <conditionalFormatting sqref="B363:N363">
    <cfRule type="cellIs" dxfId="557" priority="434" operator="lessThan">
      <formula>0</formula>
    </cfRule>
  </conditionalFormatting>
  <conditionalFormatting sqref="B329:B330">
    <cfRule type="cellIs" dxfId="556" priority="435" operator="lessThan">
      <formula>0</formula>
    </cfRule>
  </conditionalFormatting>
  <conditionalFormatting sqref="B327">
    <cfRule type="cellIs" dxfId="555" priority="436" operator="lessThan">
      <formula>0</formula>
    </cfRule>
  </conditionalFormatting>
  <conditionalFormatting sqref="B328">
    <cfRule type="cellIs" dxfId="554" priority="437" operator="lessThan">
      <formula>0</formula>
    </cfRule>
  </conditionalFormatting>
  <conditionalFormatting sqref="B339">
    <cfRule type="cellIs" dxfId="553" priority="438" operator="lessThan">
      <formula>0</formula>
    </cfRule>
  </conditionalFormatting>
  <conditionalFormatting sqref="B340">
    <cfRule type="cellIs" dxfId="552" priority="439" operator="lessThan">
      <formula>0</formula>
    </cfRule>
  </conditionalFormatting>
  <conditionalFormatting sqref="B343">
    <cfRule type="cellIs" dxfId="551" priority="440" operator="lessThan">
      <formula>0</formula>
    </cfRule>
  </conditionalFormatting>
  <conditionalFormatting sqref="B551:B554">
    <cfRule type="cellIs" dxfId="550" priority="441" operator="lessThan">
      <formula>0</formula>
    </cfRule>
  </conditionalFormatting>
  <conditionalFormatting sqref="B552">
    <cfRule type="cellIs" dxfId="549" priority="442" operator="lessThan">
      <formula>0</formula>
    </cfRule>
  </conditionalFormatting>
  <conditionalFormatting sqref="B553:B554">
    <cfRule type="cellIs" dxfId="548" priority="443" operator="lessThan">
      <formula>0</formula>
    </cfRule>
  </conditionalFormatting>
  <conditionalFormatting sqref="B571">
    <cfRule type="cellIs" dxfId="547" priority="444" operator="lessThan">
      <formula>0</formula>
    </cfRule>
  </conditionalFormatting>
  <conditionalFormatting sqref="B571">
    <cfRule type="cellIs" dxfId="546" priority="445" operator="lessThan">
      <formula>0</formula>
    </cfRule>
  </conditionalFormatting>
  <conditionalFormatting sqref="B567:B570">
    <cfRule type="cellIs" dxfId="545" priority="446" operator="lessThan">
      <formula>0</formula>
    </cfRule>
  </conditionalFormatting>
  <conditionalFormatting sqref="B568">
    <cfRule type="cellIs" dxfId="544" priority="447" operator="lessThan">
      <formula>0</formula>
    </cfRule>
  </conditionalFormatting>
  <conditionalFormatting sqref="B569:B570">
    <cfRule type="cellIs" dxfId="543" priority="448" operator="lessThan">
      <formula>0</formula>
    </cfRule>
  </conditionalFormatting>
  <conditionalFormatting sqref="N366">
    <cfRule type="cellIs" dxfId="542" priority="449" operator="lessThan">
      <formula>0</formula>
    </cfRule>
  </conditionalFormatting>
  <conditionalFormatting sqref="B369:N369">
    <cfRule type="cellIs" dxfId="541" priority="450" operator="lessThan">
      <formula>0</formula>
    </cfRule>
  </conditionalFormatting>
  <conditionalFormatting sqref="B529:B531">
    <cfRule type="cellIs" dxfId="540" priority="451" operator="lessThan">
      <formula>0</formula>
    </cfRule>
  </conditionalFormatting>
  <conditionalFormatting sqref="B532">
    <cfRule type="cellIs" dxfId="539" priority="452" operator="lessThan">
      <formula>0</formula>
    </cfRule>
  </conditionalFormatting>
  <conditionalFormatting sqref="B528">
    <cfRule type="cellIs" dxfId="538" priority="453" operator="lessThan">
      <formula>0</formula>
    </cfRule>
  </conditionalFormatting>
  <conditionalFormatting sqref="B575:B576">
    <cfRule type="cellIs" dxfId="537" priority="454" operator="lessThan">
      <formula>0</formula>
    </cfRule>
  </conditionalFormatting>
  <conditionalFormatting sqref="B573:B576">
    <cfRule type="cellIs" dxfId="536" priority="455" operator="lessThan">
      <formula>0</formula>
    </cfRule>
  </conditionalFormatting>
  <conditionalFormatting sqref="B584:B587">
    <cfRule type="cellIs" dxfId="535" priority="456" operator="lessThan">
      <formula>0</formula>
    </cfRule>
  </conditionalFormatting>
  <conditionalFormatting sqref="B581:B582">
    <cfRule type="cellIs" dxfId="534" priority="457" operator="lessThan">
      <formula>0</formula>
    </cfRule>
  </conditionalFormatting>
  <conditionalFormatting sqref="B574">
    <cfRule type="cellIs" dxfId="533" priority="458" operator="lessThan">
      <formula>0</formula>
    </cfRule>
  </conditionalFormatting>
  <conditionalFormatting sqref="B579:B582">
    <cfRule type="cellIs" dxfId="532" priority="459" operator="lessThan">
      <formula>0</formula>
    </cfRule>
  </conditionalFormatting>
  <conditionalFormatting sqref="B585">
    <cfRule type="cellIs" dxfId="531" priority="460" operator="lessThan">
      <formula>0</formula>
    </cfRule>
  </conditionalFormatting>
  <conditionalFormatting sqref="B586:B587">
    <cfRule type="cellIs" dxfId="530" priority="461" operator="lessThan">
      <formula>0</formula>
    </cfRule>
  </conditionalFormatting>
  <conditionalFormatting sqref="B580">
    <cfRule type="cellIs" dxfId="529" priority="462" operator="lessThan">
      <formula>0</formula>
    </cfRule>
  </conditionalFormatting>
  <conditionalFormatting sqref="B589:B592">
    <cfRule type="cellIs" dxfId="528" priority="463" operator="lessThan">
      <formula>0</formula>
    </cfRule>
  </conditionalFormatting>
  <conditionalFormatting sqref="B590">
    <cfRule type="cellIs" dxfId="527" priority="464" operator="lessThan">
      <formula>0</formula>
    </cfRule>
  </conditionalFormatting>
  <conditionalFormatting sqref="B591:B592">
    <cfRule type="cellIs" dxfId="526" priority="465" operator="lessThan">
      <formula>0</formula>
    </cfRule>
  </conditionalFormatting>
  <conditionalFormatting sqref="B620 B625:B627 B638 B640:B643 B633:B636 B645">
    <cfRule type="cellIs" dxfId="525" priority="466" operator="lessThan">
      <formula>0</formula>
    </cfRule>
  </conditionalFormatting>
  <conditionalFormatting sqref="N354">
    <cfRule type="cellIs" dxfId="524" priority="467" operator="lessThan">
      <formula>0</formula>
    </cfRule>
  </conditionalFormatting>
  <conditionalFormatting sqref="N348">
    <cfRule type="cellIs" dxfId="523" priority="468" operator="lessThan">
      <formula>0</formula>
    </cfRule>
  </conditionalFormatting>
  <conditionalFormatting sqref="B363:N363">
    <cfRule type="cellIs" dxfId="522" priority="469" operator="lessThan">
      <formula>0</formula>
    </cfRule>
  </conditionalFormatting>
  <conditionalFormatting sqref="N360">
    <cfRule type="cellIs" dxfId="521" priority="470" operator="lessThan">
      <formula>0</formula>
    </cfRule>
  </conditionalFormatting>
  <conditionalFormatting sqref="B363:N363">
    <cfRule type="cellIs" dxfId="520" priority="471" operator="lessThan">
      <formula>0</formula>
    </cfRule>
  </conditionalFormatting>
  <conditionalFormatting sqref="B363:N363">
    <cfRule type="cellIs" dxfId="519" priority="472" operator="lessThan">
      <formula>0</formula>
    </cfRule>
  </conditionalFormatting>
  <conditionalFormatting sqref="B622">
    <cfRule type="cellIs" dxfId="518" priority="473" operator="lessThan">
      <formula>0</formula>
    </cfRule>
  </conditionalFormatting>
  <conditionalFormatting sqref="B623">
    <cfRule type="cellIs" dxfId="517" priority="474" operator="lessThan">
      <formula>0</formula>
    </cfRule>
  </conditionalFormatting>
  <conditionalFormatting sqref="B628">
    <cfRule type="cellIs" dxfId="516" priority="475" operator="lessThan">
      <formula>0</formula>
    </cfRule>
  </conditionalFormatting>
  <conditionalFormatting sqref="B559:B560">
    <cfRule type="cellIs" dxfId="515" priority="477" operator="lessThan">
      <formula>0</formula>
    </cfRule>
  </conditionalFormatting>
  <conditionalFormatting sqref="B557:B560">
    <cfRule type="cellIs" dxfId="514" priority="478" operator="lessThan">
      <formula>0</formula>
    </cfRule>
  </conditionalFormatting>
  <conditionalFormatting sqref="B558">
    <cfRule type="cellIs" dxfId="513" priority="479" operator="lessThan">
      <formula>0</formula>
    </cfRule>
  </conditionalFormatting>
  <conditionalFormatting sqref="B564:B565">
    <cfRule type="cellIs" dxfId="512" priority="480" operator="lessThan">
      <formula>0</formula>
    </cfRule>
  </conditionalFormatting>
  <conditionalFormatting sqref="B562:B565">
    <cfRule type="cellIs" dxfId="511" priority="481" operator="lessThan">
      <formula>0</formula>
    </cfRule>
  </conditionalFormatting>
  <conditionalFormatting sqref="B563">
    <cfRule type="cellIs" dxfId="510" priority="482" operator="lessThan">
      <formula>0</formula>
    </cfRule>
  </conditionalFormatting>
  <conditionalFormatting sqref="B327:B330">
    <cfRule type="cellIs" dxfId="509" priority="483" operator="lessThan">
      <formula>0</formula>
    </cfRule>
  </conditionalFormatting>
  <conditionalFormatting sqref="N336">
    <cfRule type="cellIs" dxfId="508" priority="484" operator="lessThan">
      <formula>0</formula>
    </cfRule>
  </conditionalFormatting>
  <conditionalFormatting sqref="N342">
    <cfRule type="cellIs" dxfId="507" priority="485" operator="lessThan">
      <formula>0</formula>
    </cfRule>
  </conditionalFormatting>
  <conditionalFormatting sqref="B363:N363">
    <cfRule type="cellIs" dxfId="506" priority="486" operator="lessThan">
      <formula>0</formula>
    </cfRule>
  </conditionalFormatting>
  <conditionalFormatting sqref="B363:N363">
    <cfRule type="cellIs" dxfId="505" priority="487" operator="lessThan">
      <formula>0</formula>
    </cfRule>
  </conditionalFormatting>
  <conditionalFormatting sqref="B363:N363">
    <cfRule type="cellIs" dxfId="504" priority="488" operator="lessThan">
      <formula>0</formula>
    </cfRule>
  </conditionalFormatting>
  <conditionalFormatting sqref="B369:N369">
    <cfRule type="cellIs" dxfId="503" priority="489" operator="lessThan">
      <formula>0</formula>
    </cfRule>
  </conditionalFormatting>
  <conditionalFormatting sqref="B369:N369">
    <cfRule type="cellIs" dxfId="502" priority="490" operator="lessThan">
      <formula>0</formula>
    </cfRule>
  </conditionalFormatting>
  <conditionalFormatting sqref="B369:N369">
    <cfRule type="cellIs" dxfId="501" priority="491" operator="lessThan">
      <formula>0</formula>
    </cfRule>
  </conditionalFormatting>
  <conditionalFormatting sqref="B369:N369">
    <cfRule type="cellIs" dxfId="500" priority="492" operator="lessThan">
      <formula>0</formula>
    </cfRule>
  </conditionalFormatting>
  <conditionalFormatting sqref="B369:N369">
    <cfRule type="cellIs" dxfId="499" priority="493" operator="lessThan">
      <formula>0</formula>
    </cfRule>
  </conditionalFormatting>
  <conditionalFormatting sqref="B369:N369">
    <cfRule type="cellIs" dxfId="498" priority="494" operator="lessThan">
      <formula>0</formula>
    </cfRule>
  </conditionalFormatting>
  <conditionalFormatting sqref="B375:N375">
    <cfRule type="cellIs" dxfId="497" priority="495" operator="lessThan">
      <formula>0</formula>
    </cfRule>
  </conditionalFormatting>
  <conditionalFormatting sqref="N372">
    <cfRule type="cellIs" dxfId="496" priority="496" operator="lessThan">
      <formula>0</formula>
    </cfRule>
  </conditionalFormatting>
  <conditionalFormatting sqref="B375:N375">
    <cfRule type="cellIs" dxfId="495" priority="497" operator="lessThan">
      <formula>0</formula>
    </cfRule>
  </conditionalFormatting>
  <conditionalFormatting sqref="B375:N375">
    <cfRule type="cellIs" dxfId="494" priority="498" operator="lessThan">
      <formula>0</formula>
    </cfRule>
  </conditionalFormatting>
  <conditionalFormatting sqref="B375:N375">
    <cfRule type="cellIs" dxfId="493" priority="499" operator="lessThan">
      <formula>0</formula>
    </cfRule>
  </conditionalFormatting>
  <conditionalFormatting sqref="B375:N375">
    <cfRule type="cellIs" dxfId="492" priority="500" operator="lessThan">
      <formula>0</formula>
    </cfRule>
  </conditionalFormatting>
  <conditionalFormatting sqref="B375:N375">
    <cfRule type="cellIs" dxfId="491" priority="501" operator="lessThan">
      <formula>0</formula>
    </cfRule>
  </conditionalFormatting>
  <conditionalFormatting sqref="B375:N375">
    <cfRule type="cellIs" dxfId="490" priority="502" operator="lessThan">
      <formula>0</formula>
    </cfRule>
  </conditionalFormatting>
  <conditionalFormatting sqref="B375:N375">
    <cfRule type="cellIs" dxfId="489" priority="503" operator="lessThan">
      <formula>0</formula>
    </cfRule>
  </conditionalFormatting>
  <conditionalFormatting sqref="N378">
    <cfRule type="cellIs" dxfId="488" priority="504" operator="lessThan">
      <formula>0</formula>
    </cfRule>
  </conditionalFormatting>
  <conditionalFormatting sqref="N331">
    <cfRule type="cellIs" dxfId="487" priority="505" operator="lessThan">
      <formula>0</formula>
    </cfRule>
  </conditionalFormatting>
  <conditionalFormatting sqref="N337">
    <cfRule type="cellIs" dxfId="486" priority="506" operator="lessThan">
      <formula>0</formula>
    </cfRule>
  </conditionalFormatting>
  <conditionalFormatting sqref="N337">
    <cfRule type="cellIs" dxfId="485" priority="507" operator="lessThan">
      <formula>0</formula>
    </cfRule>
  </conditionalFormatting>
  <conditionalFormatting sqref="N343">
    <cfRule type="cellIs" dxfId="484" priority="508" operator="lessThan">
      <formula>0</formula>
    </cfRule>
  </conditionalFormatting>
  <conditionalFormatting sqref="N343">
    <cfRule type="cellIs" dxfId="483" priority="509" operator="lessThan">
      <formula>0</formula>
    </cfRule>
  </conditionalFormatting>
  <conditionalFormatting sqref="N349">
    <cfRule type="cellIs" dxfId="482" priority="510" operator="lessThan">
      <formula>0</formula>
    </cfRule>
  </conditionalFormatting>
  <conditionalFormatting sqref="N349">
    <cfRule type="cellIs" dxfId="481" priority="511" operator="lessThan">
      <formula>0</formula>
    </cfRule>
  </conditionalFormatting>
  <conditionalFormatting sqref="N355">
    <cfRule type="cellIs" dxfId="480" priority="512" operator="lessThan">
      <formula>0</formula>
    </cfRule>
  </conditionalFormatting>
  <conditionalFormatting sqref="N355">
    <cfRule type="cellIs" dxfId="479" priority="513" operator="lessThan">
      <formula>0</formula>
    </cfRule>
  </conditionalFormatting>
  <conditionalFormatting sqref="N361">
    <cfRule type="cellIs" dxfId="478" priority="514" operator="lessThan">
      <formula>0</formula>
    </cfRule>
  </conditionalFormatting>
  <conditionalFormatting sqref="N361">
    <cfRule type="cellIs" dxfId="477" priority="515" operator="lessThan">
      <formula>0</formula>
    </cfRule>
  </conditionalFormatting>
  <conditionalFormatting sqref="N367">
    <cfRule type="cellIs" dxfId="476" priority="516" operator="lessThan">
      <formula>0</formula>
    </cfRule>
  </conditionalFormatting>
  <conditionalFormatting sqref="N367">
    <cfRule type="cellIs" dxfId="475" priority="517" operator="lessThan">
      <formula>0</formula>
    </cfRule>
  </conditionalFormatting>
  <conditionalFormatting sqref="N373">
    <cfRule type="cellIs" dxfId="474" priority="518" operator="lessThan">
      <formula>0</formula>
    </cfRule>
  </conditionalFormatting>
  <conditionalFormatting sqref="N373">
    <cfRule type="cellIs" dxfId="473" priority="519" operator="lessThan">
      <formula>0</formula>
    </cfRule>
  </conditionalFormatting>
  <conditionalFormatting sqref="C385:M385">
    <cfRule type="cellIs" dxfId="472" priority="520" operator="lessThan">
      <formula>0</formula>
    </cfRule>
  </conditionalFormatting>
  <conditionalFormatting sqref="C385:M385">
    <cfRule type="cellIs" dxfId="471" priority="521" operator="lessThan">
      <formula>0</formula>
    </cfRule>
  </conditionalFormatting>
  <conditionalFormatting sqref="H385">
    <cfRule type="cellIs" dxfId="470" priority="522" operator="lessThan">
      <formula>0</formula>
    </cfRule>
  </conditionalFormatting>
  <conditionalFormatting sqref="B385">
    <cfRule type="cellIs" dxfId="469" priority="523" operator="lessThan">
      <formula>0</formula>
    </cfRule>
  </conditionalFormatting>
  <conditionalFormatting sqref="B385">
    <cfRule type="cellIs" dxfId="468" priority="524" operator="lessThan">
      <formula>0</formula>
    </cfRule>
  </conditionalFormatting>
  <conditionalFormatting sqref="B381:N381">
    <cfRule type="cellIs" dxfId="467" priority="525" operator="lessThan">
      <formula>0</formula>
    </cfRule>
  </conditionalFormatting>
  <conditionalFormatting sqref="B381:N381">
    <cfRule type="cellIs" dxfId="466" priority="526" operator="lessThan">
      <formula>0</formula>
    </cfRule>
  </conditionalFormatting>
  <conditionalFormatting sqref="B381:N381">
    <cfRule type="cellIs" dxfId="465" priority="527" operator="lessThan">
      <formula>0</formula>
    </cfRule>
  </conditionalFormatting>
  <conditionalFormatting sqref="B381:N381">
    <cfRule type="cellIs" dxfId="464" priority="528" operator="lessThan">
      <formula>0</formula>
    </cfRule>
  </conditionalFormatting>
  <conditionalFormatting sqref="B381:N381">
    <cfRule type="cellIs" dxfId="463" priority="529" operator="lessThan">
      <formula>0</formula>
    </cfRule>
  </conditionalFormatting>
  <conditionalFormatting sqref="B381:N381">
    <cfRule type="cellIs" dxfId="462" priority="530" operator="lessThan">
      <formula>0</formula>
    </cfRule>
  </conditionalFormatting>
  <conditionalFormatting sqref="B381:N381">
    <cfRule type="cellIs" dxfId="461" priority="531" operator="lessThan">
      <formula>0</formula>
    </cfRule>
  </conditionalFormatting>
  <conditionalFormatting sqref="B381:N381">
    <cfRule type="cellIs" dxfId="460" priority="532" operator="lessThan">
      <formula>0</formula>
    </cfRule>
  </conditionalFormatting>
  <conditionalFormatting sqref="N384">
    <cfRule type="cellIs" dxfId="459" priority="533" operator="lessThan">
      <formula>0</formula>
    </cfRule>
  </conditionalFormatting>
  <conditionalFormatting sqref="N385">
    <cfRule type="cellIs" dxfId="458" priority="534" operator="lessThan">
      <formula>0</formula>
    </cfRule>
  </conditionalFormatting>
  <conditionalFormatting sqref="N385">
    <cfRule type="cellIs" dxfId="457" priority="535" operator="lessThan">
      <formula>0</formula>
    </cfRule>
  </conditionalFormatting>
  <conditionalFormatting sqref="C391:M391">
    <cfRule type="cellIs" dxfId="456" priority="536" operator="lessThan">
      <formula>0</formula>
    </cfRule>
  </conditionalFormatting>
  <conditionalFormatting sqref="C391:M391">
    <cfRule type="cellIs" dxfId="455" priority="537" operator="lessThan">
      <formula>0</formula>
    </cfRule>
  </conditionalFormatting>
  <conditionalFormatting sqref="H391">
    <cfRule type="cellIs" dxfId="454" priority="538" operator="lessThan">
      <formula>0</formula>
    </cfRule>
  </conditionalFormatting>
  <conditionalFormatting sqref="B391">
    <cfRule type="cellIs" dxfId="453" priority="539" operator="lessThan">
      <formula>0</formula>
    </cfRule>
  </conditionalFormatting>
  <conditionalFormatting sqref="B391">
    <cfRule type="cellIs" dxfId="452" priority="540" operator="lessThan">
      <formula>0</formula>
    </cfRule>
  </conditionalFormatting>
  <conditionalFormatting sqref="B387:N387">
    <cfRule type="cellIs" dxfId="451" priority="541" operator="lessThan">
      <formula>0</formula>
    </cfRule>
  </conditionalFormatting>
  <conditionalFormatting sqref="B387:N387">
    <cfRule type="cellIs" dxfId="450" priority="542" operator="lessThan">
      <formula>0</formula>
    </cfRule>
  </conditionalFormatting>
  <conditionalFormatting sqref="B387:N387">
    <cfRule type="cellIs" dxfId="449" priority="543" operator="lessThan">
      <formula>0</formula>
    </cfRule>
  </conditionalFormatting>
  <conditionalFormatting sqref="B387:N387">
    <cfRule type="cellIs" dxfId="448" priority="544" operator="lessThan">
      <formula>0</formula>
    </cfRule>
  </conditionalFormatting>
  <conditionalFormatting sqref="B387:N387">
    <cfRule type="cellIs" dxfId="447" priority="545" operator="lessThan">
      <formula>0</formula>
    </cfRule>
  </conditionalFormatting>
  <conditionalFormatting sqref="B387:N387">
    <cfRule type="cellIs" dxfId="446" priority="546" operator="lessThan">
      <formula>0</formula>
    </cfRule>
  </conditionalFormatting>
  <conditionalFormatting sqref="B387:N387">
    <cfRule type="cellIs" dxfId="445" priority="547" operator="lessThan">
      <formula>0</formula>
    </cfRule>
  </conditionalFormatting>
  <conditionalFormatting sqref="B387:N387">
    <cfRule type="cellIs" dxfId="444" priority="548" operator="lessThan">
      <formula>0</formula>
    </cfRule>
  </conditionalFormatting>
  <conditionalFormatting sqref="N390">
    <cfRule type="cellIs" dxfId="443" priority="549" operator="lessThan">
      <formula>0</formula>
    </cfRule>
  </conditionalFormatting>
  <conditionalFormatting sqref="N391">
    <cfRule type="cellIs" dxfId="442" priority="550" operator="lessThan">
      <formula>0</formula>
    </cfRule>
  </conditionalFormatting>
  <conditionalFormatting sqref="N391">
    <cfRule type="cellIs" dxfId="441" priority="551" operator="lessThan">
      <formula>0</formula>
    </cfRule>
  </conditionalFormatting>
  <conditionalFormatting sqref="C397:M397">
    <cfRule type="cellIs" dxfId="440" priority="552" operator="lessThan">
      <formula>0</formula>
    </cfRule>
  </conditionalFormatting>
  <conditionalFormatting sqref="C397:M397">
    <cfRule type="cellIs" dxfId="439" priority="553" operator="lessThan">
      <formula>0</formula>
    </cfRule>
  </conditionalFormatting>
  <conditionalFormatting sqref="H397">
    <cfRule type="cellIs" dxfId="438" priority="554" operator="lessThan">
      <formula>0</formula>
    </cfRule>
  </conditionalFormatting>
  <conditionalFormatting sqref="B397">
    <cfRule type="cellIs" dxfId="437" priority="555" operator="lessThan">
      <formula>0</formula>
    </cfRule>
  </conditionalFormatting>
  <conditionalFormatting sqref="B397">
    <cfRule type="cellIs" dxfId="436" priority="556" operator="lessThan">
      <formula>0</formula>
    </cfRule>
  </conditionalFormatting>
  <conditionalFormatting sqref="B393:N393">
    <cfRule type="cellIs" dxfId="435" priority="557" operator="lessThan">
      <formula>0</formula>
    </cfRule>
  </conditionalFormatting>
  <conditionalFormatting sqref="B393:N393">
    <cfRule type="cellIs" dxfId="434" priority="558" operator="lessThan">
      <formula>0</formula>
    </cfRule>
  </conditionalFormatting>
  <conditionalFormatting sqref="B393:N393">
    <cfRule type="cellIs" dxfId="433" priority="559" operator="lessThan">
      <formula>0</formula>
    </cfRule>
  </conditionalFormatting>
  <conditionalFormatting sqref="B393:N393">
    <cfRule type="cellIs" dxfId="432" priority="560" operator="lessThan">
      <formula>0</formula>
    </cfRule>
  </conditionalFormatting>
  <conditionalFormatting sqref="B393:N393">
    <cfRule type="cellIs" dxfId="431" priority="561" operator="lessThan">
      <formula>0</formula>
    </cfRule>
  </conditionalFormatting>
  <conditionalFormatting sqref="B393:N393">
    <cfRule type="cellIs" dxfId="430" priority="562" operator="lessThan">
      <formula>0</formula>
    </cfRule>
  </conditionalFormatting>
  <conditionalFormatting sqref="B393:N393">
    <cfRule type="cellIs" dxfId="429" priority="563" operator="lessThan">
      <formula>0</formula>
    </cfRule>
  </conditionalFormatting>
  <conditionalFormatting sqref="B393:N393">
    <cfRule type="cellIs" dxfId="428" priority="564" operator="lessThan">
      <formula>0</formula>
    </cfRule>
  </conditionalFormatting>
  <conditionalFormatting sqref="N396">
    <cfRule type="cellIs" dxfId="427" priority="565" operator="lessThan">
      <formula>0</formula>
    </cfRule>
  </conditionalFormatting>
  <conditionalFormatting sqref="N397">
    <cfRule type="cellIs" dxfId="426" priority="566" operator="lessThan">
      <formula>0</formula>
    </cfRule>
  </conditionalFormatting>
  <conditionalFormatting sqref="N397">
    <cfRule type="cellIs" dxfId="425" priority="567" operator="lessThan">
      <formula>0</formula>
    </cfRule>
  </conditionalFormatting>
  <conditionalFormatting sqref="C403:M403">
    <cfRule type="cellIs" dxfId="424" priority="568" operator="lessThan">
      <formula>0</formula>
    </cfRule>
  </conditionalFormatting>
  <conditionalFormatting sqref="C403:M403">
    <cfRule type="cellIs" dxfId="423" priority="569" operator="lessThan">
      <formula>0</formula>
    </cfRule>
  </conditionalFormatting>
  <conditionalFormatting sqref="H403">
    <cfRule type="cellIs" dxfId="422" priority="570" operator="lessThan">
      <formula>0</formula>
    </cfRule>
  </conditionalFormatting>
  <conditionalFormatting sqref="B403">
    <cfRule type="cellIs" dxfId="421" priority="571" operator="lessThan">
      <formula>0</formula>
    </cfRule>
  </conditionalFormatting>
  <conditionalFormatting sqref="B403">
    <cfRule type="cellIs" dxfId="420" priority="572" operator="lessThan">
      <formula>0</formula>
    </cfRule>
  </conditionalFormatting>
  <conditionalFormatting sqref="B399:N399">
    <cfRule type="cellIs" dxfId="419" priority="573" operator="lessThan">
      <formula>0</formula>
    </cfRule>
  </conditionalFormatting>
  <conditionalFormatting sqref="B399:N399">
    <cfRule type="cellIs" dxfId="418" priority="574" operator="lessThan">
      <formula>0</formula>
    </cfRule>
  </conditionalFormatting>
  <conditionalFormatting sqref="B399:N399">
    <cfRule type="cellIs" dxfId="417" priority="575" operator="lessThan">
      <formula>0</formula>
    </cfRule>
  </conditionalFormatting>
  <conditionalFormatting sqref="B399:N399">
    <cfRule type="cellIs" dxfId="416" priority="576" operator="lessThan">
      <formula>0</formula>
    </cfRule>
  </conditionalFormatting>
  <conditionalFormatting sqref="B399:N399">
    <cfRule type="cellIs" dxfId="415" priority="577" operator="lessThan">
      <formula>0</formula>
    </cfRule>
  </conditionalFormatting>
  <conditionalFormatting sqref="B399:N399">
    <cfRule type="cellIs" dxfId="414" priority="578" operator="lessThan">
      <formula>0</formula>
    </cfRule>
  </conditionalFormatting>
  <conditionalFormatting sqref="B399:N399">
    <cfRule type="cellIs" dxfId="413" priority="579" operator="lessThan">
      <formula>0</formula>
    </cfRule>
  </conditionalFormatting>
  <conditionalFormatting sqref="B399:N399">
    <cfRule type="cellIs" dxfId="412" priority="580" operator="lessThan">
      <formula>0</formula>
    </cfRule>
  </conditionalFormatting>
  <conditionalFormatting sqref="N402">
    <cfRule type="cellIs" dxfId="411" priority="581" operator="lessThan">
      <formula>0</formula>
    </cfRule>
  </conditionalFormatting>
  <conditionalFormatting sqref="N403">
    <cfRule type="cellIs" dxfId="410" priority="582" operator="lessThan">
      <formula>0</formula>
    </cfRule>
  </conditionalFormatting>
  <conditionalFormatting sqref="N403">
    <cfRule type="cellIs" dxfId="409" priority="583" operator="lessThan">
      <formula>0</formula>
    </cfRule>
  </conditionalFormatting>
  <conditionalFormatting sqref="C409:M409">
    <cfRule type="cellIs" dxfId="408" priority="584" operator="lessThan">
      <formula>0</formula>
    </cfRule>
  </conditionalFormatting>
  <conditionalFormatting sqref="C409:M409">
    <cfRule type="cellIs" dxfId="407" priority="585" operator="lessThan">
      <formula>0</formula>
    </cfRule>
  </conditionalFormatting>
  <conditionalFormatting sqref="H409">
    <cfRule type="cellIs" dxfId="406" priority="586" operator="lessThan">
      <formula>0</formula>
    </cfRule>
  </conditionalFormatting>
  <conditionalFormatting sqref="B409">
    <cfRule type="cellIs" dxfId="405" priority="587" operator="lessThan">
      <formula>0</formula>
    </cfRule>
  </conditionalFormatting>
  <conditionalFormatting sqref="B409">
    <cfRule type="cellIs" dxfId="404" priority="588" operator="lessThan">
      <formula>0</formula>
    </cfRule>
  </conditionalFormatting>
  <conditionalFormatting sqref="B405:N405">
    <cfRule type="cellIs" dxfId="403" priority="589" operator="lessThan">
      <formula>0</formula>
    </cfRule>
  </conditionalFormatting>
  <conditionalFormatting sqref="B405:N405">
    <cfRule type="cellIs" dxfId="402" priority="590" operator="lessThan">
      <formula>0</formula>
    </cfRule>
  </conditionalFormatting>
  <conditionalFormatting sqref="B405:N405">
    <cfRule type="cellIs" dxfId="401" priority="591" operator="lessThan">
      <formula>0</formula>
    </cfRule>
  </conditionalFormatting>
  <conditionalFormatting sqref="B405:N405">
    <cfRule type="cellIs" dxfId="400" priority="592" operator="lessThan">
      <formula>0</formula>
    </cfRule>
  </conditionalFormatting>
  <conditionalFormatting sqref="B405:N405">
    <cfRule type="cellIs" dxfId="399" priority="593" operator="lessThan">
      <formula>0</formula>
    </cfRule>
  </conditionalFormatting>
  <conditionalFormatting sqref="B405:N405">
    <cfRule type="cellIs" dxfId="398" priority="594" operator="lessThan">
      <formula>0</formula>
    </cfRule>
  </conditionalFormatting>
  <conditionalFormatting sqref="B405:N405">
    <cfRule type="cellIs" dxfId="397" priority="595" operator="lessThan">
      <formula>0</formula>
    </cfRule>
  </conditionalFormatting>
  <conditionalFormatting sqref="B405:N405">
    <cfRule type="cellIs" dxfId="396" priority="596" operator="lessThan">
      <formula>0</formula>
    </cfRule>
  </conditionalFormatting>
  <conditionalFormatting sqref="N408">
    <cfRule type="cellIs" dxfId="395" priority="597" operator="lessThan">
      <formula>0</formula>
    </cfRule>
  </conditionalFormatting>
  <conditionalFormatting sqref="C415:M415">
    <cfRule type="cellIs" dxfId="394" priority="598" operator="lessThan">
      <formula>0</formula>
    </cfRule>
  </conditionalFormatting>
  <conditionalFormatting sqref="C415:M415">
    <cfRule type="cellIs" dxfId="393" priority="599" operator="lessThan">
      <formula>0</formula>
    </cfRule>
  </conditionalFormatting>
  <conditionalFormatting sqref="H415">
    <cfRule type="cellIs" dxfId="392" priority="600" operator="lessThan">
      <formula>0</formula>
    </cfRule>
  </conditionalFormatting>
  <conditionalFormatting sqref="B415">
    <cfRule type="cellIs" dxfId="391" priority="601" operator="lessThan">
      <formula>0</formula>
    </cfRule>
  </conditionalFormatting>
  <conditionalFormatting sqref="B415">
    <cfRule type="cellIs" dxfId="390" priority="602" operator="lessThan">
      <formula>0</formula>
    </cfRule>
  </conditionalFormatting>
  <conditionalFormatting sqref="B411:N411">
    <cfRule type="cellIs" dxfId="389" priority="603" operator="lessThan">
      <formula>0</formula>
    </cfRule>
  </conditionalFormatting>
  <conditionalFormatting sqref="B411:N411">
    <cfRule type="cellIs" dxfId="388" priority="604" operator="lessThan">
      <formula>0</formula>
    </cfRule>
  </conditionalFormatting>
  <conditionalFormatting sqref="B411:N411">
    <cfRule type="cellIs" dxfId="387" priority="605" operator="lessThan">
      <formula>0</formula>
    </cfRule>
  </conditionalFormatting>
  <conditionalFormatting sqref="B411:N411">
    <cfRule type="cellIs" dxfId="386" priority="606" operator="lessThan">
      <formula>0</formula>
    </cfRule>
  </conditionalFormatting>
  <conditionalFormatting sqref="B411:N411">
    <cfRule type="cellIs" dxfId="385" priority="607" operator="lessThan">
      <formula>0</formula>
    </cfRule>
  </conditionalFormatting>
  <conditionalFormatting sqref="B411:N411">
    <cfRule type="cellIs" dxfId="384" priority="608" operator="lessThan">
      <formula>0</formula>
    </cfRule>
  </conditionalFormatting>
  <conditionalFormatting sqref="B411:N411">
    <cfRule type="cellIs" dxfId="383" priority="609" operator="lessThan">
      <formula>0</formula>
    </cfRule>
  </conditionalFormatting>
  <conditionalFormatting sqref="B411:N411">
    <cfRule type="cellIs" dxfId="382" priority="610" operator="lessThan">
      <formula>0</formula>
    </cfRule>
  </conditionalFormatting>
  <conditionalFormatting sqref="N414">
    <cfRule type="cellIs" dxfId="381" priority="611" operator="lessThan">
      <formula>0</formula>
    </cfRule>
  </conditionalFormatting>
  <conditionalFormatting sqref="N415">
    <cfRule type="cellIs" dxfId="380" priority="612" operator="lessThan">
      <formula>0</formula>
    </cfRule>
  </conditionalFormatting>
  <conditionalFormatting sqref="N415">
    <cfRule type="cellIs" dxfId="379" priority="613" operator="lessThan">
      <formula>0</formula>
    </cfRule>
  </conditionalFormatting>
  <conditionalFormatting sqref="C421:M421">
    <cfRule type="cellIs" dxfId="378" priority="614" operator="lessThan">
      <formula>0</formula>
    </cfRule>
  </conditionalFormatting>
  <conditionalFormatting sqref="C421:M421">
    <cfRule type="cellIs" dxfId="377" priority="615" operator="lessThan">
      <formula>0</formula>
    </cfRule>
  </conditionalFormatting>
  <conditionalFormatting sqref="H421">
    <cfRule type="cellIs" dxfId="376" priority="616" operator="lessThan">
      <formula>0</formula>
    </cfRule>
  </conditionalFormatting>
  <conditionalFormatting sqref="B421">
    <cfRule type="cellIs" dxfId="375" priority="617" operator="lessThan">
      <formula>0</formula>
    </cfRule>
  </conditionalFormatting>
  <conditionalFormatting sqref="B421">
    <cfRule type="cellIs" dxfId="374" priority="618" operator="lessThan">
      <formula>0</formula>
    </cfRule>
  </conditionalFormatting>
  <conditionalFormatting sqref="B417:N417">
    <cfRule type="cellIs" dxfId="373" priority="619" operator="lessThan">
      <formula>0</formula>
    </cfRule>
  </conditionalFormatting>
  <conditionalFormatting sqref="B417:N417">
    <cfRule type="cellIs" dxfId="372" priority="620" operator="lessThan">
      <formula>0</formula>
    </cfRule>
  </conditionalFormatting>
  <conditionalFormatting sqref="B417:N417">
    <cfRule type="cellIs" dxfId="371" priority="621" operator="lessThan">
      <formula>0</formula>
    </cfRule>
  </conditionalFormatting>
  <conditionalFormatting sqref="B417:N417">
    <cfRule type="cellIs" dxfId="370" priority="622" operator="lessThan">
      <formula>0</formula>
    </cfRule>
  </conditionalFormatting>
  <conditionalFormatting sqref="B417:N417">
    <cfRule type="cellIs" dxfId="369" priority="623" operator="lessThan">
      <formula>0</formula>
    </cfRule>
  </conditionalFormatting>
  <conditionalFormatting sqref="B417:N417">
    <cfRule type="cellIs" dxfId="368" priority="624" operator="lessThan">
      <formula>0</formula>
    </cfRule>
  </conditionalFormatting>
  <conditionalFormatting sqref="B417:N417">
    <cfRule type="cellIs" dxfId="367" priority="625" operator="lessThan">
      <formula>0</formula>
    </cfRule>
  </conditionalFormatting>
  <conditionalFormatting sqref="B417:N417">
    <cfRule type="cellIs" dxfId="366" priority="626" operator="lessThan">
      <formula>0</formula>
    </cfRule>
  </conditionalFormatting>
  <conditionalFormatting sqref="N420">
    <cfRule type="cellIs" dxfId="365" priority="627" operator="lessThan">
      <formula>0</formula>
    </cfRule>
  </conditionalFormatting>
  <conditionalFormatting sqref="N421">
    <cfRule type="cellIs" dxfId="364" priority="628" operator="lessThan">
      <formula>0</formula>
    </cfRule>
  </conditionalFormatting>
  <conditionalFormatting sqref="N421">
    <cfRule type="cellIs" dxfId="363" priority="629" operator="lessThan">
      <formula>0</formula>
    </cfRule>
  </conditionalFormatting>
  <conditionalFormatting sqref="C428:M428">
    <cfRule type="cellIs" dxfId="362" priority="630" operator="lessThan">
      <formula>0</formula>
    </cfRule>
  </conditionalFormatting>
  <conditionalFormatting sqref="C428:M428">
    <cfRule type="cellIs" dxfId="361" priority="631" operator="lessThan">
      <formula>0</formula>
    </cfRule>
  </conditionalFormatting>
  <conditionalFormatting sqref="H428">
    <cfRule type="cellIs" dxfId="360" priority="632" operator="lessThan">
      <formula>0</formula>
    </cfRule>
  </conditionalFormatting>
  <conditionalFormatting sqref="B428">
    <cfRule type="cellIs" dxfId="359" priority="633" operator="lessThan">
      <formula>0</formula>
    </cfRule>
  </conditionalFormatting>
  <conditionalFormatting sqref="B428">
    <cfRule type="cellIs" dxfId="358" priority="634" operator="lessThan">
      <formula>0</formula>
    </cfRule>
  </conditionalFormatting>
  <conditionalFormatting sqref="B424:N424">
    <cfRule type="cellIs" dxfId="357" priority="635" operator="lessThan">
      <formula>0</formula>
    </cfRule>
  </conditionalFormatting>
  <conditionalFormatting sqref="B424:N424">
    <cfRule type="cellIs" dxfId="356" priority="636" operator="lessThan">
      <formula>0</formula>
    </cfRule>
  </conditionalFormatting>
  <conditionalFormatting sqref="B424:N424">
    <cfRule type="cellIs" dxfId="355" priority="637" operator="lessThan">
      <formula>0</formula>
    </cfRule>
  </conditionalFormatting>
  <conditionalFormatting sqref="B424:N424">
    <cfRule type="cellIs" dxfId="354" priority="638" operator="lessThan">
      <formula>0</formula>
    </cfRule>
  </conditionalFormatting>
  <conditionalFormatting sqref="B424:N424">
    <cfRule type="cellIs" dxfId="353" priority="639" operator="lessThan">
      <formula>0</formula>
    </cfRule>
  </conditionalFormatting>
  <conditionalFormatting sqref="B424:N424">
    <cfRule type="cellIs" dxfId="352" priority="640" operator="lessThan">
      <formula>0</formula>
    </cfRule>
  </conditionalFormatting>
  <conditionalFormatting sqref="B424:N424">
    <cfRule type="cellIs" dxfId="351" priority="641" operator="lessThan">
      <formula>0</formula>
    </cfRule>
  </conditionalFormatting>
  <conditionalFormatting sqref="B424:N424">
    <cfRule type="cellIs" dxfId="350" priority="642" operator="lessThan">
      <formula>0</formula>
    </cfRule>
  </conditionalFormatting>
  <conditionalFormatting sqref="N427">
    <cfRule type="cellIs" dxfId="349" priority="643" operator="lessThan">
      <formula>0</formula>
    </cfRule>
  </conditionalFormatting>
  <conditionalFormatting sqref="N428">
    <cfRule type="cellIs" dxfId="348" priority="644" operator="lessThan">
      <formula>0</formula>
    </cfRule>
  </conditionalFormatting>
  <conditionalFormatting sqref="N428">
    <cfRule type="cellIs" dxfId="347" priority="645" operator="lessThan">
      <formula>0</formula>
    </cfRule>
  </conditionalFormatting>
  <conditionalFormatting sqref="C434:M434">
    <cfRule type="cellIs" dxfId="346" priority="646" operator="lessThan">
      <formula>0</formula>
    </cfRule>
  </conditionalFormatting>
  <conditionalFormatting sqref="C434:M434">
    <cfRule type="cellIs" dxfId="345" priority="647" operator="lessThan">
      <formula>0</formula>
    </cfRule>
  </conditionalFormatting>
  <conditionalFormatting sqref="H434">
    <cfRule type="cellIs" dxfId="344" priority="648" operator="lessThan">
      <formula>0</formula>
    </cfRule>
  </conditionalFormatting>
  <conditionalFormatting sqref="B434">
    <cfRule type="cellIs" dxfId="343" priority="649" operator="lessThan">
      <formula>0</formula>
    </cfRule>
  </conditionalFormatting>
  <conditionalFormatting sqref="B434">
    <cfRule type="cellIs" dxfId="342" priority="650" operator="lessThan">
      <formula>0</formula>
    </cfRule>
  </conditionalFormatting>
  <conditionalFormatting sqref="B430:N430">
    <cfRule type="cellIs" dxfId="341" priority="651" operator="lessThan">
      <formula>0</formula>
    </cfRule>
  </conditionalFormatting>
  <conditionalFormatting sqref="B430:N430">
    <cfRule type="cellIs" dxfId="340" priority="652" operator="lessThan">
      <formula>0</formula>
    </cfRule>
  </conditionalFormatting>
  <conditionalFormatting sqref="B430:N430">
    <cfRule type="cellIs" dxfId="339" priority="653" operator="lessThan">
      <formula>0</formula>
    </cfRule>
  </conditionalFormatting>
  <conditionalFormatting sqref="B430:N430">
    <cfRule type="cellIs" dxfId="338" priority="654" operator="lessThan">
      <formula>0</formula>
    </cfRule>
  </conditionalFormatting>
  <conditionalFormatting sqref="B430:N430">
    <cfRule type="cellIs" dxfId="337" priority="655" operator="lessThan">
      <formula>0</formula>
    </cfRule>
  </conditionalFormatting>
  <conditionalFormatting sqref="B430:N430">
    <cfRule type="cellIs" dxfId="336" priority="656" operator="lessThan">
      <formula>0</formula>
    </cfRule>
  </conditionalFormatting>
  <conditionalFormatting sqref="B430:N430">
    <cfRule type="cellIs" dxfId="335" priority="657" operator="lessThan">
      <formula>0</formula>
    </cfRule>
  </conditionalFormatting>
  <conditionalFormatting sqref="B430:N430">
    <cfRule type="cellIs" dxfId="334" priority="658" operator="lessThan">
      <formula>0</formula>
    </cfRule>
  </conditionalFormatting>
  <conditionalFormatting sqref="N433">
    <cfRule type="cellIs" dxfId="333" priority="659" operator="lessThan">
      <formula>0</formula>
    </cfRule>
  </conditionalFormatting>
  <conditionalFormatting sqref="N434">
    <cfRule type="cellIs" dxfId="332" priority="660" operator="lessThan">
      <formula>0</formula>
    </cfRule>
  </conditionalFormatting>
  <conditionalFormatting sqref="N434">
    <cfRule type="cellIs" dxfId="331" priority="661" operator="lessThan">
      <formula>0</formula>
    </cfRule>
  </conditionalFormatting>
  <conditionalFormatting sqref="C437:C440">
    <cfRule type="expression" dxfId="330" priority="662">
      <formula>C437/B437&gt;1</formula>
    </cfRule>
  </conditionalFormatting>
  <conditionalFormatting sqref="C437:C440">
    <cfRule type="expression" dxfId="329" priority="663">
      <formula>C437/B437&lt;1</formula>
    </cfRule>
  </conditionalFormatting>
  <conditionalFormatting sqref="D437:N440">
    <cfRule type="cellIs" dxfId="328" priority="664" operator="lessThan">
      <formula>0</formula>
    </cfRule>
  </conditionalFormatting>
  <conditionalFormatting sqref="D437:N440">
    <cfRule type="expression" dxfId="327" priority="665">
      <formula>D437/C437&gt;1</formula>
    </cfRule>
  </conditionalFormatting>
  <conditionalFormatting sqref="D437:N440">
    <cfRule type="expression" dxfId="326" priority="666">
      <formula>D437/C437&lt;1</formula>
    </cfRule>
  </conditionalFormatting>
  <conditionalFormatting sqref="B437:B440">
    <cfRule type="cellIs" dxfId="325" priority="667" operator="lessThan">
      <formula>0</formula>
    </cfRule>
  </conditionalFormatting>
  <conditionalFormatting sqref="B437:B440 B510:N510 B518:N518 B533:N533 B547:N547">
    <cfRule type="expression" dxfId="324" priority="668">
      <formula>B437/#REF!&gt;1</formula>
    </cfRule>
  </conditionalFormatting>
  <conditionalFormatting sqref="B437:B440 B510:N510 B518:N518 B533:N533 B547:N547">
    <cfRule type="expression" dxfId="323" priority="669">
      <formula>B437/#REF!&lt;1</formula>
    </cfRule>
  </conditionalFormatting>
  <conditionalFormatting sqref="B470">
    <cfRule type="cellIs" dxfId="322" priority="670" operator="lessThan">
      <formula>0</formula>
    </cfRule>
  </conditionalFormatting>
  <conditionalFormatting sqref="B470">
    <cfRule type="expression" dxfId="321" priority="671">
      <formula>B470/#REF!&gt;1</formula>
    </cfRule>
  </conditionalFormatting>
  <conditionalFormatting sqref="B470">
    <cfRule type="expression" dxfId="320" priority="672">
      <formula>B470/#REF!&lt;1</formula>
    </cfRule>
  </conditionalFormatting>
  <conditionalFormatting sqref="C470">
    <cfRule type="cellIs" dxfId="319" priority="673" operator="lessThan">
      <formula>0</formula>
    </cfRule>
  </conditionalFormatting>
  <conditionalFormatting sqref="C470">
    <cfRule type="expression" dxfId="318" priority="674">
      <formula>C470/B470&gt;1</formula>
    </cfRule>
  </conditionalFormatting>
  <conditionalFormatting sqref="C470">
    <cfRule type="expression" dxfId="317" priority="675">
      <formula>C470/B470&lt;1</formula>
    </cfRule>
  </conditionalFormatting>
  <conditionalFormatting sqref="D470">
    <cfRule type="cellIs" dxfId="316" priority="676" operator="lessThan">
      <formula>0</formula>
    </cfRule>
  </conditionalFormatting>
  <conditionalFormatting sqref="D470">
    <cfRule type="expression" dxfId="315" priority="677">
      <formula>D470/C470&gt;1</formula>
    </cfRule>
  </conditionalFormatting>
  <conditionalFormatting sqref="D470">
    <cfRule type="expression" dxfId="314" priority="678">
      <formula>D470/C470&lt;1</formula>
    </cfRule>
  </conditionalFormatting>
  <conditionalFormatting sqref="E470">
    <cfRule type="cellIs" dxfId="313" priority="679" operator="lessThan">
      <formula>0</formula>
    </cfRule>
  </conditionalFormatting>
  <conditionalFormatting sqref="E470">
    <cfRule type="expression" dxfId="312" priority="680">
      <formula>E470/D470&gt;1</formula>
    </cfRule>
  </conditionalFormatting>
  <conditionalFormatting sqref="E470">
    <cfRule type="expression" dxfId="311" priority="681">
      <formula>E470/D470&lt;1</formula>
    </cfRule>
  </conditionalFormatting>
  <conditionalFormatting sqref="F470">
    <cfRule type="cellIs" dxfId="310" priority="682" operator="lessThan">
      <formula>0</formula>
    </cfRule>
  </conditionalFormatting>
  <conditionalFormatting sqref="F470">
    <cfRule type="expression" dxfId="309" priority="683">
      <formula>F470/E470&gt;1</formula>
    </cfRule>
  </conditionalFormatting>
  <conditionalFormatting sqref="F470">
    <cfRule type="expression" dxfId="308" priority="684">
      <formula>F470/E470&lt;1</formula>
    </cfRule>
  </conditionalFormatting>
  <conditionalFormatting sqref="G470">
    <cfRule type="cellIs" dxfId="307" priority="685" operator="lessThan">
      <formula>0</formula>
    </cfRule>
  </conditionalFormatting>
  <conditionalFormatting sqref="G470">
    <cfRule type="expression" dxfId="306" priority="686">
      <formula>G470/F470&gt;1</formula>
    </cfRule>
  </conditionalFormatting>
  <conditionalFormatting sqref="G470">
    <cfRule type="expression" dxfId="305" priority="687">
      <formula>G470/F470&lt;1</formula>
    </cfRule>
  </conditionalFormatting>
  <conditionalFormatting sqref="H470">
    <cfRule type="cellIs" dxfId="304" priority="688" operator="lessThan">
      <formula>0</formula>
    </cfRule>
  </conditionalFormatting>
  <conditionalFormatting sqref="H470">
    <cfRule type="expression" dxfId="303" priority="689">
      <formula>H470/G470&gt;1</formula>
    </cfRule>
  </conditionalFormatting>
  <conditionalFormatting sqref="H470">
    <cfRule type="expression" dxfId="302" priority="690">
      <formula>H470/G470&lt;1</formula>
    </cfRule>
  </conditionalFormatting>
  <conditionalFormatting sqref="I470:N470">
    <cfRule type="cellIs" dxfId="301" priority="691" operator="lessThan">
      <formula>0</formula>
    </cfRule>
  </conditionalFormatting>
  <conditionalFormatting sqref="I470:N470">
    <cfRule type="expression" dxfId="300" priority="692">
      <formula>I470/H470&gt;1</formula>
    </cfRule>
  </conditionalFormatting>
  <conditionalFormatting sqref="I470:N470">
    <cfRule type="expression" dxfId="299" priority="693">
      <formula>I470/H470&lt;1</formula>
    </cfRule>
  </conditionalFormatting>
  <conditionalFormatting sqref="B510">
    <cfRule type="cellIs" dxfId="298" priority="694" operator="lessThan">
      <formula>0</formula>
    </cfRule>
  </conditionalFormatting>
  <conditionalFormatting sqref="B510">
    <cfRule type="expression" dxfId="297" priority="695">
      <formula>B510/#REF!&gt;1</formula>
    </cfRule>
  </conditionalFormatting>
  <conditionalFormatting sqref="B510">
    <cfRule type="expression" dxfId="296" priority="696">
      <formula>B510/#REF!&lt;1</formula>
    </cfRule>
  </conditionalFormatting>
  <conditionalFormatting sqref="C510">
    <cfRule type="cellIs" dxfId="295" priority="697" operator="lessThan">
      <formula>0</formula>
    </cfRule>
  </conditionalFormatting>
  <conditionalFormatting sqref="C510">
    <cfRule type="expression" dxfId="294" priority="698">
      <formula>C510/B510&gt;1</formula>
    </cfRule>
  </conditionalFormatting>
  <conditionalFormatting sqref="C510">
    <cfRule type="expression" dxfId="293" priority="699">
      <formula>C510/B510&lt;1</formula>
    </cfRule>
  </conditionalFormatting>
  <conditionalFormatting sqref="D510">
    <cfRule type="cellIs" dxfId="292" priority="700" operator="lessThan">
      <formula>0</formula>
    </cfRule>
  </conditionalFormatting>
  <conditionalFormatting sqref="D510">
    <cfRule type="expression" dxfId="291" priority="701">
      <formula>D510/C510&gt;1</formula>
    </cfRule>
  </conditionalFormatting>
  <conditionalFormatting sqref="D510">
    <cfRule type="expression" dxfId="290" priority="702">
      <formula>D510/C510&lt;1</formula>
    </cfRule>
  </conditionalFormatting>
  <conditionalFormatting sqref="E510">
    <cfRule type="cellIs" dxfId="289" priority="703" operator="lessThan">
      <formula>0</formula>
    </cfRule>
  </conditionalFormatting>
  <conditionalFormatting sqref="E510">
    <cfRule type="expression" dxfId="288" priority="704">
      <formula>E510/D510&gt;1</formula>
    </cfRule>
  </conditionalFormatting>
  <conditionalFormatting sqref="E510">
    <cfRule type="expression" dxfId="287" priority="705">
      <formula>E510/D510&lt;1</formula>
    </cfRule>
  </conditionalFormatting>
  <conditionalFormatting sqref="F510">
    <cfRule type="cellIs" dxfId="286" priority="706" operator="lessThan">
      <formula>0</formula>
    </cfRule>
  </conditionalFormatting>
  <conditionalFormatting sqref="F510">
    <cfRule type="expression" dxfId="285" priority="707">
      <formula>F510/E510&gt;1</formula>
    </cfRule>
  </conditionalFormatting>
  <conditionalFormatting sqref="F510">
    <cfRule type="expression" dxfId="284" priority="708">
      <formula>F510/E510&lt;1</formula>
    </cfRule>
  </conditionalFormatting>
  <conditionalFormatting sqref="G510">
    <cfRule type="cellIs" dxfId="283" priority="709" operator="lessThan">
      <formula>0</formula>
    </cfRule>
  </conditionalFormatting>
  <conditionalFormatting sqref="G510">
    <cfRule type="expression" dxfId="282" priority="710">
      <formula>G510/F510&gt;1</formula>
    </cfRule>
  </conditionalFormatting>
  <conditionalFormatting sqref="G510">
    <cfRule type="expression" dxfId="281" priority="711">
      <formula>G510/F510&lt;1</formula>
    </cfRule>
  </conditionalFormatting>
  <conditionalFormatting sqref="H510">
    <cfRule type="cellIs" dxfId="280" priority="712" operator="lessThan">
      <formula>0</formula>
    </cfRule>
  </conditionalFormatting>
  <conditionalFormatting sqref="H510">
    <cfRule type="expression" dxfId="279" priority="713">
      <formula>H510/G510&gt;1</formula>
    </cfRule>
  </conditionalFormatting>
  <conditionalFormatting sqref="H510">
    <cfRule type="expression" dxfId="278" priority="714">
      <formula>H510/G510&lt;1</formula>
    </cfRule>
  </conditionalFormatting>
  <conditionalFormatting sqref="B518">
    <cfRule type="cellIs" dxfId="277" priority="715" operator="lessThan">
      <formula>0</formula>
    </cfRule>
  </conditionalFormatting>
  <conditionalFormatting sqref="B518">
    <cfRule type="expression" dxfId="276" priority="716">
      <formula>B518/#REF!&gt;1</formula>
    </cfRule>
  </conditionalFormatting>
  <conditionalFormatting sqref="B518">
    <cfRule type="expression" dxfId="275" priority="717">
      <formula>B518/#REF!&lt;1</formula>
    </cfRule>
  </conditionalFormatting>
  <conditionalFormatting sqref="C518">
    <cfRule type="cellIs" dxfId="274" priority="718" operator="lessThan">
      <formula>0</formula>
    </cfRule>
  </conditionalFormatting>
  <conditionalFormatting sqref="C518">
    <cfRule type="expression" dxfId="273" priority="719">
      <formula>C518/B518&gt;1</formula>
    </cfRule>
  </conditionalFormatting>
  <conditionalFormatting sqref="C518">
    <cfRule type="expression" dxfId="272" priority="720">
      <formula>C518/B518&lt;1</formula>
    </cfRule>
  </conditionalFormatting>
  <conditionalFormatting sqref="D518">
    <cfRule type="cellIs" dxfId="271" priority="721" operator="lessThan">
      <formula>0</formula>
    </cfRule>
  </conditionalFormatting>
  <conditionalFormatting sqref="D518">
    <cfRule type="expression" dxfId="270" priority="722">
      <formula>D518/C518&gt;1</formula>
    </cfRule>
  </conditionalFormatting>
  <conditionalFormatting sqref="D518">
    <cfRule type="expression" dxfId="269" priority="723">
      <formula>D518/C518&lt;1</formula>
    </cfRule>
  </conditionalFormatting>
  <conditionalFormatting sqref="E518">
    <cfRule type="cellIs" dxfId="268" priority="724" operator="lessThan">
      <formula>0</formula>
    </cfRule>
  </conditionalFormatting>
  <conditionalFormatting sqref="E518">
    <cfRule type="expression" dxfId="267" priority="725">
      <formula>E518/D518&gt;1</formula>
    </cfRule>
  </conditionalFormatting>
  <conditionalFormatting sqref="E518">
    <cfRule type="expression" dxfId="266" priority="726">
      <formula>E518/D518&lt;1</formula>
    </cfRule>
  </conditionalFormatting>
  <conditionalFormatting sqref="F518">
    <cfRule type="cellIs" dxfId="265" priority="727" operator="lessThan">
      <formula>0</formula>
    </cfRule>
  </conditionalFormatting>
  <conditionalFormatting sqref="F518">
    <cfRule type="expression" dxfId="264" priority="728">
      <formula>F518/E518&gt;1</formula>
    </cfRule>
  </conditionalFormatting>
  <conditionalFormatting sqref="F518">
    <cfRule type="expression" dxfId="263" priority="729">
      <formula>F518/E518&lt;1</formula>
    </cfRule>
  </conditionalFormatting>
  <conditionalFormatting sqref="G518">
    <cfRule type="cellIs" dxfId="262" priority="730" operator="lessThan">
      <formula>0</formula>
    </cfRule>
  </conditionalFormatting>
  <conditionalFormatting sqref="G518">
    <cfRule type="expression" dxfId="261" priority="731">
      <formula>G518/F518&gt;1</formula>
    </cfRule>
  </conditionalFormatting>
  <conditionalFormatting sqref="G518">
    <cfRule type="expression" dxfId="260" priority="732">
      <formula>G518/F518&lt;1</formula>
    </cfRule>
  </conditionalFormatting>
  <conditionalFormatting sqref="H518">
    <cfRule type="cellIs" dxfId="259" priority="733" operator="lessThan">
      <formula>0</formula>
    </cfRule>
  </conditionalFormatting>
  <conditionalFormatting sqref="H518">
    <cfRule type="expression" dxfId="258" priority="734">
      <formula>H518/G518&gt;1</formula>
    </cfRule>
  </conditionalFormatting>
  <conditionalFormatting sqref="H518">
    <cfRule type="expression" dxfId="257" priority="735">
      <formula>H518/G518&lt;1</formula>
    </cfRule>
  </conditionalFormatting>
  <conditionalFormatting sqref="B547">
    <cfRule type="cellIs" dxfId="256" priority="736" operator="lessThan">
      <formula>0</formula>
    </cfRule>
  </conditionalFormatting>
  <conditionalFormatting sqref="B547">
    <cfRule type="expression" dxfId="255" priority="737">
      <formula>B547/#REF!&gt;1</formula>
    </cfRule>
  </conditionalFormatting>
  <conditionalFormatting sqref="B547">
    <cfRule type="expression" dxfId="254" priority="738">
      <formula>B547/#REF!&lt;1</formula>
    </cfRule>
  </conditionalFormatting>
  <conditionalFormatting sqref="C547">
    <cfRule type="cellIs" dxfId="253" priority="739" operator="lessThan">
      <formula>0</formula>
    </cfRule>
  </conditionalFormatting>
  <conditionalFormatting sqref="C547">
    <cfRule type="expression" dxfId="252" priority="740">
      <formula>C547/B547&gt;1</formula>
    </cfRule>
  </conditionalFormatting>
  <conditionalFormatting sqref="C547">
    <cfRule type="expression" dxfId="251" priority="741">
      <formula>C547/B547&lt;1</formula>
    </cfRule>
  </conditionalFormatting>
  <conditionalFormatting sqref="D547">
    <cfRule type="cellIs" dxfId="250" priority="742" operator="lessThan">
      <formula>0</formula>
    </cfRule>
  </conditionalFormatting>
  <conditionalFormatting sqref="D547">
    <cfRule type="expression" dxfId="249" priority="743">
      <formula>D547/C547&gt;1</formula>
    </cfRule>
  </conditionalFormatting>
  <conditionalFormatting sqref="D547">
    <cfRule type="expression" dxfId="248" priority="744">
      <formula>D547/C547&lt;1</formula>
    </cfRule>
  </conditionalFormatting>
  <conditionalFormatting sqref="E547">
    <cfRule type="cellIs" dxfId="247" priority="745" operator="lessThan">
      <formula>0</formula>
    </cfRule>
  </conditionalFormatting>
  <conditionalFormatting sqref="E547">
    <cfRule type="expression" dxfId="246" priority="746">
      <formula>E547/D547&gt;1</formula>
    </cfRule>
  </conditionalFormatting>
  <conditionalFormatting sqref="E547">
    <cfRule type="expression" dxfId="245" priority="747">
      <formula>E547/D547&lt;1</formula>
    </cfRule>
  </conditionalFormatting>
  <conditionalFormatting sqref="F547">
    <cfRule type="cellIs" dxfId="244" priority="748" operator="lessThan">
      <formula>0</formula>
    </cfRule>
  </conditionalFormatting>
  <conditionalFormatting sqref="F547">
    <cfRule type="expression" dxfId="243" priority="749">
      <formula>F547/E547&gt;1</formula>
    </cfRule>
  </conditionalFormatting>
  <conditionalFormatting sqref="F547">
    <cfRule type="expression" dxfId="242" priority="750">
      <formula>F547/E547&lt;1</formula>
    </cfRule>
  </conditionalFormatting>
  <conditionalFormatting sqref="G547">
    <cfRule type="cellIs" dxfId="241" priority="751" operator="lessThan">
      <formula>0</formula>
    </cfRule>
  </conditionalFormatting>
  <conditionalFormatting sqref="G547">
    <cfRule type="expression" dxfId="240" priority="752">
      <formula>G547/F547&gt;1</formula>
    </cfRule>
  </conditionalFormatting>
  <conditionalFormatting sqref="G547">
    <cfRule type="expression" dxfId="239" priority="753">
      <formula>G547/F547&lt;1</formula>
    </cfRule>
  </conditionalFormatting>
  <conditionalFormatting sqref="H547">
    <cfRule type="cellIs" dxfId="238" priority="754" operator="lessThan">
      <formula>0</formula>
    </cfRule>
  </conditionalFormatting>
  <conditionalFormatting sqref="H547">
    <cfRule type="expression" dxfId="237" priority="755">
      <formula>H547/G547&gt;1</formula>
    </cfRule>
  </conditionalFormatting>
  <conditionalFormatting sqref="H547">
    <cfRule type="expression" dxfId="236" priority="756">
      <formula>H547/G547&lt;1</formula>
    </cfRule>
  </conditionalFormatting>
  <conditionalFormatting sqref="N554">
    <cfRule type="cellIs" dxfId="235" priority="757" operator="lessThan">
      <formula>0</formula>
    </cfRule>
  </conditionalFormatting>
  <conditionalFormatting sqref="N562">
    <cfRule type="cellIs" dxfId="234" priority="758" operator="lessThan">
      <formula>0</formula>
    </cfRule>
  </conditionalFormatting>
  <conditionalFormatting sqref="N562">
    <cfRule type="cellIs" dxfId="233" priority="759" operator="lessThan">
      <formula>0</formula>
    </cfRule>
  </conditionalFormatting>
  <conditionalFormatting sqref="N563">
    <cfRule type="cellIs" dxfId="232" priority="760" operator="lessThan">
      <formula>0</formula>
    </cfRule>
  </conditionalFormatting>
  <conditionalFormatting sqref="N563">
    <cfRule type="cellIs" dxfId="231" priority="761" operator="lessThan">
      <formula>0</formula>
    </cfRule>
  </conditionalFormatting>
  <conditionalFormatting sqref="N568">
    <cfRule type="cellIs" dxfId="230" priority="762" operator="lessThan">
      <formula>0</formula>
    </cfRule>
  </conditionalFormatting>
  <conditionalFormatting sqref="N568">
    <cfRule type="cellIs" dxfId="229" priority="763" operator="lessThan">
      <formula>0</formula>
    </cfRule>
  </conditionalFormatting>
  <conditionalFormatting sqref="O339">
    <cfRule type="cellIs" dxfId="228" priority="764" operator="lessThan">
      <formula>0</formula>
    </cfRule>
  </conditionalFormatting>
  <conditionalFormatting sqref="O340:O341">
    <cfRule type="cellIs" dxfId="227" priority="765" operator="lessThan">
      <formula>0</formula>
    </cfRule>
  </conditionalFormatting>
  <conditionalFormatting sqref="O437:O440">
    <cfRule type="cellIs" dxfId="226" priority="766" operator="lessThan">
      <formula>0</formula>
    </cfRule>
  </conditionalFormatting>
  <conditionalFormatting sqref="O337">
    <cfRule type="cellIs" dxfId="225" priority="767" operator="lessThan">
      <formula>0</formula>
    </cfRule>
  </conditionalFormatting>
  <conditionalFormatting sqref="O342:O343">
    <cfRule type="cellIs" dxfId="224" priority="768" operator="lessThan">
      <formula>0</formula>
    </cfRule>
  </conditionalFormatting>
  <conditionalFormatting sqref="O345:O349">
    <cfRule type="cellIs" dxfId="223" priority="769" operator="lessThan">
      <formula>0</formula>
    </cfRule>
  </conditionalFormatting>
  <conditionalFormatting sqref="O354:O355">
    <cfRule type="cellIs" dxfId="222" priority="770" operator="lessThan">
      <formula>0</formula>
    </cfRule>
  </conditionalFormatting>
  <conditionalFormatting sqref="O360:O361">
    <cfRule type="cellIs" dxfId="221" priority="771" operator="lessThan">
      <formula>0</formula>
    </cfRule>
  </conditionalFormatting>
  <conditionalFormatting sqref="O366:O367">
    <cfRule type="cellIs" dxfId="220" priority="772" operator="lessThan">
      <formula>0</formula>
    </cfRule>
  </conditionalFormatting>
  <conditionalFormatting sqref="O372:O373">
    <cfRule type="cellIs" dxfId="219" priority="773" operator="lessThan">
      <formula>0</formula>
    </cfRule>
  </conditionalFormatting>
  <conditionalFormatting sqref="O378">
    <cfRule type="cellIs" dxfId="218" priority="774" operator="lessThan">
      <formula>0</formula>
    </cfRule>
  </conditionalFormatting>
  <conditionalFormatting sqref="O384:O385">
    <cfRule type="cellIs" dxfId="217" priority="775" operator="lessThan">
      <formula>0</formula>
    </cfRule>
  </conditionalFormatting>
  <conditionalFormatting sqref="O390:O391">
    <cfRule type="cellIs" dxfId="216" priority="776" operator="lessThan">
      <formula>0</formula>
    </cfRule>
  </conditionalFormatting>
  <conditionalFormatting sqref="O396:O397">
    <cfRule type="cellIs" dxfId="215" priority="777" operator="lessThan">
      <formula>0</formula>
    </cfRule>
  </conditionalFormatting>
  <conditionalFormatting sqref="O402:O403">
    <cfRule type="cellIs" dxfId="214" priority="778" operator="lessThan">
      <formula>0</formula>
    </cfRule>
  </conditionalFormatting>
  <conditionalFormatting sqref="O408:O409">
    <cfRule type="cellIs" dxfId="213" priority="779" operator="lessThan">
      <formula>0</formula>
    </cfRule>
  </conditionalFormatting>
  <conditionalFormatting sqref="O414:O415">
    <cfRule type="cellIs" dxfId="212" priority="780" operator="lessThan">
      <formula>0</formula>
    </cfRule>
  </conditionalFormatting>
  <conditionalFormatting sqref="O420:O421">
    <cfRule type="cellIs" dxfId="211" priority="781" operator="lessThan">
      <formula>0</formula>
    </cfRule>
  </conditionalFormatting>
  <conditionalFormatting sqref="O427:O428">
    <cfRule type="cellIs" dxfId="210" priority="782" operator="lessThan">
      <formula>0</formula>
    </cfRule>
  </conditionalFormatting>
  <conditionalFormatting sqref="O433:O434">
    <cfRule type="cellIs" dxfId="209" priority="783" operator="lessThan">
      <formula>0</formula>
    </cfRule>
  </conditionalFormatting>
  <conditionalFormatting sqref="O441">
    <cfRule type="cellIs" dxfId="208" priority="784" operator="lessThan">
      <formula>0</formula>
    </cfRule>
  </conditionalFormatting>
  <conditionalFormatting sqref="O448">
    <cfRule type="cellIs" dxfId="207" priority="785" operator="lessThan">
      <formula>0</formula>
    </cfRule>
  </conditionalFormatting>
  <conditionalFormatting sqref="O461:O462">
    <cfRule type="cellIs" dxfId="206" priority="786" operator="lessThan">
      <formula>0</formula>
    </cfRule>
  </conditionalFormatting>
  <conditionalFormatting sqref="O469:O470">
    <cfRule type="cellIs" dxfId="205" priority="787" operator="lessThan">
      <formula>0</formula>
    </cfRule>
  </conditionalFormatting>
  <conditionalFormatting sqref="O478:O479">
    <cfRule type="cellIs" dxfId="204" priority="788" operator="lessThan">
      <formula>0</formula>
    </cfRule>
  </conditionalFormatting>
  <conditionalFormatting sqref="O486:O487">
    <cfRule type="cellIs" dxfId="203" priority="789" operator="lessThan">
      <formula>0</formula>
    </cfRule>
  </conditionalFormatting>
  <conditionalFormatting sqref="O502:O503">
    <cfRule type="cellIs" dxfId="202" priority="790" operator="lessThan">
      <formula>0</formula>
    </cfRule>
  </conditionalFormatting>
  <conditionalFormatting sqref="O494:O495">
    <cfRule type="cellIs" dxfId="201" priority="791" operator="lessThan">
      <formula>0</formula>
    </cfRule>
  </conditionalFormatting>
  <conditionalFormatting sqref="O509:O510">
    <cfRule type="cellIs" dxfId="200" priority="792" operator="lessThan">
      <formula>0</formula>
    </cfRule>
  </conditionalFormatting>
  <conditionalFormatting sqref="O517:O518">
    <cfRule type="cellIs" dxfId="199" priority="793" operator="lessThan">
      <formula>0</formula>
    </cfRule>
  </conditionalFormatting>
  <conditionalFormatting sqref="O525:O526">
    <cfRule type="cellIs" dxfId="198" priority="794" operator="lessThan">
      <formula>0</formula>
    </cfRule>
  </conditionalFormatting>
  <conditionalFormatting sqref="O532:O533">
    <cfRule type="cellIs" dxfId="197" priority="795" operator="lessThan">
      <formula>0</formula>
    </cfRule>
  </conditionalFormatting>
  <conditionalFormatting sqref="O539:O540">
    <cfRule type="cellIs" dxfId="196" priority="796" operator="lessThan">
      <formula>0</formula>
    </cfRule>
  </conditionalFormatting>
  <conditionalFormatting sqref="O546:O547">
    <cfRule type="cellIs" dxfId="195" priority="797" operator="lessThan">
      <formula>0</formula>
    </cfRule>
  </conditionalFormatting>
  <conditionalFormatting sqref="O554:O555">
    <cfRule type="cellIs" dxfId="194" priority="798" operator="lessThan">
      <formula>0</formula>
    </cfRule>
  </conditionalFormatting>
  <conditionalFormatting sqref="O571">
    <cfRule type="cellIs" dxfId="193" priority="799" operator="lessThan">
      <formula>0</formula>
    </cfRule>
  </conditionalFormatting>
  <conditionalFormatting sqref="O576">
    <cfRule type="cellIs" dxfId="192" priority="800" operator="lessThan">
      <formula>0</formula>
    </cfRule>
  </conditionalFormatting>
  <conditionalFormatting sqref="O592">
    <cfRule type="cellIs" dxfId="191" priority="801" operator="lessThan">
      <formula>0</formula>
    </cfRule>
  </conditionalFormatting>
  <conditionalFormatting sqref="O610:O612">
    <cfRule type="cellIs" dxfId="190" priority="802" operator="lessThan">
      <formula>0</formula>
    </cfRule>
  </conditionalFormatting>
  <conditionalFormatting sqref="I685:P685 O683:P684 O686:P686">
    <cfRule type="cellIs" dxfId="189" priority="803" operator="lessThan">
      <formula>0</formula>
    </cfRule>
  </conditionalFormatting>
  <conditionalFormatting sqref="O614:O615">
    <cfRule type="cellIs" dxfId="188" priority="804" operator="lessThan">
      <formula>0</formula>
    </cfRule>
  </conditionalFormatting>
  <conditionalFormatting sqref="O618">
    <cfRule type="cellIs" dxfId="187" priority="805" operator="lessThan">
      <formula>0</formula>
    </cfRule>
  </conditionalFormatting>
  <conditionalFormatting sqref="O619">
    <cfRule type="cellIs" dxfId="186" priority="806" operator="lessThan">
      <formula>0</formula>
    </cfRule>
  </conditionalFormatting>
  <conditionalFormatting sqref="O621">
    <cfRule type="cellIs" dxfId="185" priority="807" operator="lessThan">
      <formula>0</formula>
    </cfRule>
  </conditionalFormatting>
  <conditionalFormatting sqref="O622">
    <cfRule type="cellIs" dxfId="184" priority="808" operator="lessThan">
      <formula>0</formula>
    </cfRule>
  </conditionalFormatting>
  <conditionalFormatting sqref="D624:N624 D621:N621 D610:N612 D618:N619">
    <cfRule type="expression" dxfId="183" priority="809">
      <formula>D610/C610&gt;1</formula>
    </cfRule>
  </conditionalFormatting>
  <conditionalFormatting sqref="D624:N624 D621:N621 D610:N612 D618:N619">
    <cfRule type="expression" dxfId="182" priority="810">
      <formula>D610/C610&lt;1</formula>
    </cfRule>
  </conditionalFormatting>
  <conditionalFormatting sqref="C465:C468">
    <cfRule type="cellIs" dxfId="181" priority="811" operator="lessThan">
      <formula>0</formula>
    </cfRule>
  </conditionalFormatting>
  <conditionalFormatting sqref="C465:C468">
    <cfRule type="expression" dxfId="180" priority="812">
      <formula>C465/B465&gt;1</formula>
    </cfRule>
  </conditionalFormatting>
  <conditionalFormatting sqref="C465:C468">
    <cfRule type="expression" dxfId="179" priority="813">
      <formula>C465/B465&lt;1</formula>
    </cfRule>
  </conditionalFormatting>
  <conditionalFormatting sqref="D465:N468">
    <cfRule type="cellIs" dxfId="178" priority="814" operator="lessThan">
      <formula>0</formula>
    </cfRule>
  </conditionalFormatting>
  <conditionalFormatting sqref="D465:N468">
    <cfRule type="expression" dxfId="177" priority="815">
      <formula>D465/C465&gt;1</formula>
    </cfRule>
  </conditionalFormatting>
  <conditionalFormatting sqref="D465:N468">
    <cfRule type="expression" dxfId="176" priority="816">
      <formula>D465/C465&lt;1</formula>
    </cfRule>
  </conditionalFormatting>
  <conditionalFormatting sqref="B465:B468">
    <cfRule type="cellIs" dxfId="175" priority="817" operator="lessThan">
      <formula>0</formula>
    </cfRule>
  </conditionalFormatting>
  <conditionalFormatting sqref="B465:B468">
    <cfRule type="expression" dxfId="174" priority="818">
      <formula>B465/#REF!&gt;1</formula>
    </cfRule>
  </conditionalFormatting>
  <conditionalFormatting sqref="B465:B468">
    <cfRule type="expression" dxfId="173" priority="819">
      <formula>B465/#REF!&lt;1</formula>
    </cfRule>
  </conditionalFormatting>
  <conditionalFormatting sqref="J546:N546 J532:N532 J517:N517 J509:N509">
    <cfRule type="cellIs" dxfId="172" priority="820" operator="lessThan">
      <formula>0</formula>
    </cfRule>
  </conditionalFormatting>
  <conditionalFormatting sqref="C546:I546 C542:C545 C532:I532 C528:C531 C517:I517 C513:C516 C509:I509 C505:C508">
    <cfRule type="cellIs" dxfId="171" priority="821" operator="lessThan">
      <formula>0</formula>
    </cfRule>
  </conditionalFormatting>
  <conditionalFormatting sqref="C546:M546 C532:M532 C517:M517 C509:M509">
    <cfRule type="cellIs" dxfId="170" priority="822" operator="lessThan">
      <formula>0</formula>
    </cfRule>
  </conditionalFormatting>
  <conditionalFormatting sqref="C542:C545 C528:C531 C513:C516 C505:C508">
    <cfRule type="expression" dxfId="169" priority="823">
      <formula>C505/B505&gt;1</formula>
    </cfRule>
  </conditionalFormatting>
  <conditionalFormatting sqref="C542:C545 C528:C531 C513:C516 C505:C508">
    <cfRule type="expression" dxfId="168" priority="824">
      <formula>C505/B505&lt;1</formula>
    </cfRule>
  </conditionalFormatting>
  <conditionalFormatting sqref="D542:N545 D528:N531 D513:N516 D505:N508">
    <cfRule type="cellIs" dxfId="167" priority="825" operator="lessThan">
      <formula>0</formula>
    </cfRule>
  </conditionalFormatting>
  <conditionalFormatting sqref="D542:N545 D528:N531 D513:N516 D505:N508">
    <cfRule type="expression" dxfId="166" priority="826">
      <formula>D505/C505&gt;1</formula>
    </cfRule>
  </conditionalFormatting>
  <conditionalFormatting sqref="D542:N545 D528:N531 D513:N516 D505:N508">
    <cfRule type="expression" dxfId="165" priority="827">
      <formula>D505/C505&lt;1</formula>
    </cfRule>
  </conditionalFormatting>
  <conditionalFormatting sqref="C546:N546 C532:N532 C517:N517 C509:N509">
    <cfRule type="cellIs" dxfId="164" priority="828" operator="lessThan">
      <formula>0</formula>
    </cfRule>
  </conditionalFormatting>
  <conditionalFormatting sqref="C546:N546 C532:N532 C517:N517 C509:N509">
    <cfRule type="expression" dxfId="163" priority="829">
      <formula>C509/B509&gt;1</formula>
    </cfRule>
  </conditionalFormatting>
  <conditionalFormatting sqref="C546:N546 C532:N532 C517:N517 C509:N509">
    <cfRule type="expression" dxfId="162" priority="830">
      <formula>C509/B509&lt;1</formula>
    </cfRule>
  </conditionalFormatting>
  <conditionalFormatting sqref="B624 B621 B618:B619 B614:B615 B610:B612">
    <cfRule type="cellIs" dxfId="161" priority="831" operator="lessThan">
      <formula>0</formula>
    </cfRule>
  </conditionalFormatting>
  <conditionalFormatting sqref="C624 C621 C618:C619 C610:C612">
    <cfRule type="cellIs" dxfId="160" priority="832" operator="lessThan">
      <formula>0</formula>
    </cfRule>
  </conditionalFormatting>
  <conditionalFormatting sqref="C624 C621 C618:C619 C610:C612">
    <cfRule type="expression" dxfId="159" priority="833">
      <formula>C610/B610&gt;1</formula>
    </cfRule>
  </conditionalFormatting>
  <conditionalFormatting sqref="C624 C621 C618:C619 C610:C612">
    <cfRule type="expression" dxfId="158" priority="834">
      <formula>C610/B610&lt;1</formula>
    </cfRule>
  </conditionalFormatting>
  <conditionalFormatting sqref="D624:N624 D621:N621 D610:N612 D618:N619">
    <cfRule type="cellIs" dxfId="157" priority="835" operator="lessThan">
      <formula>0</formula>
    </cfRule>
  </conditionalFormatting>
  <conditionalFormatting sqref="B462:N462 B495 B526 B555">
    <cfRule type="expression" dxfId="156" priority="836">
      <formula>B462/#REF!&gt;1</formula>
    </cfRule>
  </conditionalFormatting>
  <conditionalFormatting sqref="B462:N462 B495 B526 B555">
    <cfRule type="expression" dxfId="155" priority="837">
      <formula>B462/#REF!&lt;1</formula>
    </cfRule>
  </conditionalFormatting>
  <conditionalFormatting sqref="C441">
    <cfRule type="cellIs" dxfId="154" priority="838" operator="lessThan">
      <formula>0</formula>
    </cfRule>
  </conditionalFormatting>
  <conditionalFormatting sqref="C441">
    <cfRule type="expression" dxfId="153" priority="839">
      <formula>C441/B441&gt;1</formula>
    </cfRule>
  </conditionalFormatting>
  <conditionalFormatting sqref="C441">
    <cfRule type="expression" dxfId="152" priority="840">
      <formula>C441/B441&lt;1</formula>
    </cfRule>
  </conditionalFormatting>
  <conditionalFormatting sqref="D441:N441">
    <cfRule type="cellIs" dxfId="151" priority="841" operator="lessThan">
      <formula>0</formula>
    </cfRule>
  </conditionalFormatting>
  <conditionalFormatting sqref="D441:N441">
    <cfRule type="expression" dxfId="150" priority="842">
      <formula>D441/C441&gt;1</formula>
    </cfRule>
  </conditionalFormatting>
  <conditionalFormatting sqref="D441:N441">
    <cfRule type="expression" dxfId="149" priority="843">
      <formula>D441/C441&lt;1</formula>
    </cfRule>
  </conditionalFormatting>
  <conditionalFormatting sqref="B441">
    <cfRule type="cellIs" dxfId="148" priority="844" operator="lessThan">
      <formula>0</formula>
    </cfRule>
  </conditionalFormatting>
  <conditionalFormatting sqref="B441">
    <cfRule type="expression" dxfId="147" priority="845">
      <formula>B441/#REF!&gt;1</formula>
    </cfRule>
  </conditionalFormatting>
  <conditionalFormatting sqref="B441">
    <cfRule type="expression" dxfId="146" priority="846">
      <formula>B441/#REF!&lt;1</formula>
    </cfRule>
  </conditionalFormatting>
  <conditionalFormatting sqref="C469">
    <cfRule type="cellIs" dxfId="145" priority="847" operator="lessThan">
      <formula>0</formula>
    </cfRule>
  </conditionalFormatting>
  <conditionalFormatting sqref="D469:N469">
    <cfRule type="cellIs" dxfId="144" priority="848" operator="lessThan">
      <formula>0</formula>
    </cfRule>
  </conditionalFormatting>
  <conditionalFormatting sqref="C469">
    <cfRule type="expression" dxfId="143" priority="849">
      <formula>C469/B469&gt;1</formula>
    </cfRule>
  </conditionalFormatting>
  <conditionalFormatting sqref="C469">
    <cfRule type="expression" dxfId="142" priority="850">
      <formula>C469/B469&lt;1</formula>
    </cfRule>
  </conditionalFormatting>
  <conditionalFormatting sqref="D469:N469">
    <cfRule type="expression" dxfId="141" priority="851">
      <formula>D469/C469&gt;1</formula>
    </cfRule>
  </conditionalFormatting>
  <conditionalFormatting sqref="D469:N469">
    <cfRule type="expression" dxfId="140" priority="852">
      <formula>D469/C469&lt;1</formula>
    </cfRule>
  </conditionalFormatting>
  <conditionalFormatting sqref="B469">
    <cfRule type="cellIs" dxfId="139" priority="853" operator="lessThan">
      <formula>0</formula>
    </cfRule>
  </conditionalFormatting>
  <conditionalFormatting sqref="B469">
    <cfRule type="expression" dxfId="138" priority="854">
      <formula>B469/#REF!&gt;1</formula>
    </cfRule>
  </conditionalFormatting>
  <conditionalFormatting sqref="B469">
    <cfRule type="expression" dxfId="137" priority="855">
      <formula>B469/#REF!&lt;1</formula>
    </cfRule>
  </conditionalFormatting>
  <conditionalFormatting sqref="B487 B479">
    <cfRule type="cellIs" dxfId="136" priority="856" operator="lessThan">
      <formula>0</formula>
    </cfRule>
  </conditionalFormatting>
  <conditionalFormatting sqref="B487 B479">
    <cfRule type="expression" dxfId="135" priority="857">
      <formula>B479/#REF!&gt;1</formula>
    </cfRule>
  </conditionalFormatting>
  <conditionalFormatting sqref="B487 B479">
    <cfRule type="expression" dxfId="134" priority="858">
      <formula>B479/#REF!&lt;1</formula>
    </cfRule>
  </conditionalFormatting>
  <conditionalFormatting sqref="C479">
    <cfRule type="cellIs" dxfId="133" priority="859" operator="lessThan">
      <formula>0</formula>
    </cfRule>
  </conditionalFormatting>
  <conditionalFormatting sqref="C479">
    <cfRule type="expression" dxfId="132" priority="860">
      <formula>C479/B479&gt;1</formula>
    </cfRule>
  </conditionalFormatting>
  <conditionalFormatting sqref="C479">
    <cfRule type="expression" dxfId="131" priority="861">
      <formula>C479/B479&lt;1</formula>
    </cfRule>
  </conditionalFormatting>
  <conditionalFormatting sqref="C526:N526">
    <cfRule type="cellIs" dxfId="130" priority="862" operator="lessThan">
      <formula>0</formula>
    </cfRule>
  </conditionalFormatting>
  <conditionalFormatting sqref="C571:N571">
    <cfRule type="expression" dxfId="129" priority="863">
      <formula>C571/B571&gt;1</formula>
    </cfRule>
  </conditionalFormatting>
  <conditionalFormatting sqref="C571:N571">
    <cfRule type="expression" dxfId="128" priority="864">
      <formula>C571/B571&lt;1</formula>
    </cfRule>
  </conditionalFormatting>
  <conditionalFormatting sqref="I510:N510">
    <cfRule type="cellIs" dxfId="127" priority="865" operator="lessThan">
      <formula>0</formula>
    </cfRule>
  </conditionalFormatting>
  <conditionalFormatting sqref="I510:N510">
    <cfRule type="expression" dxfId="126" priority="866">
      <formula>I510/H510&gt;1</formula>
    </cfRule>
  </conditionalFormatting>
  <conditionalFormatting sqref="I510:N510">
    <cfRule type="expression" dxfId="125" priority="867">
      <formula>I510/H510&lt;1</formula>
    </cfRule>
  </conditionalFormatting>
  <conditionalFormatting sqref="I518:N518">
    <cfRule type="cellIs" dxfId="124" priority="868" operator="lessThan">
      <formula>0</formula>
    </cfRule>
  </conditionalFormatting>
  <conditionalFormatting sqref="I518:N518">
    <cfRule type="expression" dxfId="123" priority="869">
      <formula>I518/H518&gt;1</formula>
    </cfRule>
  </conditionalFormatting>
  <conditionalFormatting sqref="I518:N518">
    <cfRule type="expression" dxfId="122" priority="870">
      <formula>I518/H518&lt;1</formula>
    </cfRule>
  </conditionalFormatting>
  <conditionalFormatting sqref="B533:N533">
    <cfRule type="cellIs" dxfId="121" priority="871" operator="lessThan">
      <formula>0</formula>
    </cfRule>
  </conditionalFormatting>
  <conditionalFormatting sqref="B533:N533">
    <cfRule type="expression" dxfId="120" priority="872">
      <formula>B533/A533&gt;1</formula>
    </cfRule>
  </conditionalFormatting>
  <conditionalFormatting sqref="B533:N533">
    <cfRule type="expression" dxfId="119" priority="873">
      <formula>B533/A533&lt;1</formula>
    </cfRule>
  </conditionalFormatting>
  <conditionalFormatting sqref="B547:N547">
    <cfRule type="cellIs" dxfId="118" priority="874" operator="lessThan">
      <formula>0</formula>
    </cfRule>
  </conditionalFormatting>
  <conditionalFormatting sqref="B547:N547">
    <cfRule type="expression" dxfId="117" priority="875">
      <formula>B547/A547&gt;1</formula>
    </cfRule>
  </conditionalFormatting>
  <conditionalFormatting sqref="B547:N547">
    <cfRule type="expression" dxfId="116" priority="876">
      <formula>B547/A547&lt;1</formula>
    </cfRule>
  </conditionalFormatting>
  <conditionalFormatting sqref="N576">
    <cfRule type="cellIs" dxfId="115" priority="877" operator="lessThan">
      <formula>0</formula>
    </cfRule>
  </conditionalFormatting>
  <conditionalFormatting sqref="D479:N479">
    <cfRule type="cellIs" dxfId="114" priority="878" operator="lessThan">
      <formula>0</formula>
    </cfRule>
  </conditionalFormatting>
  <conditionalFormatting sqref="D479:N479">
    <cfRule type="expression" dxfId="113" priority="879">
      <formula>D479/C479&gt;1</formula>
    </cfRule>
  </conditionalFormatting>
  <conditionalFormatting sqref="D479:N479">
    <cfRule type="expression" dxfId="112" priority="880">
      <formula>D479/C479&lt;1</formula>
    </cfRule>
  </conditionalFormatting>
  <conditionalFormatting sqref="C487:N487">
    <cfRule type="cellIs" dxfId="111" priority="881" operator="lessThan">
      <formula>0</formula>
    </cfRule>
  </conditionalFormatting>
  <conditionalFormatting sqref="C487:N487">
    <cfRule type="expression" dxfId="110" priority="882">
      <formula>C487/B487&gt;1</formula>
    </cfRule>
  </conditionalFormatting>
  <conditionalFormatting sqref="C487:N487">
    <cfRule type="expression" dxfId="109" priority="883">
      <formula>C487/B487&lt;1</formula>
    </cfRule>
  </conditionalFormatting>
  <conditionalFormatting sqref="C540:N540">
    <cfRule type="expression" dxfId="108" priority="884">
      <formula>C540/B540&gt;1</formula>
    </cfRule>
  </conditionalFormatting>
  <conditionalFormatting sqref="C540:N540">
    <cfRule type="expression" dxfId="107" priority="885">
      <formula>C540/B540&lt;1</formula>
    </cfRule>
  </conditionalFormatting>
  <conditionalFormatting sqref="C495:N495">
    <cfRule type="cellIs" dxfId="106" priority="886" operator="lessThan">
      <formula>0</formula>
    </cfRule>
  </conditionalFormatting>
  <conditionalFormatting sqref="C495:N495">
    <cfRule type="expression" dxfId="105" priority="887">
      <formula>C495/B495&gt;1</formula>
    </cfRule>
  </conditionalFormatting>
  <conditionalFormatting sqref="C495:N495">
    <cfRule type="expression" dxfId="104" priority="888">
      <formula>C495/B495&lt;1</formula>
    </cfRule>
  </conditionalFormatting>
  <conditionalFormatting sqref="C614:N615">
    <cfRule type="cellIs" dxfId="103" priority="889" operator="lessThan">
      <formula>0</formula>
    </cfRule>
  </conditionalFormatting>
  <conditionalFormatting sqref="C526:N526">
    <cfRule type="expression" dxfId="102" priority="890">
      <formula>C526/B526&gt;1</formula>
    </cfRule>
  </conditionalFormatting>
  <conditionalFormatting sqref="C526:N526">
    <cfRule type="expression" dxfId="101" priority="891">
      <formula>C526/B526&lt;1</formula>
    </cfRule>
  </conditionalFormatting>
  <conditionalFormatting sqref="C555:N555">
    <cfRule type="cellIs" dxfId="100" priority="892" operator="lessThan">
      <formula>0</formula>
    </cfRule>
  </conditionalFormatting>
  <conditionalFormatting sqref="C576:M576">
    <cfRule type="expression" dxfId="99" priority="893">
      <formula>C576/B576&gt;1</formula>
    </cfRule>
  </conditionalFormatting>
  <conditionalFormatting sqref="C576:M576">
    <cfRule type="expression" dxfId="98" priority="894">
      <formula>C576/B576&lt;1</formula>
    </cfRule>
  </conditionalFormatting>
  <conditionalFormatting sqref="C571:N571">
    <cfRule type="cellIs" dxfId="97" priority="895" operator="lessThan">
      <formula>0</formula>
    </cfRule>
  </conditionalFormatting>
  <conditionalFormatting sqref="N576">
    <cfRule type="expression" dxfId="96" priority="896">
      <formula>N576/M576&gt;1</formula>
    </cfRule>
  </conditionalFormatting>
  <conditionalFormatting sqref="N576">
    <cfRule type="expression" dxfId="95" priority="897">
      <formula>N576/M576&lt;1</formula>
    </cfRule>
  </conditionalFormatting>
  <conditionalFormatting sqref="C576:M576">
    <cfRule type="cellIs" dxfId="94" priority="898" operator="lessThan">
      <formula>0</formula>
    </cfRule>
  </conditionalFormatting>
  <conditionalFormatting sqref="C576:M576">
    <cfRule type="cellIs" dxfId="93" priority="899" operator="lessThan">
      <formula>0</formula>
    </cfRule>
  </conditionalFormatting>
  <conditionalFormatting sqref="B540">
    <cfRule type="cellIs" dxfId="92" priority="900" operator="lessThan">
      <formula>0</formula>
    </cfRule>
  </conditionalFormatting>
  <conditionalFormatting sqref="B540">
    <cfRule type="expression" dxfId="91" priority="901">
      <formula>B540/#REF!&gt;1</formula>
    </cfRule>
  </conditionalFormatting>
  <conditionalFormatting sqref="B540">
    <cfRule type="expression" dxfId="90" priority="902">
      <formula>B540/#REF!&lt;1</formula>
    </cfRule>
  </conditionalFormatting>
  <conditionalFormatting sqref="C540:N540">
    <cfRule type="cellIs" dxfId="89" priority="903" operator="lessThan">
      <formula>0</formula>
    </cfRule>
  </conditionalFormatting>
  <conditionalFormatting sqref="C614:N615">
    <cfRule type="expression" dxfId="88" priority="904">
      <formula>C614/B614&gt;1</formula>
    </cfRule>
  </conditionalFormatting>
  <conditionalFormatting sqref="C614:N615">
    <cfRule type="expression" dxfId="87" priority="905">
      <formula>C614/B614&lt;1</formula>
    </cfRule>
  </conditionalFormatting>
  <conditionalFormatting sqref="C571:N571">
    <cfRule type="cellIs" dxfId="86" priority="906" operator="lessThan">
      <formula>0</formula>
    </cfRule>
  </conditionalFormatting>
  <conditionalFormatting sqref="C555:N555">
    <cfRule type="expression" dxfId="85" priority="907">
      <formula>C555/B555&gt;1</formula>
    </cfRule>
  </conditionalFormatting>
  <conditionalFormatting sqref="C555:N555">
    <cfRule type="expression" dxfId="84" priority="908">
      <formula>C555/B555&lt;1</formula>
    </cfRule>
  </conditionalFormatting>
  <conditionalFormatting sqref="C571:N571">
    <cfRule type="cellIs" dxfId="83" priority="909" operator="lessThan">
      <formula>0</formula>
    </cfRule>
  </conditionalFormatting>
  <conditionalFormatting sqref="N576">
    <cfRule type="cellIs" dxfId="82" priority="910" operator="lessThan">
      <formula>0</formula>
    </cfRule>
  </conditionalFormatting>
  <conditionalFormatting sqref="C576:M576">
    <cfRule type="cellIs" dxfId="81" priority="911" operator="lessThan">
      <formula>0</formula>
    </cfRule>
  </conditionalFormatting>
  <conditionalFormatting sqref="N576">
    <cfRule type="cellIs" dxfId="80" priority="912" operator="lessThan">
      <formula>0</formula>
    </cfRule>
  </conditionalFormatting>
  <conditionalFormatting sqref="B651:N654">
    <cfRule type="cellIs" dxfId="79" priority="913" operator="lessThan">
      <formula>0</formula>
    </cfRule>
  </conditionalFormatting>
  <conditionalFormatting sqref="I653:P653 O651:P652 O654:P654">
    <cfRule type="cellIs" dxfId="78" priority="914" operator="lessThan">
      <formula>0</formula>
    </cfRule>
  </conditionalFormatting>
  <conditionalFormatting sqref="B655:N658">
    <cfRule type="cellIs" dxfId="77" priority="915" operator="lessThan">
      <formula>0</formula>
    </cfRule>
  </conditionalFormatting>
  <conditionalFormatting sqref="I657:P657 O655:P656 O658:P658">
    <cfRule type="cellIs" dxfId="76" priority="916" operator="lessThan">
      <formula>0</formula>
    </cfRule>
  </conditionalFormatting>
  <conditionalFormatting sqref="B659:N662">
    <cfRule type="cellIs" dxfId="75" priority="917" operator="lessThan">
      <formula>0</formula>
    </cfRule>
  </conditionalFormatting>
  <conditionalFormatting sqref="I661:P661 O659:P660 O662:P662">
    <cfRule type="cellIs" dxfId="74" priority="918" operator="lessThan">
      <formula>0</formula>
    </cfRule>
  </conditionalFormatting>
  <conditionalFormatting sqref="B663:N666">
    <cfRule type="cellIs" dxfId="73" priority="919" operator="lessThan">
      <formula>0</formula>
    </cfRule>
  </conditionalFormatting>
  <conditionalFormatting sqref="I665:P665 O663:P664 O666:P666">
    <cfRule type="cellIs" dxfId="72" priority="920" operator="lessThan">
      <formula>0</formula>
    </cfRule>
  </conditionalFormatting>
  <conditionalFormatting sqref="B667:N670">
    <cfRule type="cellIs" dxfId="71" priority="921" operator="lessThan">
      <formula>0</formula>
    </cfRule>
  </conditionalFormatting>
  <conditionalFormatting sqref="I669:P669 O667:P668 O670:P670">
    <cfRule type="cellIs" dxfId="70" priority="922" operator="lessThan">
      <formula>0</formula>
    </cfRule>
  </conditionalFormatting>
  <conditionalFormatting sqref="B671:N674">
    <cfRule type="cellIs" dxfId="69" priority="923" operator="lessThan">
      <formula>0</formula>
    </cfRule>
  </conditionalFormatting>
  <conditionalFormatting sqref="I673:P673 O671:P672 O674:P674">
    <cfRule type="cellIs" dxfId="68" priority="924" operator="lessThan">
      <formula>0</formula>
    </cfRule>
  </conditionalFormatting>
  <conditionalFormatting sqref="B675:N678">
    <cfRule type="cellIs" dxfId="67" priority="925" operator="lessThan">
      <formula>0</formula>
    </cfRule>
  </conditionalFormatting>
  <conditionalFormatting sqref="I677:P677 O675:P676 O678:P678">
    <cfRule type="cellIs" dxfId="66" priority="926" operator="lessThan">
      <formula>0</formula>
    </cfRule>
  </conditionalFormatting>
  <conditionalFormatting sqref="B679:N682">
    <cfRule type="cellIs" dxfId="65" priority="927" operator="lessThan">
      <formula>0</formula>
    </cfRule>
  </conditionalFormatting>
  <conditionalFormatting sqref="I681:P681 O679:P680 O682:P682">
    <cfRule type="cellIs" dxfId="64" priority="928" operator="lessThan">
      <formula>0</formula>
    </cfRule>
  </conditionalFormatting>
  <conditionalFormatting sqref="B687:N690">
    <cfRule type="cellIs" dxfId="63" priority="929" operator="lessThan">
      <formula>0</formula>
    </cfRule>
  </conditionalFormatting>
  <conditionalFormatting sqref="I689:P689 O687:P688 O690:P690">
    <cfRule type="cellIs" dxfId="62" priority="930" operator="lessThan">
      <formula>0</formula>
    </cfRule>
  </conditionalFormatting>
  <conditionalFormatting sqref="B691:N694">
    <cfRule type="cellIs" dxfId="61" priority="931" operator="lessThan">
      <formula>0</formula>
    </cfRule>
  </conditionalFormatting>
  <conditionalFormatting sqref="I693:P693 O691:P692 O694:P694">
    <cfRule type="cellIs" dxfId="60" priority="932" operator="lessThan">
      <formula>0</formula>
    </cfRule>
  </conditionalFormatting>
  <conditionalFormatting sqref="O624">
    <cfRule type="cellIs" dxfId="59" priority="933" operator="lessThan">
      <formula>0</formula>
    </cfRule>
  </conditionalFormatting>
  <conditionalFormatting sqref="O519">
    <cfRule type="cellIs" dxfId="58" priority="934" operator="lessThan">
      <formula>0</formula>
    </cfRule>
  </conditionalFormatting>
  <conditionalFormatting sqref="P442">
    <cfRule type="cellIs" dxfId="57" priority="935" operator="lessThan">
      <formula>0</formula>
    </cfRule>
  </conditionalFormatting>
  <conditionalFormatting sqref="O442">
    <cfRule type="cellIs" dxfId="56" priority="936" operator="lessThan">
      <formula>0</formula>
    </cfRule>
  </conditionalFormatting>
  <conditionalFormatting sqref="B442:N442">
    <cfRule type="cellIs" dxfId="55" priority="937" operator="lessThan">
      <formula>0</formula>
    </cfRule>
  </conditionalFormatting>
  <conditionalFormatting sqref="P463">
    <cfRule type="cellIs" dxfId="54" priority="938" operator="lessThan">
      <formula>0</formula>
    </cfRule>
  </conditionalFormatting>
  <conditionalFormatting sqref="O463">
    <cfRule type="cellIs" dxfId="53" priority="939" operator="lessThan">
      <formula>0</formula>
    </cfRule>
  </conditionalFormatting>
  <conditionalFormatting sqref="B463:N463">
    <cfRule type="cellIs" dxfId="52" priority="940" operator="lessThan">
      <formula>0</formula>
    </cfRule>
  </conditionalFormatting>
  <conditionalFormatting sqref="P471">
    <cfRule type="cellIs" dxfId="51" priority="941" operator="lessThan">
      <formula>0</formula>
    </cfRule>
  </conditionalFormatting>
  <conditionalFormatting sqref="O471">
    <cfRule type="cellIs" dxfId="50" priority="942" operator="lessThan">
      <formula>0</formula>
    </cfRule>
  </conditionalFormatting>
  <conditionalFormatting sqref="B471:N471">
    <cfRule type="cellIs" dxfId="49" priority="943" operator="lessThan">
      <formula>0</formula>
    </cfRule>
  </conditionalFormatting>
  <conditionalFormatting sqref="P480">
    <cfRule type="cellIs" dxfId="48" priority="944" operator="lessThan">
      <formula>0</formula>
    </cfRule>
  </conditionalFormatting>
  <conditionalFormatting sqref="O480">
    <cfRule type="cellIs" dxfId="47" priority="945" operator="lessThan">
      <formula>0</formula>
    </cfRule>
  </conditionalFormatting>
  <conditionalFormatting sqref="B480:N480">
    <cfRule type="cellIs" dxfId="46" priority="946" operator="lessThan">
      <formula>0</formula>
    </cfRule>
  </conditionalFormatting>
  <conditionalFormatting sqref="P488">
    <cfRule type="cellIs" dxfId="45" priority="947" operator="lessThan">
      <formula>0</formula>
    </cfRule>
  </conditionalFormatting>
  <conditionalFormatting sqref="O488">
    <cfRule type="cellIs" dxfId="44" priority="948" operator="lessThan">
      <formula>0</formula>
    </cfRule>
  </conditionalFormatting>
  <conditionalFormatting sqref="B488:N488">
    <cfRule type="cellIs" dxfId="43" priority="949" operator="lessThan">
      <formula>0</formula>
    </cfRule>
  </conditionalFormatting>
  <conditionalFormatting sqref="P496">
    <cfRule type="cellIs" dxfId="42" priority="950" operator="lessThan">
      <formula>0</formula>
    </cfRule>
  </conditionalFormatting>
  <conditionalFormatting sqref="O496">
    <cfRule type="cellIs" dxfId="41" priority="951" operator="lessThan">
      <formula>0</formula>
    </cfRule>
  </conditionalFormatting>
  <conditionalFormatting sqref="B496:N496">
    <cfRule type="cellIs" dxfId="40" priority="952" operator="lessThan">
      <formula>0</formula>
    </cfRule>
  </conditionalFormatting>
  <conditionalFormatting sqref="P511">
    <cfRule type="cellIs" dxfId="39" priority="953" operator="lessThan">
      <formula>0</formula>
    </cfRule>
  </conditionalFormatting>
  <conditionalFormatting sqref="O511">
    <cfRule type="cellIs" dxfId="38" priority="954" operator="lessThan">
      <formula>0</formula>
    </cfRule>
  </conditionalFormatting>
  <conditionalFormatting sqref="B511:N511">
    <cfRule type="cellIs" dxfId="37" priority="955" operator="lessThan">
      <formula>0</formula>
    </cfRule>
  </conditionalFormatting>
  <conditionalFormatting sqref="P519">
    <cfRule type="cellIs" dxfId="36" priority="956" operator="lessThan">
      <formula>0</formula>
    </cfRule>
  </conditionalFormatting>
  <conditionalFormatting sqref="B519:N519">
    <cfRule type="cellIs" dxfId="35" priority="957" operator="lessThan">
      <formula>0</formula>
    </cfRule>
  </conditionalFormatting>
  <conditionalFormatting sqref="P548">
    <cfRule type="cellIs" dxfId="34" priority="958" operator="lessThan">
      <formula>0</formula>
    </cfRule>
  </conditionalFormatting>
  <conditionalFormatting sqref="O548">
    <cfRule type="cellIs" dxfId="33" priority="959" operator="lessThan">
      <formula>0</formula>
    </cfRule>
  </conditionalFormatting>
  <conditionalFormatting sqref="B548:N548">
    <cfRule type="cellIs" dxfId="32" priority="960" operator="lessThan">
      <formula>0</formula>
    </cfRule>
  </conditionalFormatting>
  <conditionalFormatting sqref="Q698:AC698 G698 O709 Q709:AC709 G709:I709 O716 Q716:AC716 G716:I716 O723 Q723:AC723 I723 O731 Q731:AC731 G731:I731 O698 D699:F704 O699:AC704">
    <cfRule type="cellIs" dxfId="31" priority="961" operator="lessThan">
      <formula>0</formula>
    </cfRule>
  </conditionalFormatting>
  <conditionalFormatting sqref="O708:O709 O715:O716 O698">
    <cfRule type="cellIs" dxfId="30" priority="962" operator="lessThan">
      <formula>0</formula>
    </cfRule>
  </conditionalFormatting>
  <conditionalFormatting sqref="P711">
    <cfRule type="cellIs" dxfId="29" priority="963" operator="lessThan">
      <formula>0</formula>
    </cfRule>
  </conditionalFormatting>
  <conditionalFormatting sqref="P700">
    <cfRule type="cellIs" dxfId="28" priority="964" operator="lessThan">
      <formula>0</formula>
    </cfRule>
  </conditionalFormatting>
  <conditionalFormatting sqref="P718">
    <cfRule type="cellIs" dxfId="27" priority="965" operator="lessThan">
      <formula>0</formula>
    </cfRule>
  </conditionalFormatting>
  <conditionalFormatting sqref="O723">
    <cfRule type="cellIs" dxfId="26" priority="966" operator="lessThan">
      <formula>0</formula>
    </cfRule>
  </conditionalFormatting>
  <conditionalFormatting sqref="P725">
    <cfRule type="cellIs" dxfId="25" priority="967" operator="lessThan">
      <formula>0</formula>
    </cfRule>
  </conditionalFormatting>
  <conditionalFormatting sqref="D698:F698 D709:H709 D716:H716 D723:H723 D731:H731">
    <cfRule type="cellIs" dxfId="24" priority="968" operator="lessThan">
      <formula>0</formula>
    </cfRule>
  </conditionalFormatting>
  <conditionalFormatting sqref="N744:N746">
    <cfRule type="cellIs" dxfId="23" priority="969" operator="lessThan">
      <formula>0</formula>
    </cfRule>
  </conditionalFormatting>
  <conditionalFormatting sqref="M721">
    <cfRule type="cellIs" dxfId="22" priority="970" operator="lessThan">
      <formula>0</formula>
    </cfRule>
  </conditionalFormatting>
  <conditionalFormatting sqref="M720">
    <cfRule type="cellIs" dxfId="21" priority="971" operator="lessThan">
      <formula>0</formula>
    </cfRule>
  </conditionalFormatting>
  <conditionalFormatting sqref="M719">
    <cfRule type="cellIs" dxfId="20" priority="972" operator="lessThan">
      <formula>0</formula>
    </cfRule>
  </conditionalFormatting>
  <conditionalFormatting sqref="M717">
    <cfRule type="cellIs" dxfId="19" priority="973" operator="lessThan">
      <formula>0</formula>
    </cfRule>
  </conditionalFormatting>
  <conditionalFormatting sqref="G699:N707">
    <cfRule type="expression" dxfId="18" priority="974">
      <formula>G699/F699&gt;1</formula>
    </cfRule>
  </conditionalFormatting>
  <conditionalFormatting sqref="G699:N707">
    <cfRule type="expression" dxfId="17" priority="975">
      <formula>G699/F699&lt;1</formula>
    </cfRule>
  </conditionalFormatting>
  <conditionalFormatting sqref="G699:N707">
    <cfRule type="cellIs" dxfId="16" priority="976" operator="lessThan">
      <formula>0</formula>
    </cfRule>
  </conditionalFormatting>
  <conditionalFormatting sqref="I710:N714">
    <cfRule type="expression" dxfId="15" priority="977">
      <formula>I710/H710&gt;1</formula>
    </cfRule>
  </conditionalFormatting>
  <conditionalFormatting sqref="I710:N714">
    <cfRule type="expression" dxfId="14" priority="978">
      <formula>I710/H710&lt;1</formula>
    </cfRule>
  </conditionalFormatting>
  <conditionalFormatting sqref="I710:N714">
    <cfRule type="cellIs" dxfId="13" priority="979" operator="lessThan">
      <formula>0</formula>
    </cfRule>
  </conditionalFormatting>
  <conditionalFormatting sqref="O449:P449 B449">
    <cfRule type="cellIs" dxfId="12" priority="980" operator="lessThan">
      <formula>0</formula>
    </cfRule>
  </conditionalFormatting>
  <conditionalFormatting sqref="P450:P454">
    <cfRule type="cellIs" dxfId="11" priority="981" operator="lessThan">
      <formula>0</formula>
    </cfRule>
  </conditionalFormatting>
  <conditionalFormatting sqref="O450:O453">
    <cfRule type="cellIs" dxfId="10" priority="982" operator="lessThan">
      <formula>0</formula>
    </cfRule>
  </conditionalFormatting>
  <conditionalFormatting sqref="G454:N454 M450:N453">
    <cfRule type="cellIs" dxfId="9" priority="983" operator="lessThan">
      <formula>0</formula>
    </cfRule>
  </conditionalFormatting>
  <conditionalFormatting sqref="G454:N454 M450:N453">
    <cfRule type="expression" dxfId="8" priority="984">
      <formula>G450/F450&gt;1</formula>
    </cfRule>
  </conditionalFormatting>
  <conditionalFormatting sqref="G454:N454 M450:N453">
    <cfRule type="expression" dxfId="7" priority="985">
      <formula>G450/F450&lt;1</formula>
    </cfRule>
  </conditionalFormatting>
  <conditionalFormatting sqref="B450:L453">
    <cfRule type="cellIs" dxfId="6" priority="986" operator="lessThan">
      <formula>0</formula>
    </cfRule>
  </conditionalFormatting>
  <conditionalFormatting sqref="B450:L453">
    <cfRule type="expression" dxfId="5" priority="987">
      <formula>B450/A450&gt;1</formula>
    </cfRule>
  </conditionalFormatting>
  <conditionalFormatting sqref="B450:L453">
    <cfRule type="expression" dxfId="4" priority="988">
      <formula>B450/A450&lt;1</formula>
    </cfRule>
  </conditionalFormatting>
  <conditionalFormatting sqref="B454:F454">
    <cfRule type="cellIs" dxfId="3" priority="989" operator="lessThan">
      <formula>0</formula>
    </cfRule>
  </conditionalFormatting>
  <conditionalFormatting sqref="B454:F454">
    <cfRule type="expression" dxfId="2" priority="990">
      <formula>B454/A454&gt;1</formula>
    </cfRule>
  </conditionalFormatting>
  <conditionalFormatting sqref="B454:F454">
    <cfRule type="expression" dxfId="1" priority="991">
      <formula>B454/A454&lt;1</formula>
    </cfRule>
  </conditionalFormatting>
  <conditionalFormatting sqref="O454">
    <cfRule type="cellIs" dxfId="0" priority="992" operator="lessThan">
      <formula>0</formula>
    </cfRule>
  </conditionalFormatting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Price</vt:lpstr>
      <vt:lpstr>Sheet1</vt:lpstr>
      <vt:lpstr>ASKต้นฉบับFin</vt:lpstr>
      <vt:lpstr>CPNต้นฉบับ</vt:lpstr>
      <vt:lpstr>CPALL 2-2-64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Prapas Boonchuen</dc:creator>
  <cp:lastModifiedBy>DELL</cp:lastModifiedBy>
  <dcterms:created xsi:type="dcterms:W3CDTF">2020-09-21T15:20:24Z</dcterms:created>
  <dcterms:modified xsi:type="dcterms:W3CDTF">2021-02-02T14:49:19Z</dcterms:modified>
</cp:coreProperties>
</file>