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DHopital\Desktop\"/>
    </mc:Choice>
  </mc:AlternateContent>
  <xr:revisionPtr revIDLastSave="0" documentId="13_ncr:1_{F7A37CF4-42E2-45A8-ABE6-424D405895CE}" xr6:coauthVersionLast="47" xr6:coauthVersionMax="47" xr10:uidLastSave="{00000000-0000-0000-0000-000000000000}"/>
  <bookViews>
    <workbookView xWindow="-120" yWindow="-120" windowWidth="29040" windowHeight="15840" xr2:uid="{6364FCA0-DB6E-4B2F-867C-0AFB5D2560A2}"/>
  </bookViews>
  <sheets>
    <sheet name="FSMART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21" i="1" l="1"/>
  <c r="AA723" i="1" s="1"/>
  <c r="M713" i="1"/>
  <c r="N712" i="1"/>
  <c r="M709" i="1"/>
  <c r="L709" i="1"/>
  <c r="M708" i="1"/>
  <c r="N708" i="1" s="1"/>
  <c r="K705" i="1"/>
  <c r="L704" i="1"/>
  <c r="K703" i="1"/>
  <c r="K701" i="1"/>
  <c r="J701" i="1"/>
  <c r="L703" i="1" s="1"/>
  <c r="M700" i="1"/>
  <c r="N700" i="1" s="1"/>
  <c r="L700" i="1"/>
  <c r="L701" i="1" s="1"/>
  <c r="K700" i="1"/>
  <c r="J697" i="1"/>
  <c r="I697" i="1"/>
  <c r="K696" i="1"/>
  <c r="K697" i="1" s="1"/>
  <c r="J696" i="1"/>
  <c r="H693" i="1"/>
  <c r="J692" i="1"/>
  <c r="I692" i="1"/>
  <c r="I693" i="1" s="1"/>
  <c r="I695" i="1" s="1"/>
  <c r="G689" i="1"/>
  <c r="J688" i="1"/>
  <c r="I688" i="1"/>
  <c r="I689" i="1" s="1"/>
  <c r="H688" i="1"/>
  <c r="H689" i="1" s="1"/>
  <c r="F685" i="1"/>
  <c r="G684" i="1"/>
  <c r="H684" i="1" s="1"/>
  <c r="H685" i="1" s="1"/>
  <c r="H687" i="1" s="1"/>
  <c r="F683" i="1"/>
  <c r="H681" i="1"/>
  <c r="H683" i="1" s="1"/>
  <c r="G681" i="1"/>
  <c r="G683" i="1" s="1"/>
  <c r="F681" i="1"/>
  <c r="E681" i="1"/>
  <c r="J680" i="1"/>
  <c r="I680" i="1"/>
  <c r="I681" i="1" s="1"/>
  <c r="G680" i="1"/>
  <c r="H680" i="1" s="1"/>
  <c r="F680" i="1"/>
  <c r="F677" i="1"/>
  <c r="E677" i="1"/>
  <c r="D677" i="1"/>
  <c r="H676" i="1"/>
  <c r="F676" i="1"/>
  <c r="G676" i="1" s="1"/>
  <c r="G677" i="1" s="1"/>
  <c r="E676" i="1"/>
  <c r="C673" i="1"/>
  <c r="D672" i="1"/>
  <c r="D671" i="1"/>
  <c r="C669" i="1"/>
  <c r="B669" i="1"/>
  <c r="E668" i="1"/>
  <c r="D668" i="1"/>
  <c r="D669" i="1" s="1"/>
  <c r="C668" i="1"/>
  <c r="G666" i="1"/>
  <c r="F666" i="1"/>
  <c r="E666" i="1"/>
  <c r="D666" i="1"/>
  <c r="C666" i="1"/>
  <c r="B666" i="1"/>
  <c r="N665" i="1"/>
  <c r="O652" i="1"/>
  <c r="O645" i="1" s="1"/>
  <c r="N645" i="1"/>
  <c r="M645" i="1"/>
  <c r="L645" i="1"/>
  <c r="K645" i="1"/>
  <c r="J645" i="1"/>
  <c r="I645" i="1"/>
  <c r="H645" i="1"/>
  <c r="P643" i="1"/>
  <c r="N643" i="1"/>
  <c r="M643" i="1"/>
  <c r="L643" i="1"/>
  <c r="K643" i="1"/>
  <c r="J643" i="1"/>
  <c r="I643" i="1"/>
  <c r="H643" i="1"/>
  <c r="P642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O607" i="1"/>
  <c r="M607" i="1"/>
  <c r="L607" i="1"/>
  <c r="K607" i="1"/>
  <c r="I607" i="1"/>
  <c r="H607" i="1"/>
  <c r="G607" i="1"/>
  <c r="E607" i="1"/>
  <c r="D607" i="1"/>
  <c r="C607" i="1"/>
  <c r="O606" i="1"/>
  <c r="N606" i="1"/>
  <c r="M606" i="1"/>
  <c r="K606" i="1"/>
  <c r="J606" i="1"/>
  <c r="I606" i="1"/>
  <c r="G606" i="1"/>
  <c r="F606" i="1"/>
  <c r="E606" i="1"/>
  <c r="C606" i="1"/>
  <c r="B606" i="1"/>
  <c r="O605" i="1"/>
  <c r="M605" i="1"/>
  <c r="L605" i="1"/>
  <c r="K605" i="1"/>
  <c r="I605" i="1"/>
  <c r="H605" i="1"/>
  <c r="G605" i="1"/>
  <c r="E605" i="1"/>
  <c r="D605" i="1"/>
  <c r="C605" i="1"/>
  <c r="O604" i="1"/>
  <c r="N604" i="1"/>
  <c r="M604" i="1"/>
  <c r="K604" i="1"/>
  <c r="J604" i="1"/>
  <c r="I604" i="1"/>
  <c r="G604" i="1"/>
  <c r="F604" i="1"/>
  <c r="E604" i="1"/>
  <c r="C604" i="1"/>
  <c r="B604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O600" i="1"/>
  <c r="N600" i="1"/>
  <c r="M600" i="1"/>
  <c r="L600" i="1"/>
  <c r="L606" i="1" s="1"/>
  <c r="K600" i="1"/>
  <c r="J600" i="1"/>
  <c r="I600" i="1"/>
  <c r="H600" i="1"/>
  <c r="H606" i="1" s="1"/>
  <c r="G600" i="1"/>
  <c r="F600" i="1"/>
  <c r="E600" i="1"/>
  <c r="D600" i="1"/>
  <c r="D606" i="1" s="1"/>
  <c r="C600" i="1"/>
  <c r="B600" i="1"/>
  <c r="O599" i="1"/>
  <c r="N599" i="1"/>
  <c r="N605" i="1" s="1"/>
  <c r="M599" i="1"/>
  <c r="L599" i="1"/>
  <c r="K599" i="1"/>
  <c r="J599" i="1"/>
  <c r="J605" i="1" s="1"/>
  <c r="I599" i="1"/>
  <c r="H599" i="1"/>
  <c r="G599" i="1"/>
  <c r="F599" i="1"/>
  <c r="F605" i="1" s="1"/>
  <c r="E599" i="1"/>
  <c r="D599" i="1"/>
  <c r="C599" i="1"/>
  <c r="B599" i="1"/>
  <c r="B605" i="1" s="1"/>
  <c r="O598" i="1"/>
  <c r="N598" i="1"/>
  <c r="M598" i="1"/>
  <c r="L598" i="1"/>
  <c r="L604" i="1" s="1"/>
  <c r="K598" i="1"/>
  <c r="J598" i="1"/>
  <c r="I598" i="1"/>
  <c r="H598" i="1"/>
  <c r="H604" i="1" s="1"/>
  <c r="G598" i="1"/>
  <c r="F598" i="1"/>
  <c r="E598" i="1"/>
  <c r="D598" i="1"/>
  <c r="D604" i="1" s="1"/>
  <c r="C598" i="1"/>
  <c r="B598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K587" i="1"/>
  <c r="C587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O584" i="1"/>
  <c r="N584" i="1"/>
  <c r="N587" i="1" s="1"/>
  <c r="M584" i="1"/>
  <c r="L584" i="1"/>
  <c r="K584" i="1"/>
  <c r="J584" i="1"/>
  <c r="I584" i="1"/>
  <c r="H584" i="1"/>
  <c r="G584" i="1"/>
  <c r="F584" i="1"/>
  <c r="E584" i="1"/>
  <c r="D584" i="1"/>
  <c r="C584" i="1"/>
  <c r="B584" i="1"/>
  <c r="O583" i="1"/>
  <c r="O587" i="1" s="1"/>
  <c r="N583" i="1"/>
  <c r="M583" i="1"/>
  <c r="L583" i="1"/>
  <c r="L587" i="1" s="1"/>
  <c r="L602" i="1" s="1"/>
  <c r="K583" i="1"/>
  <c r="J583" i="1"/>
  <c r="J587" i="1" s="1"/>
  <c r="I583" i="1"/>
  <c r="H583" i="1"/>
  <c r="H587" i="1" s="1"/>
  <c r="G583" i="1"/>
  <c r="G587" i="1" s="1"/>
  <c r="F583" i="1"/>
  <c r="F587" i="1" s="1"/>
  <c r="E583" i="1"/>
  <c r="D583" i="1"/>
  <c r="D587" i="1" s="1"/>
  <c r="C583" i="1"/>
  <c r="B583" i="1"/>
  <c r="B587" i="1" s="1"/>
  <c r="F580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O578" i="1"/>
  <c r="N578" i="1"/>
  <c r="N580" i="1" s="1"/>
  <c r="M578" i="1"/>
  <c r="L578" i="1"/>
  <c r="K578" i="1"/>
  <c r="J578" i="1"/>
  <c r="I578" i="1"/>
  <c r="H578" i="1"/>
  <c r="G578" i="1"/>
  <c r="F578" i="1"/>
  <c r="E578" i="1"/>
  <c r="D578" i="1"/>
  <c r="C578" i="1"/>
  <c r="B578" i="1"/>
  <c r="O577" i="1"/>
  <c r="O580" i="1" s="1"/>
  <c r="N577" i="1"/>
  <c r="M577" i="1"/>
  <c r="L577" i="1"/>
  <c r="K577" i="1"/>
  <c r="K580" i="1" s="1"/>
  <c r="J577" i="1"/>
  <c r="I577" i="1"/>
  <c r="H577" i="1"/>
  <c r="G577" i="1"/>
  <c r="G580" i="1" s="1"/>
  <c r="F577" i="1"/>
  <c r="E577" i="1"/>
  <c r="D577" i="1"/>
  <c r="C577" i="1"/>
  <c r="B577" i="1"/>
  <c r="O576" i="1"/>
  <c r="N576" i="1"/>
  <c r="M576" i="1"/>
  <c r="M580" i="1" s="1"/>
  <c r="L576" i="1"/>
  <c r="K576" i="1"/>
  <c r="J576" i="1"/>
  <c r="J580" i="1" s="1"/>
  <c r="I576" i="1"/>
  <c r="I580" i="1" s="1"/>
  <c r="H576" i="1"/>
  <c r="G576" i="1"/>
  <c r="F576" i="1"/>
  <c r="E576" i="1"/>
  <c r="E580" i="1" s="1"/>
  <c r="D576" i="1"/>
  <c r="C576" i="1"/>
  <c r="B576" i="1"/>
  <c r="B580" i="1" s="1"/>
  <c r="O566" i="1"/>
  <c r="J566" i="1"/>
  <c r="F566" i="1"/>
  <c r="E566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O564" i="1"/>
  <c r="N564" i="1"/>
  <c r="N566" i="1" s="1"/>
  <c r="M564" i="1"/>
  <c r="L564" i="1"/>
  <c r="K564" i="1"/>
  <c r="J564" i="1"/>
  <c r="I564" i="1"/>
  <c r="H564" i="1"/>
  <c r="G564" i="1"/>
  <c r="F564" i="1"/>
  <c r="E564" i="1"/>
  <c r="D564" i="1"/>
  <c r="C564" i="1"/>
  <c r="B564" i="1"/>
  <c r="O563" i="1"/>
  <c r="N563" i="1"/>
  <c r="M563" i="1"/>
  <c r="L563" i="1"/>
  <c r="K563" i="1"/>
  <c r="K566" i="1" s="1"/>
  <c r="J563" i="1"/>
  <c r="I563" i="1"/>
  <c r="H563" i="1"/>
  <c r="G563" i="1"/>
  <c r="F563" i="1"/>
  <c r="E563" i="1"/>
  <c r="D563" i="1"/>
  <c r="C563" i="1"/>
  <c r="B563" i="1"/>
  <c r="O562" i="1"/>
  <c r="N562" i="1"/>
  <c r="M562" i="1"/>
  <c r="M566" i="1" s="1"/>
  <c r="L562" i="1"/>
  <c r="L566" i="1" s="1"/>
  <c r="K562" i="1"/>
  <c r="J562" i="1"/>
  <c r="I562" i="1"/>
  <c r="I566" i="1" s="1"/>
  <c r="H562" i="1"/>
  <c r="H566" i="1" s="1"/>
  <c r="G562" i="1"/>
  <c r="G566" i="1" s="1"/>
  <c r="F562" i="1"/>
  <c r="E562" i="1"/>
  <c r="D562" i="1"/>
  <c r="D566" i="1" s="1"/>
  <c r="C562" i="1"/>
  <c r="C566" i="1" s="1"/>
  <c r="B562" i="1"/>
  <c r="B566" i="1" s="1"/>
  <c r="G543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O541" i="1"/>
  <c r="N541" i="1"/>
  <c r="N543" i="1" s="1"/>
  <c r="M541" i="1"/>
  <c r="L541" i="1"/>
  <c r="K541" i="1"/>
  <c r="J541" i="1"/>
  <c r="I541" i="1"/>
  <c r="H541" i="1"/>
  <c r="G541" i="1"/>
  <c r="F541" i="1"/>
  <c r="E541" i="1"/>
  <c r="D541" i="1"/>
  <c r="C541" i="1"/>
  <c r="B541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O539" i="1"/>
  <c r="O543" i="1" s="1"/>
  <c r="N539" i="1"/>
  <c r="M539" i="1"/>
  <c r="M543" i="1" s="1"/>
  <c r="L539" i="1"/>
  <c r="K539" i="1"/>
  <c r="K543" i="1" s="1"/>
  <c r="J539" i="1"/>
  <c r="J543" i="1" s="1"/>
  <c r="I539" i="1"/>
  <c r="I543" i="1" s="1"/>
  <c r="H539" i="1"/>
  <c r="G539" i="1"/>
  <c r="F539" i="1"/>
  <c r="F543" i="1" s="1"/>
  <c r="E539" i="1"/>
  <c r="E543" i="1" s="1"/>
  <c r="D539" i="1"/>
  <c r="C539" i="1"/>
  <c r="C543" i="1" s="1"/>
  <c r="B539" i="1"/>
  <c r="B543" i="1" s="1"/>
  <c r="M535" i="1"/>
  <c r="E535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O533" i="1"/>
  <c r="N533" i="1"/>
  <c r="N535" i="1" s="1"/>
  <c r="M533" i="1"/>
  <c r="L533" i="1"/>
  <c r="K533" i="1"/>
  <c r="J533" i="1"/>
  <c r="I533" i="1"/>
  <c r="H533" i="1"/>
  <c r="G533" i="1"/>
  <c r="F533" i="1"/>
  <c r="E533" i="1"/>
  <c r="D533" i="1"/>
  <c r="C533" i="1"/>
  <c r="B533" i="1"/>
  <c r="O532" i="1"/>
  <c r="O535" i="1" s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O531" i="1"/>
  <c r="N531" i="1"/>
  <c r="M531" i="1"/>
  <c r="L531" i="1"/>
  <c r="K531" i="1"/>
  <c r="K535" i="1" s="1"/>
  <c r="J531" i="1"/>
  <c r="J535" i="1" s="1"/>
  <c r="I531" i="1"/>
  <c r="I535" i="1" s="1"/>
  <c r="H531" i="1"/>
  <c r="G531" i="1"/>
  <c r="G535" i="1" s="1"/>
  <c r="F531" i="1"/>
  <c r="F535" i="1" s="1"/>
  <c r="E531" i="1"/>
  <c r="D531" i="1"/>
  <c r="C531" i="1"/>
  <c r="C535" i="1" s="1"/>
  <c r="B531" i="1"/>
  <c r="B535" i="1" s="1"/>
  <c r="M527" i="1"/>
  <c r="E527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O524" i="1"/>
  <c r="O527" i="1" s="1"/>
  <c r="N524" i="1"/>
  <c r="N527" i="1" s="1"/>
  <c r="N529" i="1" s="1"/>
  <c r="M524" i="1"/>
  <c r="L524" i="1"/>
  <c r="K524" i="1"/>
  <c r="J524" i="1"/>
  <c r="I524" i="1"/>
  <c r="H524" i="1"/>
  <c r="G524" i="1"/>
  <c r="F524" i="1"/>
  <c r="E524" i="1"/>
  <c r="D524" i="1"/>
  <c r="C524" i="1"/>
  <c r="B524" i="1"/>
  <c r="O523" i="1"/>
  <c r="N523" i="1"/>
  <c r="M523" i="1"/>
  <c r="L523" i="1"/>
  <c r="L527" i="1" s="1"/>
  <c r="K523" i="1"/>
  <c r="K527" i="1" s="1"/>
  <c r="J523" i="1"/>
  <c r="I523" i="1"/>
  <c r="I527" i="1" s="1"/>
  <c r="H523" i="1"/>
  <c r="H527" i="1" s="1"/>
  <c r="G523" i="1"/>
  <c r="G527" i="1" s="1"/>
  <c r="F523" i="1"/>
  <c r="E523" i="1"/>
  <c r="D523" i="1"/>
  <c r="D527" i="1" s="1"/>
  <c r="C523" i="1"/>
  <c r="C527" i="1" s="1"/>
  <c r="B523" i="1"/>
  <c r="N521" i="1"/>
  <c r="K519" i="1"/>
  <c r="C519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O516" i="1"/>
  <c r="N516" i="1"/>
  <c r="N519" i="1" s="1"/>
  <c r="M516" i="1"/>
  <c r="L516" i="1"/>
  <c r="K516" i="1"/>
  <c r="J516" i="1"/>
  <c r="I516" i="1"/>
  <c r="H516" i="1"/>
  <c r="G516" i="1"/>
  <c r="F516" i="1"/>
  <c r="E516" i="1"/>
  <c r="D516" i="1"/>
  <c r="C516" i="1"/>
  <c r="B516" i="1"/>
  <c r="O515" i="1"/>
  <c r="O519" i="1" s="1"/>
  <c r="N515" i="1"/>
  <c r="M515" i="1"/>
  <c r="M519" i="1" s="1"/>
  <c r="L515" i="1"/>
  <c r="L519" i="1" s="1"/>
  <c r="K515" i="1"/>
  <c r="J515" i="1"/>
  <c r="J519" i="1" s="1"/>
  <c r="I515" i="1"/>
  <c r="I519" i="1" s="1"/>
  <c r="H515" i="1"/>
  <c r="H519" i="1" s="1"/>
  <c r="G515" i="1"/>
  <c r="G519" i="1" s="1"/>
  <c r="F515" i="1"/>
  <c r="F519" i="1" s="1"/>
  <c r="E515" i="1"/>
  <c r="E519" i="1" s="1"/>
  <c r="D515" i="1"/>
  <c r="D519" i="1" s="1"/>
  <c r="C515" i="1"/>
  <c r="B515" i="1"/>
  <c r="B519" i="1" s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O499" i="1"/>
  <c r="N499" i="1"/>
  <c r="N502" i="1" s="1"/>
  <c r="M499" i="1"/>
  <c r="L499" i="1"/>
  <c r="K499" i="1"/>
  <c r="J499" i="1"/>
  <c r="I499" i="1"/>
  <c r="H499" i="1"/>
  <c r="G499" i="1"/>
  <c r="F499" i="1"/>
  <c r="E499" i="1"/>
  <c r="D499" i="1"/>
  <c r="C499" i="1"/>
  <c r="B499" i="1"/>
  <c r="O498" i="1"/>
  <c r="O502" i="1" s="1"/>
  <c r="N498" i="1"/>
  <c r="M498" i="1"/>
  <c r="M502" i="1" s="1"/>
  <c r="L498" i="1"/>
  <c r="L502" i="1" s="1"/>
  <c r="K498" i="1"/>
  <c r="K502" i="1" s="1"/>
  <c r="J498" i="1"/>
  <c r="J502" i="1" s="1"/>
  <c r="I498" i="1"/>
  <c r="I502" i="1" s="1"/>
  <c r="H498" i="1"/>
  <c r="H502" i="1" s="1"/>
  <c r="G498" i="1"/>
  <c r="G502" i="1" s="1"/>
  <c r="F498" i="1"/>
  <c r="F502" i="1" s="1"/>
  <c r="E498" i="1"/>
  <c r="E502" i="1" s="1"/>
  <c r="D498" i="1"/>
  <c r="D502" i="1" s="1"/>
  <c r="C498" i="1"/>
  <c r="C502" i="1" s="1"/>
  <c r="B498" i="1"/>
  <c r="B502" i="1" s="1"/>
  <c r="J489" i="1"/>
  <c r="F489" i="1"/>
  <c r="B489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O487" i="1"/>
  <c r="L487" i="1"/>
  <c r="K487" i="1"/>
  <c r="J487" i="1"/>
  <c r="I487" i="1"/>
  <c r="H487" i="1"/>
  <c r="G487" i="1"/>
  <c r="F487" i="1"/>
  <c r="E487" i="1"/>
  <c r="D487" i="1"/>
  <c r="C487" i="1"/>
  <c r="B487" i="1"/>
  <c r="O486" i="1"/>
  <c r="O489" i="1" s="1"/>
  <c r="N486" i="1"/>
  <c r="N489" i="1" s="1"/>
  <c r="L486" i="1"/>
  <c r="K486" i="1"/>
  <c r="I486" i="1"/>
  <c r="H486" i="1"/>
  <c r="G486" i="1"/>
  <c r="F486" i="1"/>
  <c r="E486" i="1"/>
  <c r="D486" i="1"/>
  <c r="C486" i="1"/>
  <c r="B486" i="1"/>
  <c r="O485" i="1"/>
  <c r="N485" i="1"/>
  <c r="M485" i="1"/>
  <c r="M489" i="1" s="1"/>
  <c r="L485" i="1"/>
  <c r="K485" i="1"/>
  <c r="K489" i="1" s="1"/>
  <c r="I485" i="1"/>
  <c r="I489" i="1" s="1"/>
  <c r="H485" i="1"/>
  <c r="G485" i="1"/>
  <c r="G489" i="1" s="1"/>
  <c r="F485" i="1"/>
  <c r="E485" i="1"/>
  <c r="E489" i="1" s="1"/>
  <c r="D485" i="1"/>
  <c r="C485" i="1"/>
  <c r="C489" i="1" s="1"/>
  <c r="B485" i="1"/>
  <c r="H483" i="1"/>
  <c r="D483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O481" i="1"/>
  <c r="L481" i="1"/>
  <c r="K481" i="1"/>
  <c r="J481" i="1"/>
  <c r="J483" i="1" s="1"/>
  <c r="I481" i="1"/>
  <c r="H481" i="1"/>
  <c r="G481" i="1"/>
  <c r="F481" i="1"/>
  <c r="E481" i="1"/>
  <c r="D481" i="1"/>
  <c r="C481" i="1"/>
  <c r="B481" i="1"/>
  <c r="O480" i="1"/>
  <c r="O483" i="1" s="1"/>
  <c r="N480" i="1"/>
  <c r="L480" i="1"/>
  <c r="K480" i="1"/>
  <c r="I480" i="1"/>
  <c r="H480" i="1"/>
  <c r="G480" i="1"/>
  <c r="F480" i="1"/>
  <c r="E480" i="1"/>
  <c r="D480" i="1"/>
  <c r="C480" i="1"/>
  <c r="B480" i="1"/>
  <c r="O479" i="1"/>
  <c r="N479" i="1"/>
  <c r="M479" i="1"/>
  <c r="M483" i="1" s="1"/>
  <c r="L479" i="1"/>
  <c r="L483" i="1" s="1"/>
  <c r="K479" i="1"/>
  <c r="I479" i="1"/>
  <c r="I483" i="1" s="1"/>
  <c r="H479" i="1"/>
  <c r="G479" i="1"/>
  <c r="G483" i="1" s="1"/>
  <c r="F479" i="1"/>
  <c r="E479" i="1"/>
  <c r="E483" i="1" s="1"/>
  <c r="D479" i="1"/>
  <c r="C479" i="1"/>
  <c r="C483" i="1" s="1"/>
  <c r="B479" i="1"/>
  <c r="J477" i="1"/>
  <c r="F477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O475" i="1"/>
  <c r="N475" i="1"/>
  <c r="N477" i="1" s="1"/>
  <c r="M475" i="1"/>
  <c r="L475" i="1"/>
  <c r="K475" i="1"/>
  <c r="J475" i="1"/>
  <c r="I475" i="1"/>
  <c r="H475" i="1"/>
  <c r="G475" i="1"/>
  <c r="F475" i="1"/>
  <c r="E475" i="1"/>
  <c r="D475" i="1"/>
  <c r="C475" i="1"/>
  <c r="B475" i="1"/>
  <c r="O474" i="1"/>
  <c r="O477" i="1" s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O473" i="1"/>
  <c r="N473" i="1"/>
  <c r="M473" i="1"/>
  <c r="M477" i="1" s="1"/>
  <c r="L473" i="1"/>
  <c r="L477" i="1" s="1"/>
  <c r="K473" i="1"/>
  <c r="K477" i="1" s="1"/>
  <c r="J473" i="1"/>
  <c r="I473" i="1"/>
  <c r="I477" i="1" s="1"/>
  <c r="H473" i="1"/>
  <c r="H477" i="1" s="1"/>
  <c r="G473" i="1"/>
  <c r="G477" i="1" s="1"/>
  <c r="F473" i="1"/>
  <c r="E473" i="1"/>
  <c r="E477" i="1" s="1"/>
  <c r="D473" i="1"/>
  <c r="D477" i="1" s="1"/>
  <c r="C473" i="1"/>
  <c r="C477" i="1" s="1"/>
  <c r="B473" i="1"/>
  <c r="B477" i="1" s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O467" i="1"/>
  <c r="N467" i="1"/>
  <c r="M467" i="1"/>
  <c r="M491" i="1" s="1"/>
  <c r="L467" i="1"/>
  <c r="L471" i="1" s="1"/>
  <c r="K467" i="1"/>
  <c r="J467" i="1"/>
  <c r="I467" i="1"/>
  <c r="H467" i="1"/>
  <c r="H471" i="1" s="1"/>
  <c r="G467" i="1"/>
  <c r="F467" i="1"/>
  <c r="E467" i="1"/>
  <c r="D467" i="1"/>
  <c r="D471" i="1" s="1"/>
  <c r="C467" i="1"/>
  <c r="B467" i="1"/>
  <c r="O463" i="1"/>
  <c r="O509" i="1" s="1"/>
  <c r="O549" i="1" s="1"/>
  <c r="K463" i="1"/>
  <c r="K509" i="1" s="1"/>
  <c r="K549" i="1" s="1"/>
  <c r="C463" i="1"/>
  <c r="C509" i="1" s="1"/>
  <c r="C549" i="1" s="1"/>
  <c r="M462" i="1"/>
  <c r="M508" i="1" s="1"/>
  <c r="M548" i="1" s="1"/>
  <c r="I462" i="1"/>
  <c r="I508" i="1" s="1"/>
  <c r="I548" i="1" s="1"/>
  <c r="O461" i="1"/>
  <c r="K461" i="1"/>
  <c r="K507" i="1" s="1"/>
  <c r="K547" i="1" s="1"/>
  <c r="G461" i="1"/>
  <c r="G507" i="1" s="1"/>
  <c r="G547" i="1" s="1"/>
  <c r="M460" i="1"/>
  <c r="M506" i="1" s="1"/>
  <c r="I460" i="1"/>
  <c r="I506" i="1" s="1"/>
  <c r="I546" i="1" s="1"/>
  <c r="E460" i="1"/>
  <c r="E506" i="1" s="1"/>
  <c r="E546" i="1" s="1"/>
  <c r="B459" i="1"/>
  <c r="P456" i="1"/>
  <c r="O456" i="1"/>
  <c r="O639" i="1" s="1"/>
  <c r="N456" i="1"/>
  <c r="N639" i="1" s="1"/>
  <c r="N646" i="1" s="1"/>
  <c r="M456" i="1"/>
  <c r="M639" i="1" s="1"/>
  <c r="M646" i="1" s="1"/>
  <c r="L456" i="1"/>
  <c r="K456" i="1"/>
  <c r="K639" i="1" s="1"/>
  <c r="K646" i="1" s="1"/>
  <c r="J456" i="1"/>
  <c r="J639" i="1" s="1"/>
  <c r="I456" i="1"/>
  <c r="I639" i="1" s="1"/>
  <c r="I646" i="1" s="1"/>
  <c r="H456" i="1"/>
  <c r="G456" i="1"/>
  <c r="F456" i="1"/>
  <c r="E456" i="1"/>
  <c r="D456" i="1"/>
  <c r="C456" i="1"/>
  <c r="B456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O450" i="1"/>
  <c r="N450" i="1"/>
  <c r="N451" i="1" s="1"/>
  <c r="M450" i="1"/>
  <c r="L450" i="1"/>
  <c r="L451" i="1" s="1"/>
  <c r="K450" i="1"/>
  <c r="K451" i="1" s="1"/>
  <c r="J450" i="1"/>
  <c r="P450" i="1" s="1"/>
  <c r="I450" i="1"/>
  <c r="H450" i="1"/>
  <c r="H451" i="1" s="1"/>
  <c r="G450" i="1"/>
  <c r="G451" i="1" s="1"/>
  <c r="F450" i="1"/>
  <c r="F451" i="1" s="1"/>
  <c r="E450" i="1"/>
  <c r="D450" i="1"/>
  <c r="D451" i="1" s="1"/>
  <c r="C450" i="1"/>
  <c r="C451" i="1" s="1"/>
  <c r="B450" i="1"/>
  <c r="B451" i="1" s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O443" i="1"/>
  <c r="O444" i="1" s="1"/>
  <c r="N443" i="1"/>
  <c r="M443" i="1"/>
  <c r="M444" i="1" s="1"/>
  <c r="L443" i="1"/>
  <c r="K443" i="1"/>
  <c r="K444" i="1" s="1"/>
  <c r="J443" i="1"/>
  <c r="P443" i="1" s="1"/>
  <c r="I443" i="1"/>
  <c r="I444" i="1" s="1"/>
  <c r="H443" i="1"/>
  <c r="G443" i="1"/>
  <c r="G444" i="1" s="1"/>
  <c r="F443" i="1"/>
  <c r="F444" i="1" s="1"/>
  <c r="E443" i="1"/>
  <c r="E444" i="1" s="1"/>
  <c r="D443" i="1"/>
  <c r="C443" i="1"/>
  <c r="C444" i="1" s="1"/>
  <c r="B443" i="1"/>
  <c r="B444" i="1" s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O437" i="1"/>
  <c r="O438" i="1" s="1"/>
  <c r="N437" i="1"/>
  <c r="M437" i="1"/>
  <c r="M438" i="1" s="1"/>
  <c r="L437" i="1"/>
  <c r="K437" i="1"/>
  <c r="K438" i="1" s="1"/>
  <c r="J437" i="1"/>
  <c r="P437" i="1" s="1"/>
  <c r="I437" i="1"/>
  <c r="I438" i="1" s="1"/>
  <c r="H437" i="1"/>
  <c r="G437" i="1"/>
  <c r="G438" i="1" s="1"/>
  <c r="F437" i="1"/>
  <c r="F438" i="1" s="1"/>
  <c r="E437" i="1"/>
  <c r="E438" i="1" s="1"/>
  <c r="D437" i="1"/>
  <c r="C437" i="1"/>
  <c r="C438" i="1" s="1"/>
  <c r="B437" i="1"/>
  <c r="B438" i="1" s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H432" i="1"/>
  <c r="D432" i="1"/>
  <c r="I431" i="1"/>
  <c r="H431" i="1"/>
  <c r="G431" i="1"/>
  <c r="G432" i="1" s="1"/>
  <c r="F431" i="1"/>
  <c r="F432" i="1" s="1"/>
  <c r="E431" i="1"/>
  <c r="E432" i="1" s="1"/>
  <c r="D431" i="1"/>
  <c r="C431" i="1"/>
  <c r="C432" i="1" s="1"/>
  <c r="B431" i="1"/>
  <c r="B432" i="1" s="1"/>
  <c r="O430" i="1"/>
  <c r="I430" i="1"/>
  <c r="H430" i="1"/>
  <c r="G430" i="1"/>
  <c r="F430" i="1"/>
  <c r="E430" i="1"/>
  <c r="D430" i="1"/>
  <c r="C430" i="1"/>
  <c r="B430" i="1"/>
  <c r="O429" i="1"/>
  <c r="J429" i="1"/>
  <c r="I429" i="1"/>
  <c r="H429" i="1"/>
  <c r="G429" i="1"/>
  <c r="F429" i="1"/>
  <c r="E429" i="1"/>
  <c r="D429" i="1"/>
  <c r="C429" i="1"/>
  <c r="B429" i="1"/>
  <c r="J428" i="1"/>
  <c r="I428" i="1"/>
  <c r="H428" i="1"/>
  <c r="G428" i="1"/>
  <c r="F428" i="1"/>
  <c r="E428" i="1"/>
  <c r="D428" i="1"/>
  <c r="C428" i="1"/>
  <c r="B428" i="1"/>
  <c r="I425" i="1"/>
  <c r="I426" i="1" s="1"/>
  <c r="H425" i="1"/>
  <c r="G425" i="1"/>
  <c r="G426" i="1" s="1"/>
  <c r="F425" i="1"/>
  <c r="F426" i="1" s="1"/>
  <c r="E425" i="1"/>
  <c r="E426" i="1" s="1"/>
  <c r="D425" i="1"/>
  <c r="C425" i="1"/>
  <c r="C426" i="1" s="1"/>
  <c r="B425" i="1"/>
  <c r="B426" i="1" s="1"/>
  <c r="O424" i="1"/>
  <c r="I424" i="1"/>
  <c r="H424" i="1"/>
  <c r="G424" i="1"/>
  <c r="F424" i="1"/>
  <c r="E424" i="1"/>
  <c r="D424" i="1"/>
  <c r="C424" i="1"/>
  <c r="B424" i="1"/>
  <c r="O423" i="1"/>
  <c r="J423" i="1"/>
  <c r="I423" i="1"/>
  <c r="H423" i="1"/>
  <c r="G423" i="1"/>
  <c r="F423" i="1"/>
  <c r="E423" i="1"/>
  <c r="D423" i="1"/>
  <c r="C423" i="1"/>
  <c r="B423" i="1"/>
  <c r="J422" i="1"/>
  <c r="I422" i="1"/>
  <c r="H422" i="1"/>
  <c r="G422" i="1"/>
  <c r="F422" i="1"/>
  <c r="E422" i="1"/>
  <c r="D422" i="1"/>
  <c r="C422" i="1"/>
  <c r="B422" i="1"/>
  <c r="I419" i="1"/>
  <c r="I420" i="1" s="1"/>
  <c r="H419" i="1"/>
  <c r="G419" i="1"/>
  <c r="G420" i="1" s="1"/>
  <c r="F419" i="1"/>
  <c r="F420" i="1" s="1"/>
  <c r="E419" i="1"/>
  <c r="E420" i="1" s="1"/>
  <c r="D419" i="1"/>
  <c r="C419" i="1"/>
  <c r="C420" i="1" s="1"/>
  <c r="B419" i="1"/>
  <c r="B420" i="1" s="1"/>
  <c r="O418" i="1"/>
  <c r="I418" i="1"/>
  <c r="H418" i="1"/>
  <c r="G418" i="1"/>
  <c r="F418" i="1"/>
  <c r="E418" i="1"/>
  <c r="D418" i="1"/>
  <c r="C418" i="1"/>
  <c r="B418" i="1"/>
  <c r="O417" i="1"/>
  <c r="J417" i="1"/>
  <c r="I417" i="1"/>
  <c r="H417" i="1"/>
  <c r="G417" i="1"/>
  <c r="F417" i="1"/>
  <c r="E417" i="1"/>
  <c r="D417" i="1"/>
  <c r="C417" i="1"/>
  <c r="B417" i="1"/>
  <c r="J416" i="1"/>
  <c r="I416" i="1"/>
  <c r="H416" i="1"/>
  <c r="G416" i="1"/>
  <c r="F416" i="1"/>
  <c r="E416" i="1"/>
  <c r="D416" i="1"/>
  <c r="C416" i="1"/>
  <c r="B416" i="1"/>
  <c r="O413" i="1"/>
  <c r="O414" i="1" s="1"/>
  <c r="N413" i="1"/>
  <c r="M413" i="1"/>
  <c r="M414" i="1" s="1"/>
  <c r="L413" i="1"/>
  <c r="K413" i="1"/>
  <c r="K414" i="1" s="1"/>
  <c r="J413" i="1"/>
  <c r="P413" i="1" s="1"/>
  <c r="I413" i="1"/>
  <c r="I414" i="1" s="1"/>
  <c r="H413" i="1"/>
  <c r="G413" i="1"/>
  <c r="G414" i="1" s="1"/>
  <c r="F413" i="1"/>
  <c r="F414" i="1" s="1"/>
  <c r="E413" i="1"/>
  <c r="E414" i="1" s="1"/>
  <c r="D413" i="1"/>
  <c r="C413" i="1"/>
  <c r="C414" i="1" s="1"/>
  <c r="B413" i="1"/>
  <c r="B414" i="1" s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O407" i="1"/>
  <c r="O408" i="1" s="1"/>
  <c r="N407" i="1"/>
  <c r="M407" i="1"/>
  <c r="M408" i="1" s="1"/>
  <c r="L407" i="1"/>
  <c r="K407" i="1"/>
  <c r="K408" i="1" s="1"/>
  <c r="J407" i="1"/>
  <c r="P407" i="1" s="1"/>
  <c r="I407" i="1"/>
  <c r="I408" i="1" s="1"/>
  <c r="H407" i="1"/>
  <c r="G407" i="1"/>
  <c r="G408" i="1" s="1"/>
  <c r="F407" i="1"/>
  <c r="F408" i="1" s="1"/>
  <c r="E407" i="1"/>
  <c r="E408" i="1" s="1"/>
  <c r="D407" i="1"/>
  <c r="C407" i="1"/>
  <c r="C408" i="1" s="1"/>
  <c r="B407" i="1"/>
  <c r="B408" i="1" s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P401" i="1"/>
  <c r="O401" i="1"/>
  <c r="O457" i="1" s="1"/>
  <c r="N401" i="1"/>
  <c r="N444" i="1" s="1"/>
  <c r="M401" i="1"/>
  <c r="M451" i="1" s="1"/>
  <c r="L401" i="1"/>
  <c r="L444" i="1" s="1"/>
  <c r="K401" i="1"/>
  <c r="J401" i="1"/>
  <c r="I401" i="1"/>
  <c r="I451" i="1" s="1"/>
  <c r="H401" i="1"/>
  <c r="H444" i="1" s="1"/>
  <c r="G401" i="1"/>
  <c r="F401" i="1"/>
  <c r="E401" i="1"/>
  <c r="E451" i="1" s="1"/>
  <c r="D401" i="1"/>
  <c r="D444" i="1" s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M396" i="1"/>
  <c r="I396" i="1"/>
  <c r="E396" i="1"/>
  <c r="O395" i="1"/>
  <c r="O396" i="1" s="1"/>
  <c r="N395" i="1"/>
  <c r="N396" i="1" s="1"/>
  <c r="M395" i="1"/>
  <c r="L395" i="1"/>
  <c r="L396" i="1" s="1"/>
  <c r="K395" i="1"/>
  <c r="K396" i="1" s="1"/>
  <c r="J395" i="1"/>
  <c r="J396" i="1" s="1"/>
  <c r="P396" i="1" s="1"/>
  <c r="I395" i="1"/>
  <c r="H395" i="1"/>
  <c r="H396" i="1" s="1"/>
  <c r="G395" i="1"/>
  <c r="G396" i="1" s="1"/>
  <c r="F395" i="1"/>
  <c r="F396" i="1" s="1"/>
  <c r="E395" i="1"/>
  <c r="D395" i="1"/>
  <c r="D396" i="1" s="1"/>
  <c r="C395" i="1"/>
  <c r="C396" i="1" s="1"/>
  <c r="B395" i="1"/>
  <c r="B396" i="1" s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M390" i="1"/>
  <c r="I390" i="1"/>
  <c r="E390" i="1"/>
  <c r="P389" i="1"/>
  <c r="O389" i="1"/>
  <c r="O390" i="1" s="1"/>
  <c r="N389" i="1"/>
  <c r="N390" i="1" s="1"/>
  <c r="M389" i="1"/>
  <c r="L389" i="1"/>
  <c r="L390" i="1" s="1"/>
  <c r="K389" i="1"/>
  <c r="K390" i="1" s="1"/>
  <c r="J389" i="1"/>
  <c r="J390" i="1" s="1"/>
  <c r="P390" i="1" s="1"/>
  <c r="I389" i="1"/>
  <c r="H389" i="1"/>
  <c r="H390" i="1" s="1"/>
  <c r="G389" i="1"/>
  <c r="G390" i="1" s="1"/>
  <c r="F389" i="1"/>
  <c r="F390" i="1" s="1"/>
  <c r="E389" i="1"/>
  <c r="D389" i="1"/>
  <c r="D390" i="1" s="1"/>
  <c r="C389" i="1"/>
  <c r="C390" i="1" s="1"/>
  <c r="B389" i="1"/>
  <c r="B390" i="1" s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M384" i="1"/>
  <c r="I384" i="1"/>
  <c r="E384" i="1"/>
  <c r="P383" i="1"/>
  <c r="O383" i="1"/>
  <c r="O384" i="1" s="1"/>
  <c r="N383" i="1"/>
  <c r="N384" i="1" s="1"/>
  <c r="M383" i="1"/>
  <c r="L383" i="1"/>
  <c r="L384" i="1" s="1"/>
  <c r="K383" i="1"/>
  <c r="K384" i="1" s="1"/>
  <c r="J383" i="1"/>
  <c r="J384" i="1" s="1"/>
  <c r="P384" i="1" s="1"/>
  <c r="I383" i="1"/>
  <c r="H383" i="1"/>
  <c r="H384" i="1" s="1"/>
  <c r="G383" i="1"/>
  <c r="G384" i="1" s="1"/>
  <c r="F383" i="1"/>
  <c r="F384" i="1" s="1"/>
  <c r="E383" i="1"/>
  <c r="D383" i="1"/>
  <c r="D384" i="1" s="1"/>
  <c r="C383" i="1"/>
  <c r="C384" i="1" s="1"/>
  <c r="B383" i="1"/>
  <c r="B384" i="1" s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M378" i="1"/>
  <c r="I378" i="1"/>
  <c r="E378" i="1"/>
  <c r="P377" i="1"/>
  <c r="O377" i="1"/>
  <c r="O378" i="1" s="1"/>
  <c r="N377" i="1"/>
  <c r="N378" i="1" s="1"/>
  <c r="M377" i="1"/>
  <c r="L377" i="1"/>
  <c r="L378" i="1" s="1"/>
  <c r="K377" i="1"/>
  <c r="K378" i="1" s="1"/>
  <c r="J377" i="1"/>
  <c r="J378" i="1" s="1"/>
  <c r="P378" i="1" s="1"/>
  <c r="I377" i="1"/>
  <c r="H377" i="1"/>
  <c r="H378" i="1" s="1"/>
  <c r="G377" i="1"/>
  <c r="G378" i="1" s="1"/>
  <c r="F377" i="1"/>
  <c r="F378" i="1" s="1"/>
  <c r="E377" i="1"/>
  <c r="D377" i="1"/>
  <c r="D378" i="1" s="1"/>
  <c r="C377" i="1"/>
  <c r="C378" i="1" s="1"/>
  <c r="B377" i="1"/>
  <c r="B378" i="1" s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M372" i="1"/>
  <c r="I372" i="1"/>
  <c r="E372" i="1"/>
  <c r="P371" i="1"/>
  <c r="O371" i="1"/>
  <c r="O372" i="1" s="1"/>
  <c r="N371" i="1"/>
  <c r="N372" i="1" s="1"/>
  <c r="M371" i="1"/>
  <c r="L371" i="1"/>
  <c r="L372" i="1" s="1"/>
  <c r="K371" i="1"/>
  <c r="K372" i="1" s="1"/>
  <c r="J371" i="1"/>
  <c r="J372" i="1" s="1"/>
  <c r="P372" i="1" s="1"/>
  <c r="I371" i="1"/>
  <c r="H371" i="1"/>
  <c r="H372" i="1" s="1"/>
  <c r="G371" i="1"/>
  <c r="G372" i="1" s="1"/>
  <c r="F371" i="1"/>
  <c r="F372" i="1" s="1"/>
  <c r="E371" i="1"/>
  <c r="D371" i="1"/>
  <c r="D372" i="1" s="1"/>
  <c r="C371" i="1"/>
  <c r="C372" i="1" s="1"/>
  <c r="B371" i="1"/>
  <c r="B372" i="1" s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M366" i="1"/>
  <c r="I366" i="1"/>
  <c r="E366" i="1"/>
  <c r="P365" i="1"/>
  <c r="O365" i="1"/>
  <c r="O366" i="1" s="1"/>
  <c r="N365" i="1"/>
  <c r="N366" i="1" s="1"/>
  <c r="M365" i="1"/>
  <c r="L365" i="1"/>
  <c r="L366" i="1" s="1"/>
  <c r="K365" i="1"/>
  <c r="K366" i="1" s="1"/>
  <c r="J365" i="1"/>
  <c r="J366" i="1" s="1"/>
  <c r="P366" i="1" s="1"/>
  <c r="I365" i="1"/>
  <c r="H365" i="1"/>
  <c r="H366" i="1" s="1"/>
  <c r="G365" i="1"/>
  <c r="G366" i="1" s="1"/>
  <c r="F365" i="1"/>
  <c r="F366" i="1" s="1"/>
  <c r="E365" i="1"/>
  <c r="D365" i="1"/>
  <c r="D366" i="1" s="1"/>
  <c r="C365" i="1"/>
  <c r="C366" i="1" s="1"/>
  <c r="B365" i="1"/>
  <c r="B366" i="1" s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M360" i="1"/>
  <c r="L360" i="1"/>
  <c r="I360" i="1"/>
  <c r="H360" i="1"/>
  <c r="D360" i="1"/>
  <c r="O359" i="1"/>
  <c r="O360" i="1" s="1"/>
  <c r="N359" i="1"/>
  <c r="N360" i="1" s="1"/>
  <c r="M359" i="1"/>
  <c r="L359" i="1"/>
  <c r="K359" i="1"/>
  <c r="K360" i="1" s="1"/>
  <c r="J359" i="1"/>
  <c r="J360" i="1" s="1"/>
  <c r="P360" i="1" s="1"/>
  <c r="I359" i="1"/>
  <c r="H359" i="1"/>
  <c r="G359" i="1"/>
  <c r="G360" i="1" s="1"/>
  <c r="F359" i="1"/>
  <c r="F360" i="1" s="1"/>
  <c r="E359" i="1"/>
  <c r="E360" i="1" s="1"/>
  <c r="D359" i="1"/>
  <c r="C359" i="1"/>
  <c r="C360" i="1" s="1"/>
  <c r="B359" i="1"/>
  <c r="B360" i="1" s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L354" i="1"/>
  <c r="H354" i="1"/>
  <c r="D354" i="1"/>
  <c r="N353" i="1"/>
  <c r="N354" i="1" s="1"/>
  <c r="M353" i="1"/>
  <c r="M354" i="1" s="1"/>
  <c r="L353" i="1"/>
  <c r="J353" i="1"/>
  <c r="J354" i="1" s="1"/>
  <c r="I353" i="1"/>
  <c r="I354" i="1" s="1"/>
  <c r="H353" i="1"/>
  <c r="F353" i="1"/>
  <c r="F354" i="1" s="1"/>
  <c r="E353" i="1"/>
  <c r="E354" i="1" s="1"/>
  <c r="D353" i="1"/>
  <c r="B353" i="1"/>
  <c r="B354" i="1" s="1"/>
  <c r="O352" i="1"/>
  <c r="N352" i="1"/>
  <c r="L352" i="1"/>
  <c r="K352" i="1"/>
  <c r="J352" i="1"/>
  <c r="H352" i="1"/>
  <c r="G352" i="1"/>
  <c r="F352" i="1"/>
  <c r="D352" i="1"/>
  <c r="C352" i="1"/>
  <c r="B352" i="1"/>
  <c r="N351" i="1"/>
  <c r="M351" i="1"/>
  <c r="L351" i="1"/>
  <c r="J351" i="1"/>
  <c r="I351" i="1"/>
  <c r="H351" i="1"/>
  <c r="F351" i="1"/>
  <c r="E351" i="1"/>
  <c r="D351" i="1"/>
  <c r="B351" i="1"/>
  <c r="O350" i="1"/>
  <c r="N350" i="1"/>
  <c r="L350" i="1"/>
  <c r="K350" i="1"/>
  <c r="J350" i="1"/>
  <c r="H350" i="1"/>
  <c r="G350" i="1"/>
  <c r="F350" i="1"/>
  <c r="D350" i="1"/>
  <c r="C350" i="1"/>
  <c r="B350" i="1"/>
  <c r="B349" i="1"/>
  <c r="O353" i="1" s="1"/>
  <c r="O354" i="1" s="1"/>
  <c r="BK125" i="1"/>
  <c r="BJ125" i="1"/>
  <c r="BG125" i="1"/>
  <c r="BF125" i="1"/>
  <c r="BC125" i="1"/>
  <c r="T125" i="1"/>
  <c r="J430" i="1" s="1"/>
  <c r="Q125" i="1"/>
  <c r="K429" i="1" s="1"/>
  <c r="P125" i="1"/>
  <c r="K430" i="1" s="1"/>
  <c r="M125" i="1"/>
  <c r="L429" i="1" s="1"/>
  <c r="L125" i="1"/>
  <c r="L430" i="1" s="1"/>
  <c r="I125" i="1"/>
  <c r="M429" i="1" s="1"/>
  <c r="H125" i="1"/>
  <c r="M430" i="1" s="1"/>
  <c r="E125" i="1"/>
  <c r="N429" i="1" s="1"/>
  <c r="D125" i="1"/>
  <c r="N430" i="1" s="1"/>
  <c r="BL124" i="1"/>
  <c r="BK124" i="1"/>
  <c r="BJ124" i="1"/>
  <c r="BI124" i="1"/>
  <c r="BH124" i="1"/>
  <c r="BG124" i="1"/>
  <c r="BF124" i="1"/>
  <c r="BE124" i="1"/>
  <c r="BD124" i="1"/>
  <c r="BC124" i="1"/>
  <c r="T124" i="1"/>
  <c r="J424" i="1" s="1"/>
  <c r="S124" i="1"/>
  <c r="J425" i="1" s="1"/>
  <c r="R124" i="1"/>
  <c r="K422" i="1" s="1"/>
  <c r="Q124" i="1"/>
  <c r="K423" i="1" s="1"/>
  <c r="P124" i="1"/>
  <c r="K424" i="1" s="1"/>
  <c r="O124" i="1"/>
  <c r="K425" i="1" s="1"/>
  <c r="K426" i="1" s="1"/>
  <c r="N124" i="1"/>
  <c r="L422" i="1" s="1"/>
  <c r="M124" i="1"/>
  <c r="L423" i="1" s="1"/>
  <c r="L124" i="1"/>
  <c r="L424" i="1" s="1"/>
  <c r="K124" i="1"/>
  <c r="L425" i="1" s="1"/>
  <c r="L426" i="1" s="1"/>
  <c r="J124" i="1"/>
  <c r="M422" i="1" s="1"/>
  <c r="I124" i="1"/>
  <c r="M423" i="1" s="1"/>
  <c r="H124" i="1"/>
  <c r="M424" i="1" s="1"/>
  <c r="G124" i="1"/>
  <c r="M425" i="1" s="1"/>
  <c r="M426" i="1" s="1"/>
  <c r="F124" i="1"/>
  <c r="N422" i="1" s="1"/>
  <c r="E124" i="1"/>
  <c r="N423" i="1" s="1"/>
  <c r="D124" i="1"/>
  <c r="N424" i="1" s="1"/>
  <c r="C124" i="1"/>
  <c r="N425" i="1" s="1"/>
  <c r="N426" i="1" s="1"/>
  <c r="B124" i="1"/>
  <c r="O425" i="1" s="1"/>
  <c r="O426" i="1" s="1"/>
  <c r="BL123" i="1"/>
  <c r="BK123" i="1"/>
  <c r="BJ123" i="1"/>
  <c r="BI123" i="1"/>
  <c r="BI125" i="1" s="1"/>
  <c r="BH123" i="1"/>
  <c r="BH125" i="1" s="1"/>
  <c r="BG123" i="1"/>
  <c r="BF123" i="1"/>
  <c r="BE123" i="1"/>
  <c r="BE125" i="1" s="1"/>
  <c r="BD123" i="1"/>
  <c r="BD125" i="1" s="1"/>
  <c r="BC123" i="1"/>
  <c r="T123" i="1"/>
  <c r="J418" i="1" s="1"/>
  <c r="S123" i="1"/>
  <c r="J419" i="1" s="1"/>
  <c r="R123" i="1"/>
  <c r="R125" i="1" s="1"/>
  <c r="K428" i="1" s="1"/>
  <c r="Q123" i="1"/>
  <c r="K417" i="1" s="1"/>
  <c r="P123" i="1"/>
  <c r="K418" i="1" s="1"/>
  <c r="O123" i="1"/>
  <c r="K419" i="1" s="1"/>
  <c r="K420" i="1" s="1"/>
  <c r="N123" i="1"/>
  <c r="N125" i="1" s="1"/>
  <c r="L428" i="1" s="1"/>
  <c r="M123" i="1"/>
  <c r="L417" i="1" s="1"/>
  <c r="L123" i="1"/>
  <c r="L418" i="1" s="1"/>
  <c r="K123" i="1"/>
  <c r="L419" i="1" s="1"/>
  <c r="L420" i="1" s="1"/>
  <c r="J123" i="1"/>
  <c r="J125" i="1" s="1"/>
  <c r="M428" i="1" s="1"/>
  <c r="I123" i="1"/>
  <c r="M417" i="1" s="1"/>
  <c r="H123" i="1"/>
  <c r="M418" i="1" s="1"/>
  <c r="G123" i="1"/>
  <c r="M419" i="1" s="1"/>
  <c r="M420" i="1" s="1"/>
  <c r="F123" i="1"/>
  <c r="N416" i="1" s="1"/>
  <c r="E123" i="1"/>
  <c r="N417" i="1" s="1"/>
  <c r="D123" i="1"/>
  <c r="N418" i="1" s="1"/>
  <c r="C123" i="1"/>
  <c r="N419" i="1" s="1"/>
  <c r="N420" i="1" s="1"/>
  <c r="B123" i="1"/>
  <c r="B125" i="1" s="1"/>
  <c r="O665" i="1" l="1"/>
  <c r="O646" i="1"/>
  <c r="O431" i="1"/>
  <c r="O428" i="1"/>
  <c r="P419" i="1"/>
  <c r="J420" i="1"/>
  <c r="P420" i="1" s="1"/>
  <c r="P425" i="1"/>
  <c r="J426" i="1"/>
  <c r="P426" i="1" s="1"/>
  <c r="P354" i="1"/>
  <c r="C125" i="1"/>
  <c r="N431" i="1" s="1"/>
  <c r="G125" i="1"/>
  <c r="M431" i="1" s="1"/>
  <c r="K125" i="1"/>
  <c r="L431" i="1" s="1"/>
  <c r="O125" i="1"/>
  <c r="K431" i="1" s="1"/>
  <c r="S125" i="1"/>
  <c r="J431" i="1" s="1"/>
  <c r="J408" i="1"/>
  <c r="P408" i="1" s="1"/>
  <c r="N408" i="1"/>
  <c r="J414" i="1"/>
  <c r="N414" i="1"/>
  <c r="K416" i="1"/>
  <c r="O416" i="1"/>
  <c r="O422" i="1"/>
  <c r="I635" i="1"/>
  <c r="J438" i="1"/>
  <c r="P438" i="1" s="1"/>
  <c r="N438" i="1"/>
  <c r="J444" i="1"/>
  <c r="P444" i="1" s="1"/>
  <c r="J451" i="1"/>
  <c r="P451" i="1" s="1"/>
  <c r="E457" i="1"/>
  <c r="E569" i="1"/>
  <c r="E554" i="1"/>
  <c r="G570" i="1"/>
  <c r="G555" i="1"/>
  <c r="I571" i="1"/>
  <c r="I556" i="1"/>
  <c r="K572" i="1"/>
  <c r="K557" i="1"/>
  <c r="E491" i="1"/>
  <c r="I491" i="1"/>
  <c r="G492" i="1"/>
  <c r="K492" i="1"/>
  <c r="O492" i="1"/>
  <c r="O471" i="1"/>
  <c r="I493" i="1"/>
  <c r="M493" i="1"/>
  <c r="C494" i="1"/>
  <c r="K494" i="1"/>
  <c r="O494" i="1"/>
  <c r="B483" i="1"/>
  <c r="F483" i="1"/>
  <c r="K483" i="1"/>
  <c r="L489" i="1"/>
  <c r="P489" i="1"/>
  <c r="C504" i="1"/>
  <c r="G504" i="1"/>
  <c r="K656" i="1"/>
  <c r="K655" i="1"/>
  <c r="K504" i="1"/>
  <c r="O656" i="1"/>
  <c r="O655" i="1"/>
  <c r="O504" i="1"/>
  <c r="G521" i="1"/>
  <c r="O521" i="1"/>
  <c r="D529" i="1"/>
  <c r="H529" i="1"/>
  <c r="L529" i="1"/>
  <c r="F537" i="1"/>
  <c r="P535" i="1"/>
  <c r="J537" i="1"/>
  <c r="N537" i="1"/>
  <c r="L416" i="1"/>
  <c r="O451" i="1"/>
  <c r="B457" i="1"/>
  <c r="F457" i="1"/>
  <c r="J646" i="1"/>
  <c r="P639" i="1"/>
  <c r="I457" i="1"/>
  <c r="I569" i="1"/>
  <c r="I554" i="1"/>
  <c r="K570" i="1"/>
  <c r="K555" i="1"/>
  <c r="M571" i="1"/>
  <c r="M556" i="1"/>
  <c r="O572" i="1"/>
  <c r="O557" i="1"/>
  <c r="E471" i="1"/>
  <c r="D489" i="1"/>
  <c r="H489" i="1"/>
  <c r="D504" i="1"/>
  <c r="H656" i="1"/>
  <c r="H655" i="1"/>
  <c r="H504" i="1"/>
  <c r="L656" i="1"/>
  <c r="L655" i="1"/>
  <c r="L504" i="1"/>
  <c r="N656" i="1"/>
  <c r="N655" i="1"/>
  <c r="N504" i="1"/>
  <c r="D521" i="1"/>
  <c r="H521" i="1"/>
  <c r="L521" i="1"/>
  <c r="I529" i="1"/>
  <c r="P395" i="1"/>
  <c r="D408" i="1"/>
  <c r="H408" i="1"/>
  <c r="L408" i="1"/>
  <c r="D414" i="1"/>
  <c r="H414" i="1"/>
  <c r="L414" i="1"/>
  <c r="M416" i="1"/>
  <c r="O419" i="1"/>
  <c r="O420" i="1" s="1"/>
  <c r="D420" i="1"/>
  <c r="H420" i="1"/>
  <c r="D426" i="1"/>
  <c r="H426" i="1"/>
  <c r="D438" i="1"/>
  <c r="H438" i="1"/>
  <c r="L438" i="1"/>
  <c r="C457" i="1"/>
  <c r="G457" i="1"/>
  <c r="M457" i="1"/>
  <c r="M546" i="1"/>
  <c r="O507" i="1"/>
  <c r="O547" i="1" s="1"/>
  <c r="C572" i="1"/>
  <c r="C557" i="1"/>
  <c r="C471" i="1"/>
  <c r="G471" i="1"/>
  <c r="K471" i="1"/>
  <c r="I471" i="1"/>
  <c r="P477" i="1"/>
  <c r="E504" i="1"/>
  <c r="I656" i="1"/>
  <c r="I655" i="1"/>
  <c r="I504" i="1"/>
  <c r="M656" i="1"/>
  <c r="M655" i="1"/>
  <c r="M504" i="1"/>
  <c r="P543" i="1"/>
  <c r="F125" i="1"/>
  <c r="N428" i="1" s="1"/>
  <c r="E350" i="1"/>
  <c r="I350" i="1"/>
  <c r="M350" i="1"/>
  <c r="C351" i="1"/>
  <c r="G351" i="1"/>
  <c r="K351" i="1"/>
  <c r="O351" i="1"/>
  <c r="E352" i="1"/>
  <c r="I352" i="1"/>
  <c r="M352" i="1"/>
  <c r="C353" i="1"/>
  <c r="C354" i="1" s="1"/>
  <c r="G353" i="1"/>
  <c r="G354" i="1" s="1"/>
  <c r="K353" i="1"/>
  <c r="K354" i="1" s="1"/>
  <c r="H635" i="1"/>
  <c r="H636" i="1"/>
  <c r="I432" i="1"/>
  <c r="D457" i="1"/>
  <c r="H639" i="1"/>
  <c r="H646" i="1" s="1"/>
  <c r="H457" i="1"/>
  <c r="L639" i="1"/>
  <c r="L646" i="1" s="1"/>
  <c r="L457" i="1"/>
  <c r="N463" i="1"/>
  <c r="N509" i="1" s="1"/>
  <c r="N549" i="1" s="1"/>
  <c r="J463" i="1"/>
  <c r="J509" i="1" s="1"/>
  <c r="J549" i="1" s="1"/>
  <c r="F463" i="1"/>
  <c r="F509" i="1" s="1"/>
  <c r="F549" i="1" s="1"/>
  <c r="B463" i="1"/>
  <c r="B509" i="1" s="1"/>
  <c r="B549" i="1" s="1"/>
  <c r="L462" i="1"/>
  <c r="L508" i="1" s="1"/>
  <c r="L548" i="1" s="1"/>
  <c r="H462" i="1"/>
  <c r="H508" i="1" s="1"/>
  <c r="H548" i="1" s="1"/>
  <c r="D462" i="1"/>
  <c r="D508" i="1" s="1"/>
  <c r="D548" i="1" s="1"/>
  <c r="N461" i="1"/>
  <c r="J461" i="1"/>
  <c r="J507" i="1" s="1"/>
  <c r="J547" i="1" s="1"/>
  <c r="F461" i="1"/>
  <c r="F507" i="1" s="1"/>
  <c r="F547" i="1" s="1"/>
  <c r="B461" i="1"/>
  <c r="B507" i="1" s="1"/>
  <c r="B547" i="1" s="1"/>
  <c r="L460" i="1"/>
  <c r="H460" i="1"/>
  <c r="D460" i="1"/>
  <c r="D491" i="1" s="1"/>
  <c r="M463" i="1"/>
  <c r="I463" i="1"/>
  <c r="E463" i="1"/>
  <c r="O462" i="1"/>
  <c r="K462" i="1"/>
  <c r="G462" i="1"/>
  <c r="C462" i="1"/>
  <c r="M461" i="1"/>
  <c r="I461" i="1"/>
  <c r="E461" i="1"/>
  <c r="O460" i="1"/>
  <c r="O464" i="1" s="1"/>
  <c r="K460" i="1"/>
  <c r="G460" i="1"/>
  <c r="C460" i="1"/>
  <c r="L463" i="1"/>
  <c r="L509" i="1" s="1"/>
  <c r="L549" i="1" s="1"/>
  <c r="H463" i="1"/>
  <c r="H509" i="1" s="1"/>
  <c r="H549" i="1" s="1"/>
  <c r="D463" i="1"/>
  <c r="D509" i="1" s="1"/>
  <c r="D549" i="1" s="1"/>
  <c r="N462" i="1"/>
  <c r="N508" i="1" s="1"/>
  <c r="N548" i="1" s="1"/>
  <c r="J462" i="1"/>
  <c r="J508" i="1" s="1"/>
  <c r="J548" i="1" s="1"/>
  <c r="F462" i="1"/>
  <c r="F508" i="1" s="1"/>
  <c r="F548" i="1" s="1"/>
  <c r="B462" i="1"/>
  <c r="B508" i="1" s="1"/>
  <c r="B548" i="1" s="1"/>
  <c r="L461" i="1"/>
  <c r="L507" i="1" s="1"/>
  <c r="L547" i="1" s="1"/>
  <c r="H461" i="1"/>
  <c r="H507" i="1" s="1"/>
  <c r="H547" i="1" s="1"/>
  <c r="D461" i="1"/>
  <c r="D507" i="1" s="1"/>
  <c r="D547" i="1" s="1"/>
  <c r="N460" i="1"/>
  <c r="N506" i="1" s="1"/>
  <c r="N546" i="1" s="1"/>
  <c r="J460" i="1"/>
  <c r="F460" i="1"/>
  <c r="B460" i="1"/>
  <c r="B491" i="1" s="1"/>
  <c r="C461" i="1"/>
  <c r="C507" i="1" s="1"/>
  <c r="C547" i="1" s="1"/>
  <c r="E462" i="1"/>
  <c r="E508" i="1" s="1"/>
  <c r="E548" i="1" s="1"/>
  <c r="G463" i="1"/>
  <c r="G509" i="1" s="1"/>
  <c r="G549" i="1" s="1"/>
  <c r="I464" i="1"/>
  <c r="I649" i="1" s="1"/>
  <c r="B492" i="1"/>
  <c r="J492" i="1"/>
  <c r="N492" i="1"/>
  <c r="D493" i="1"/>
  <c r="L493" i="1"/>
  <c r="B494" i="1"/>
  <c r="F494" i="1"/>
  <c r="N494" i="1"/>
  <c r="M471" i="1"/>
  <c r="N483" i="1"/>
  <c r="P483" i="1" s="1"/>
  <c r="F504" i="1"/>
  <c r="J656" i="1"/>
  <c r="J655" i="1"/>
  <c r="J504" i="1"/>
  <c r="P502" i="1"/>
  <c r="I536" i="1"/>
  <c r="I537" i="1"/>
  <c r="F521" i="1"/>
  <c r="C537" i="1"/>
  <c r="G537" i="1"/>
  <c r="K537" i="1"/>
  <c r="I567" i="1"/>
  <c r="P580" i="1"/>
  <c r="J457" i="1"/>
  <c r="N457" i="1"/>
  <c r="B471" i="1"/>
  <c r="F471" i="1"/>
  <c r="J471" i="1"/>
  <c r="N471" i="1"/>
  <c r="H491" i="1"/>
  <c r="L491" i="1"/>
  <c r="D535" i="1"/>
  <c r="H535" i="1"/>
  <c r="L535" i="1"/>
  <c r="C580" i="1"/>
  <c r="J640" i="1"/>
  <c r="J631" i="1"/>
  <c r="J633" i="1"/>
  <c r="P587" i="1"/>
  <c r="J589" i="1"/>
  <c r="C589" i="1"/>
  <c r="F589" i="1"/>
  <c r="P595" i="1"/>
  <c r="K457" i="1"/>
  <c r="J521" i="1"/>
  <c r="B527" i="1"/>
  <c r="F527" i="1"/>
  <c r="J527" i="1"/>
  <c r="O529" i="1"/>
  <c r="O537" i="1"/>
  <c r="D543" i="1"/>
  <c r="H543" i="1"/>
  <c r="L543" i="1"/>
  <c r="G589" i="1"/>
  <c r="O631" i="1"/>
  <c r="O640" i="1"/>
  <c r="O633" i="1"/>
  <c r="O589" i="1"/>
  <c r="K631" i="1"/>
  <c r="K633" i="1"/>
  <c r="K640" i="1"/>
  <c r="K589" i="1"/>
  <c r="E521" i="1"/>
  <c r="I521" i="1"/>
  <c r="M521" i="1"/>
  <c r="P519" i="1"/>
  <c r="I520" i="1"/>
  <c r="C521" i="1"/>
  <c r="K521" i="1"/>
  <c r="E529" i="1"/>
  <c r="M529" i="1"/>
  <c r="E537" i="1"/>
  <c r="I544" i="1"/>
  <c r="P566" i="1"/>
  <c r="D589" i="1"/>
  <c r="D602" i="1"/>
  <c r="H633" i="1"/>
  <c r="H640" i="1"/>
  <c r="H631" i="1"/>
  <c r="H589" i="1"/>
  <c r="H602" i="1"/>
  <c r="L633" i="1"/>
  <c r="L640" i="1"/>
  <c r="L589" i="1"/>
  <c r="L631" i="1"/>
  <c r="B607" i="1"/>
  <c r="B602" i="1"/>
  <c r="F607" i="1"/>
  <c r="F602" i="1"/>
  <c r="J607" i="1"/>
  <c r="P607" i="1" s="1"/>
  <c r="J602" i="1"/>
  <c r="N607" i="1"/>
  <c r="N602" i="1"/>
  <c r="C602" i="1"/>
  <c r="G602" i="1"/>
  <c r="K602" i="1"/>
  <c r="O602" i="1"/>
  <c r="N633" i="1"/>
  <c r="N640" i="1"/>
  <c r="N631" i="1"/>
  <c r="D580" i="1"/>
  <c r="H580" i="1"/>
  <c r="L580" i="1"/>
  <c r="E587" i="1"/>
  <c r="I587" i="1"/>
  <c r="M587" i="1"/>
  <c r="J681" i="1"/>
  <c r="J683" i="1" s="1"/>
  <c r="K680" i="1"/>
  <c r="J689" i="1"/>
  <c r="J691" i="1" s="1"/>
  <c r="K688" i="1"/>
  <c r="N711" i="1"/>
  <c r="M711" i="1"/>
  <c r="P645" i="1"/>
  <c r="F668" i="1"/>
  <c r="E669" i="1"/>
  <c r="E671" i="1" s="1"/>
  <c r="I684" i="1"/>
  <c r="G685" i="1"/>
  <c r="H691" i="1"/>
  <c r="I691" i="1"/>
  <c r="J693" i="1"/>
  <c r="J695" i="1" s="1"/>
  <c r="K692" i="1"/>
  <c r="L696" i="1"/>
  <c r="M701" i="1"/>
  <c r="M703" i="1" s="1"/>
  <c r="L705" i="1"/>
  <c r="L707" i="1" s="1"/>
  <c r="M704" i="1"/>
  <c r="C671" i="1"/>
  <c r="H677" i="1"/>
  <c r="H679" i="1" s="1"/>
  <c r="I676" i="1"/>
  <c r="K699" i="1"/>
  <c r="J699" i="1"/>
  <c r="N701" i="1"/>
  <c r="N702" i="1" s="1"/>
  <c r="O700" i="1"/>
  <c r="O712" i="1"/>
  <c r="O713" i="1" s="1"/>
  <c r="N713" i="1"/>
  <c r="D673" i="1"/>
  <c r="E672" i="1"/>
  <c r="D675" i="1"/>
  <c r="E679" i="1"/>
  <c r="O643" i="1"/>
  <c r="F679" i="1"/>
  <c r="G679" i="1"/>
  <c r="O701" i="1"/>
  <c r="N703" i="1"/>
  <c r="O708" i="1"/>
  <c r="O709" i="1" s="1"/>
  <c r="N709" i="1"/>
  <c r="N710" i="1" s="1"/>
  <c r="I683" i="1"/>
  <c r="G687" i="1"/>
  <c r="O710" i="1" l="1"/>
  <c r="O711" i="1"/>
  <c r="O654" i="1"/>
  <c r="O510" i="1"/>
  <c r="O536" i="1"/>
  <c r="O596" i="1"/>
  <c r="O465" i="1"/>
  <c r="O503" i="1"/>
  <c r="O520" i="1"/>
  <c r="O567" i="1"/>
  <c r="O588" i="1"/>
  <c r="O544" i="1"/>
  <c r="O528" i="1"/>
  <c r="O649" i="1"/>
  <c r="N704" i="1"/>
  <c r="M705" i="1"/>
  <c r="M707" i="1" s="1"/>
  <c r="L692" i="1"/>
  <c r="K693" i="1"/>
  <c r="K695" i="1" s="1"/>
  <c r="L680" i="1"/>
  <c r="K681" i="1"/>
  <c r="K683" i="1" s="1"/>
  <c r="P602" i="1"/>
  <c r="O647" i="1"/>
  <c r="O659" i="1" s="1"/>
  <c r="O641" i="1"/>
  <c r="O644" i="1"/>
  <c r="F529" i="1"/>
  <c r="D537" i="1"/>
  <c r="G529" i="1"/>
  <c r="J494" i="1"/>
  <c r="H493" i="1"/>
  <c r="F492" i="1"/>
  <c r="E556" i="1"/>
  <c r="E571" i="1"/>
  <c r="J506" i="1"/>
  <c r="J546" i="1" s="1"/>
  <c r="J464" i="1"/>
  <c r="L570" i="1"/>
  <c r="L555" i="1"/>
  <c r="N571" i="1"/>
  <c r="N556" i="1"/>
  <c r="C506" i="1"/>
  <c r="C546" i="1" s="1"/>
  <c r="C464" i="1"/>
  <c r="C491" i="1"/>
  <c r="E507" i="1"/>
  <c r="E547" i="1" s="1"/>
  <c r="E492" i="1"/>
  <c r="E495" i="1" s="1"/>
  <c r="G508" i="1"/>
  <c r="G548" i="1" s="1"/>
  <c r="G493" i="1"/>
  <c r="I509" i="1"/>
  <c r="I549" i="1" s="1"/>
  <c r="I494" i="1"/>
  <c r="L506" i="1"/>
  <c r="L546" i="1" s="1"/>
  <c r="L464" i="1"/>
  <c r="N507" i="1"/>
  <c r="N547" i="1" s="1"/>
  <c r="N464" i="1"/>
  <c r="B557" i="1"/>
  <c r="B572" i="1"/>
  <c r="O570" i="1"/>
  <c r="O555" i="1"/>
  <c r="H494" i="1"/>
  <c r="F493" i="1"/>
  <c r="D492" i="1"/>
  <c r="D495" i="1" s="1"/>
  <c r="O657" i="1"/>
  <c r="J635" i="1"/>
  <c r="J636" i="1"/>
  <c r="P431" i="1"/>
  <c r="J432" i="1"/>
  <c r="N635" i="1"/>
  <c r="N636" i="1"/>
  <c r="N432" i="1"/>
  <c r="N714" i="1"/>
  <c r="N715" i="1"/>
  <c r="I677" i="1"/>
  <c r="I679" i="1" s="1"/>
  <c r="J676" i="1"/>
  <c r="I685" i="1"/>
  <c r="I687" i="1" s="1"/>
  <c r="J684" i="1"/>
  <c r="M640" i="1"/>
  <c r="N641" i="1" s="1"/>
  <c r="M633" i="1"/>
  <c r="M589" i="1"/>
  <c r="M631" i="1"/>
  <c r="M602" i="1"/>
  <c r="N589" i="1"/>
  <c r="N644" i="1"/>
  <c r="N647" i="1"/>
  <c r="L647" i="1"/>
  <c r="L659" i="1" s="1"/>
  <c r="L641" i="1"/>
  <c r="L644" i="1"/>
  <c r="K647" i="1"/>
  <c r="K641" i="1"/>
  <c r="K644" i="1"/>
  <c r="C529" i="1"/>
  <c r="P631" i="1"/>
  <c r="B495" i="1"/>
  <c r="C555" i="1"/>
  <c r="C570" i="1"/>
  <c r="N569" i="1"/>
  <c r="N554" i="1"/>
  <c r="B571" i="1"/>
  <c r="B556" i="1"/>
  <c r="D572" i="1"/>
  <c r="D557" i="1"/>
  <c r="G506" i="1"/>
  <c r="G546" i="1" s="1"/>
  <c r="G464" i="1"/>
  <c r="G491" i="1"/>
  <c r="I507" i="1"/>
  <c r="I547" i="1" s="1"/>
  <c r="I492" i="1"/>
  <c r="I495" i="1" s="1"/>
  <c r="K508" i="1"/>
  <c r="K548" i="1" s="1"/>
  <c r="K493" i="1"/>
  <c r="K495" i="1" s="1"/>
  <c r="M509" i="1"/>
  <c r="M549" i="1" s="1"/>
  <c r="M494" i="1"/>
  <c r="B570" i="1"/>
  <c r="B555" i="1"/>
  <c r="D571" i="1"/>
  <c r="D556" i="1"/>
  <c r="F572" i="1"/>
  <c r="F557" i="1"/>
  <c r="E464" i="1"/>
  <c r="D494" i="1"/>
  <c r="B493" i="1"/>
  <c r="N491" i="1"/>
  <c r="G494" i="1"/>
  <c r="E493" i="1"/>
  <c r="G495" i="1"/>
  <c r="P414" i="1"/>
  <c r="K636" i="1"/>
  <c r="K635" i="1"/>
  <c r="K432" i="1"/>
  <c r="O702" i="1"/>
  <c r="O703" i="1"/>
  <c r="O714" i="1"/>
  <c r="O715" i="1"/>
  <c r="F669" i="1"/>
  <c r="F671" i="1" s="1"/>
  <c r="G668" i="1"/>
  <c r="L688" i="1"/>
  <c r="K689" i="1"/>
  <c r="K691" i="1" s="1"/>
  <c r="I640" i="1"/>
  <c r="I633" i="1"/>
  <c r="I631" i="1"/>
  <c r="I589" i="1"/>
  <c r="I602" i="1"/>
  <c r="I588" i="1"/>
  <c r="L544" i="1"/>
  <c r="J644" i="1"/>
  <c r="P640" i="1"/>
  <c r="J647" i="1"/>
  <c r="J641" i="1"/>
  <c r="L536" i="1"/>
  <c r="L537" i="1"/>
  <c r="P471" i="1"/>
  <c r="P457" i="1"/>
  <c r="N495" i="1"/>
  <c r="I654" i="1"/>
  <c r="I657" i="1" s="1"/>
  <c r="I596" i="1"/>
  <c r="I510" i="1"/>
  <c r="B506" i="1"/>
  <c r="B546" i="1" s="1"/>
  <c r="B464" i="1"/>
  <c r="B528" i="1" s="1"/>
  <c r="D570" i="1"/>
  <c r="D555" i="1"/>
  <c r="F571" i="1"/>
  <c r="F556" i="1"/>
  <c r="H572" i="1"/>
  <c r="H557" i="1"/>
  <c r="K506" i="1"/>
  <c r="K546" i="1" s="1"/>
  <c r="K464" i="1"/>
  <c r="K491" i="1"/>
  <c r="M507" i="1"/>
  <c r="M547" i="1" s="1"/>
  <c r="M492" i="1"/>
  <c r="M464" i="1"/>
  <c r="M588" i="1" s="1"/>
  <c r="O508" i="1"/>
  <c r="O548" i="1" s="1"/>
  <c r="O493" i="1"/>
  <c r="D506" i="1"/>
  <c r="D546" i="1" s="1"/>
  <c r="D464" i="1"/>
  <c r="D544" i="1" s="1"/>
  <c r="F570" i="1"/>
  <c r="F555" i="1"/>
  <c r="H571" i="1"/>
  <c r="H556" i="1"/>
  <c r="J572" i="1"/>
  <c r="J557" i="1"/>
  <c r="I503" i="1"/>
  <c r="M569" i="1"/>
  <c r="M554" i="1"/>
  <c r="I528" i="1"/>
  <c r="N493" i="1"/>
  <c r="L492" i="1"/>
  <c r="J491" i="1"/>
  <c r="J495" i="1" s="1"/>
  <c r="P495" i="1" s="1"/>
  <c r="C492" i="1"/>
  <c r="C495" i="1" s="1"/>
  <c r="I636" i="1"/>
  <c r="L635" i="1"/>
  <c r="L636" i="1"/>
  <c r="L432" i="1"/>
  <c r="F672" i="1"/>
  <c r="E673" i="1"/>
  <c r="E675" i="1" s="1"/>
  <c r="L697" i="1"/>
  <c r="L699" i="1" s="1"/>
  <c r="M696" i="1"/>
  <c r="E589" i="1"/>
  <c r="E602" i="1"/>
  <c r="E588" i="1"/>
  <c r="H647" i="1"/>
  <c r="H641" i="1"/>
  <c r="H644" i="1"/>
  <c r="M537" i="1"/>
  <c r="J529" i="1"/>
  <c r="J528" i="1"/>
  <c r="K529" i="1"/>
  <c r="P527" i="1"/>
  <c r="P633" i="1"/>
  <c r="H537" i="1"/>
  <c r="G557" i="1"/>
  <c r="G572" i="1"/>
  <c r="F506" i="1"/>
  <c r="F546" i="1" s="1"/>
  <c r="F464" i="1"/>
  <c r="H570" i="1"/>
  <c r="H555" i="1"/>
  <c r="J571" i="1"/>
  <c r="J556" i="1"/>
  <c r="L572" i="1"/>
  <c r="L557" i="1"/>
  <c r="O506" i="1"/>
  <c r="O546" i="1" s="1"/>
  <c r="O491" i="1"/>
  <c r="C508" i="1"/>
  <c r="C548" i="1" s="1"/>
  <c r="C493" i="1"/>
  <c r="E509" i="1"/>
  <c r="E549" i="1" s="1"/>
  <c r="E494" i="1"/>
  <c r="H506" i="1"/>
  <c r="H546" i="1" s="1"/>
  <c r="H464" i="1"/>
  <c r="H544" i="1" s="1"/>
  <c r="J570" i="1"/>
  <c r="J555" i="1"/>
  <c r="L571" i="1"/>
  <c r="L556" i="1"/>
  <c r="N572" i="1"/>
  <c r="N557" i="1"/>
  <c r="L494" i="1"/>
  <c r="J493" i="1"/>
  <c r="H492" i="1"/>
  <c r="H495" i="1" s="1"/>
  <c r="F491" i="1"/>
  <c r="P646" i="1"/>
  <c r="O495" i="1"/>
  <c r="M635" i="1"/>
  <c r="M636" i="1"/>
  <c r="M432" i="1"/>
  <c r="O636" i="1"/>
  <c r="O635" i="1"/>
  <c r="O432" i="1"/>
  <c r="F465" i="1" l="1"/>
  <c r="F567" i="1"/>
  <c r="F510" i="1"/>
  <c r="F520" i="1"/>
  <c r="F588" i="1"/>
  <c r="F503" i="1"/>
  <c r="F536" i="1"/>
  <c r="F544" i="1"/>
  <c r="F596" i="1"/>
  <c r="H659" i="1"/>
  <c r="N696" i="1"/>
  <c r="M697" i="1"/>
  <c r="M699" i="1" s="1"/>
  <c r="D569" i="1"/>
  <c r="D554" i="1"/>
  <c r="M495" i="1"/>
  <c r="K554" i="1"/>
  <c r="K569" i="1"/>
  <c r="B569" i="1"/>
  <c r="B554" i="1"/>
  <c r="H668" i="1"/>
  <c r="G669" i="1"/>
  <c r="G671" i="1" s="1"/>
  <c r="E596" i="1"/>
  <c r="E465" i="1"/>
  <c r="E510" i="1"/>
  <c r="E528" i="1"/>
  <c r="E536" i="1"/>
  <c r="E503" i="1"/>
  <c r="E567" i="1"/>
  <c r="E544" i="1"/>
  <c r="E520" i="1"/>
  <c r="M557" i="1"/>
  <c r="M572" i="1"/>
  <c r="I555" i="1"/>
  <c r="I570" i="1"/>
  <c r="K676" i="1"/>
  <c r="J677" i="1"/>
  <c r="J679" i="1" s="1"/>
  <c r="P432" i="1"/>
  <c r="N654" i="1"/>
  <c r="N657" i="1" s="1"/>
  <c r="N465" i="1"/>
  <c r="N510" i="1"/>
  <c r="N567" i="1"/>
  <c r="N520" i="1"/>
  <c r="N528" i="1"/>
  <c r="N588" i="1"/>
  <c r="N503" i="1"/>
  <c r="N544" i="1"/>
  <c r="N596" i="1"/>
  <c r="N649" i="1"/>
  <c r="N536" i="1"/>
  <c r="C554" i="1"/>
  <c r="C569" i="1"/>
  <c r="F528" i="1"/>
  <c r="O512" i="1"/>
  <c r="O550" i="1"/>
  <c r="O511" i="1"/>
  <c r="E557" i="1"/>
  <c r="E572" i="1"/>
  <c r="O554" i="1"/>
  <c r="O569" i="1"/>
  <c r="F569" i="1"/>
  <c r="F554" i="1"/>
  <c r="M555" i="1"/>
  <c r="M570" i="1"/>
  <c r="I550" i="1"/>
  <c r="I511" i="1"/>
  <c r="I644" i="1"/>
  <c r="I647" i="1"/>
  <c r="I641" i="1"/>
  <c r="M644" i="1"/>
  <c r="M641" i="1"/>
  <c r="M647" i="1"/>
  <c r="N555" i="1"/>
  <c r="N570" i="1"/>
  <c r="I557" i="1"/>
  <c r="I572" i="1"/>
  <c r="E555" i="1"/>
  <c r="E570" i="1"/>
  <c r="J654" i="1"/>
  <c r="J657" i="1" s="1"/>
  <c r="J465" i="1"/>
  <c r="P464" i="1"/>
  <c r="J510" i="1"/>
  <c r="J596" i="1"/>
  <c r="P596" i="1" s="1"/>
  <c r="J567" i="1"/>
  <c r="P567" i="1" s="1"/>
  <c r="J536" i="1"/>
  <c r="P536" i="1" s="1"/>
  <c r="J503" i="1"/>
  <c r="P503" i="1" s="1"/>
  <c r="J520" i="1"/>
  <c r="P520" i="1" s="1"/>
  <c r="J649" i="1"/>
  <c r="J544" i="1"/>
  <c r="P544" i="1" s="1"/>
  <c r="J588" i="1"/>
  <c r="P588" i="1" s="1"/>
  <c r="F495" i="1"/>
  <c r="M680" i="1"/>
  <c r="L681" i="1"/>
  <c r="L683" i="1" s="1"/>
  <c r="O704" i="1"/>
  <c r="O705" i="1" s="1"/>
  <c r="N705" i="1"/>
  <c r="H654" i="1"/>
  <c r="H657" i="1" s="1"/>
  <c r="H596" i="1"/>
  <c r="H510" i="1"/>
  <c r="H465" i="1"/>
  <c r="H528" i="1"/>
  <c r="H503" i="1"/>
  <c r="H588" i="1"/>
  <c r="H520" i="1"/>
  <c r="H567" i="1"/>
  <c r="H649" i="1"/>
  <c r="H536" i="1"/>
  <c r="P528" i="1"/>
  <c r="O556" i="1"/>
  <c r="O571" i="1"/>
  <c r="I465" i="1"/>
  <c r="K556" i="1"/>
  <c r="K571" i="1"/>
  <c r="G596" i="1"/>
  <c r="G510" i="1"/>
  <c r="G465" i="1"/>
  <c r="G503" i="1"/>
  <c r="G588" i="1"/>
  <c r="G528" i="1"/>
  <c r="G520" i="1"/>
  <c r="G544" i="1"/>
  <c r="G536" i="1"/>
  <c r="G567" i="1"/>
  <c r="J685" i="1"/>
  <c r="J687" i="1" s="1"/>
  <c r="K684" i="1"/>
  <c r="P636" i="1"/>
  <c r="L654" i="1"/>
  <c r="L657" i="1" s="1"/>
  <c r="L596" i="1"/>
  <c r="L510" i="1"/>
  <c r="L465" i="1"/>
  <c r="L588" i="1"/>
  <c r="L503" i="1"/>
  <c r="L528" i="1"/>
  <c r="L567" i="1"/>
  <c r="L520" i="1"/>
  <c r="L649" i="1"/>
  <c r="J569" i="1"/>
  <c r="J554" i="1"/>
  <c r="O661" i="1"/>
  <c r="K661" i="1"/>
  <c r="L661" i="1"/>
  <c r="J661" i="1"/>
  <c r="H661" i="1"/>
  <c r="H666" i="1" s="1"/>
  <c r="N661" i="1"/>
  <c r="M661" i="1"/>
  <c r="I661" i="1"/>
  <c r="I666" i="1" s="1"/>
  <c r="H569" i="1"/>
  <c r="H554" i="1"/>
  <c r="C556" i="1"/>
  <c r="C571" i="1"/>
  <c r="G672" i="1"/>
  <c r="F673" i="1"/>
  <c r="F675" i="1" s="1"/>
  <c r="L495" i="1"/>
  <c r="D596" i="1"/>
  <c r="D510" i="1"/>
  <c r="D465" i="1"/>
  <c r="D503" i="1"/>
  <c r="D567" i="1"/>
  <c r="D588" i="1"/>
  <c r="D528" i="1"/>
  <c r="D520" i="1"/>
  <c r="M654" i="1"/>
  <c r="M657" i="1" s="1"/>
  <c r="M596" i="1"/>
  <c r="M465" i="1"/>
  <c r="M510" i="1"/>
  <c r="M528" i="1"/>
  <c r="M649" i="1"/>
  <c r="M503" i="1"/>
  <c r="M536" i="1"/>
  <c r="M520" i="1"/>
  <c r="M567" i="1"/>
  <c r="M544" i="1"/>
  <c r="K654" i="1"/>
  <c r="K657" i="1" s="1"/>
  <c r="K596" i="1"/>
  <c r="K510" i="1"/>
  <c r="K465" i="1"/>
  <c r="K503" i="1"/>
  <c r="K544" i="1"/>
  <c r="K588" i="1"/>
  <c r="K528" i="1"/>
  <c r="K649" i="1"/>
  <c r="K536" i="1"/>
  <c r="K567" i="1"/>
  <c r="K520" i="1"/>
  <c r="B510" i="1"/>
  <c r="B536" i="1"/>
  <c r="B544" i="1"/>
  <c r="B596" i="1"/>
  <c r="B503" i="1"/>
  <c r="B520" i="1"/>
  <c r="B567" i="1"/>
  <c r="B588" i="1"/>
  <c r="P647" i="1"/>
  <c r="J659" i="1"/>
  <c r="M688" i="1"/>
  <c r="L689" i="1"/>
  <c r="L691" i="1" s="1"/>
  <c r="G554" i="1"/>
  <c r="G569" i="1"/>
  <c r="K659" i="1"/>
  <c r="N659" i="1"/>
  <c r="P635" i="1"/>
  <c r="L554" i="1"/>
  <c r="L569" i="1"/>
  <c r="G556" i="1"/>
  <c r="G571" i="1"/>
  <c r="C596" i="1"/>
  <c r="C510" i="1"/>
  <c r="C465" i="1"/>
  <c r="C536" i="1"/>
  <c r="C503" i="1"/>
  <c r="C520" i="1"/>
  <c r="C567" i="1"/>
  <c r="C544" i="1"/>
  <c r="C588" i="1"/>
  <c r="C528" i="1"/>
  <c r="D536" i="1"/>
  <c r="M692" i="1"/>
  <c r="L693" i="1"/>
  <c r="L695" i="1" s="1"/>
  <c r="M693" i="1" l="1"/>
  <c r="M695" i="1" s="1"/>
  <c r="N692" i="1"/>
  <c r="O662" i="1"/>
  <c r="K662" i="1"/>
  <c r="N662" i="1"/>
  <c r="I662" i="1"/>
  <c r="M662" i="1"/>
  <c r="H662" i="1"/>
  <c r="J662" i="1"/>
  <c r="L662" i="1"/>
  <c r="B550" i="1"/>
  <c r="B511" i="1"/>
  <c r="M511" i="1"/>
  <c r="M512" i="1"/>
  <c r="M550" i="1"/>
  <c r="L550" i="1"/>
  <c r="L511" i="1"/>
  <c r="L512" i="1"/>
  <c r="L684" i="1"/>
  <c r="K685" i="1"/>
  <c r="K687" i="1" s="1"/>
  <c r="M681" i="1"/>
  <c r="M683" i="1" s="1"/>
  <c r="N680" i="1"/>
  <c r="P649" i="1"/>
  <c r="M659" i="1"/>
  <c r="I659" i="1"/>
  <c r="I558" i="1"/>
  <c r="I573" i="1"/>
  <c r="I551" i="1"/>
  <c r="N550" i="1"/>
  <c r="N512" i="1"/>
  <c r="N511" i="1"/>
  <c r="E550" i="1"/>
  <c r="E511" i="1"/>
  <c r="E512" i="1"/>
  <c r="H669" i="1"/>
  <c r="H671" i="1" s="1"/>
  <c r="I668" i="1"/>
  <c r="N706" i="1"/>
  <c r="N707" i="1"/>
  <c r="K677" i="1"/>
  <c r="K679" i="1" s="1"/>
  <c r="L676" i="1"/>
  <c r="O696" i="1"/>
  <c r="O697" i="1" s="1"/>
  <c r="N697" i="1"/>
  <c r="F550" i="1"/>
  <c r="F512" i="1"/>
  <c r="F511" i="1"/>
  <c r="C512" i="1"/>
  <c r="C550" i="1"/>
  <c r="C511" i="1"/>
  <c r="M689" i="1"/>
  <c r="M691" i="1" s="1"/>
  <c r="N688" i="1"/>
  <c r="K550" i="1"/>
  <c r="K512" i="1"/>
  <c r="K511" i="1"/>
  <c r="D550" i="1"/>
  <c r="D512" i="1"/>
  <c r="D511" i="1"/>
  <c r="G673" i="1"/>
  <c r="G675" i="1" s="1"/>
  <c r="H672" i="1"/>
  <c r="G550" i="1"/>
  <c r="G512" i="1"/>
  <c r="G511" i="1"/>
  <c r="H550" i="1"/>
  <c r="I552" i="1" s="1"/>
  <c r="H512" i="1"/>
  <c r="H511" i="1"/>
  <c r="O706" i="1"/>
  <c r="O707" i="1"/>
  <c r="J550" i="1"/>
  <c r="P510" i="1"/>
  <c r="J512" i="1"/>
  <c r="J511" i="1"/>
  <c r="O558" i="1"/>
  <c r="O551" i="1"/>
  <c r="O552" i="1"/>
  <c r="O573" i="1"/>
  <c r="I512" i="1"/>
  <c r="I574" i="1" l="1"/>
  <c r="I581" i="1"/>
  <c r="I632" i="1" s="1"/>
  <c r="H673" i="1"/>
  <c r="H675" i="1" s="1"/>
  <c r="I672" i="1"/>
  <c r="D558" i="1"/>
  <c r="D552" i="1"/>
  <c r="D573" i="1"/>
  <c r="D551" i="1"/>
  <c r="N689" i="1"/>
  <c r="O688" i="1"/>
  <c r="O689" i="1" s="1"/>
  <c r="N698" i="1"/>
  <c r="N699" i="1"/>
  <c r="J668" i="1"/>
  <c r="I669" i="1"/>
  <c r="I671" i="1" s="1"/>
  <c r="E552" i="1"/>
  <c r="E573" i="1"/>
  <c r="E551" i="1"/>
  <c r="E558" i="1"/>
  <c r="O680" i="1"/>
  <c r="O681" i="1" s="1"/>
  <c r="N681" i="1"/>
  <c r="O698" i="1"/>
  <c r="O699" i="1"/>
  <c r="M552" i="1"/>
  <c r="M573" i="1"/>
  <c r="M551" i="1"/>
  <c r="M558" i="1"/>
  <c r="B573" i="1"/>
  <c r="B551" i="1"/>
  <c r="B558" i="1"/>
  <c r="B559" i="1" s="1"/>
  <c r="O574" i="1"/>
  <c r="O581" i="1"/>
  <c r="O632" i="1" s="1"/>
  <c r="O559" i="1"/>
  <c r="O648" i="1"/>
  <c r="J573" i="1"/>
  <c r="J552" i="1"/>
  <c r="P550" i="1"/>
  <c r="J551" i="1"/>
  <c r="P551" i="1" s="1"/>
  <c r="J558" i="1"/>
  <c r="G558" i="1"/>
  <c r="G551" i="1"/>
  <c r="G573" i="1"/>
  <c r="G552" i="1"/>
  <c r="L677" i="1"/>
  <c r="L679" i="1" s="1"/>
  <c r="M676" i="1"/>
  <c r="I559" i="1"/>
  <c r="I648" i="1"/>
  <c r="L573" i="1"/>
  <c r="L551" i="1"/>
  <c r="L558" i="1"/>
  <c r="L552" i="1"/>
  <c r="N693" i="1"/>
  <c r="O692" i="1"/>
  <c r="O693" i="1" s="1"/>
  <c r="P511" i="1"/>
  <c r="H573" i="1"/>
  <c r="H551" i="1"/>
  <c r="H558" i="1"/>
  <c r="H552" i="1"/>
  <c r="K558" i="1"/>
  <c r="K551" i="1"/>
  <c r="K573" i="1"/>
  <c r="K552" i="1"/>
  <c r="C558" i="1"/>
  <c r="C551" i="1"/>
  <c r="C573" i="1"/>
  <c r="C552" i="1"/>
  <c r="F573" i="1"/>
  <c r="F551" i="1"/>
  <c r="F558" i="1"/>
  <c r="F552" i="1"/>
  <c r="N573" i="1"/>
  <c r="N558" i="1"/>
  <c r="N552" i="1"/>
  <c r="N551" i="1"/>
  <c r="O664" i="1"/>
  <c r="K664" i="1"/>
  <c r="N664" i="1"/>
  <c r="I664" i="1"/>
  <c r="M664" i="1"/>
  <c r="H664" i="1"/>
  <c r="L664" i="1"/>
  <c r="J664" i="1"/>
  <c r="M684" i="1"/>
  <c r="L685" i="1"/>
  <c r="L687" i="1" s="1"/>
  <c r="H574" i="1" l="1"/>
  <c r="H581" i="1"/>
  <c r="H632" i="1" s="1"/>
  <c r="N695" i="1"/>
  <c r="N694" i="1"/>
  <c r="L574" i="1"/>
  <c r="L581" i="1"/>
  <c r="L632" i="1" s="1"/>
  <c r="G574" i="1"/>
  <c r="G581" i="1"/>
  <c r="B574" i="1"/>
  <c r="B581" i="1"/>
  <c r="N682" i="1"/>
  <c r="N683" i="1"/>
  <c r="E574" i="1"/>
  <c r="E581" i="1"/>
  <c r="I673" i="1"/>
  <c r="I675" i="1" s="1"/>
  <c r="J672" i="1"/>
  <c r="N560" i="1"/>
  <c r="N559" i="1"/>
  <c r="N648" i="1"/>
  <c r="F560" i="1"/>
  <c r="F559" i="1"/>
  <c r="C574" i="1"/>
  <c r="C581" i="1"/>
  <c r="K574" i="1"/>
  <c r="K581" i="1"/>
  <c r="K632" i="1" s="1"/>
  <c r="M677" i="1"/>
  <c r="M679" i="1" s="1"/>
  <c r="N676" i="1"/>
  <c r="M559" i="1"/>
  <c r="M560" i="1"/>
  <c r="M648" i="1"/>
  <c r="O682" i="1"/>
  <c r="O683" i="1"/>
  <c r="D574" i="1"/>
  <c r="D581" i="1"/>
  <c r="M685" i="1"/>
  <c r="M687" i="1" s="1"/>
  <c r="N684" i="1"/>
  <c r="N574" i="1"/>
  <c r="N581" i="1"/>
  <c r="N632" i="1" s="1"/>
  <c r="H559" i="1"/>
  <c r="H560" i="1"/>
  <c r="H648" i="1"/>
  <c r="L559" i="1"/>
  <c r="L560" i="1"/>
  <c r="L648" i="1"/>
  <c r="G560" i="1"/>
  <c r="G559" i="1"/>
  <c r="O560" i="1"/>
  <c r="E559" i="1"/>
  <c r="E560" i="1"/>
  <c r="O690" i="1"/>
  <c r="O691" i="1"/>
  <c r="F574" i="1"/>
  <c r="F581" i="1"/>
  <c r="C559" i="1"/>
  <c r="C560" i="1"/>
  <c r="K560" i="1"/>
  <c r="K559" i="1"/>
  <c r="K648" i="1"/>
  <c r="O694" i="1"/>
  <c r="O695" i="1"/>
  <c r="I560" i="1"/>
  <c r="J560" i="1"/>
  <c r="J559" i="1"/>
  <c r="P559" i="1" s="1"/>
  <c r="P558" i="1"/>
  <c r="J648" i="1"/>
  <c r="P573" i="1"/>
  <c r="J574" i="1"/>
  <c r="P574" i="1" s="1"/>
  <c r="J581" i="1"/>
  <c r="M574" i="1"/>
  <c r="M581" i="1"/>
  <c r="M632" i="1" s="1"/>
  <c r="J669" i="1"/>
  <c r="J671" i="1" s="1"/>
  <c r="K668" i="1"/>
  <c r="N690" i="1"/>
  <c r="N691" i="1"/>
  <c r="D559" i="1"/>
  <c r="D560" i="1"/>
  <c r="K669" i="1" l="1"/>
  <c r="K671" i="1" s="1"/>
  <c r="L668" i="1"/>
  <c r="P581" i="1"/>
  <c r="J632" i="1"/>
  <c r="P632" i="1" s="1"/>
  <c r="N685" i="1"/>
  <c r="O684" i="1"/>
  <c r="O685" i="1" s="1"/>
  <c r="K672" i="1"/>
  <c r="J673" i="1"/>
  <c r="J675" i="1" s="1"/>
  <c r="O676" i="1"/>
  <c r="O677" i="1" s="1"/>
  <c r="N677" i="1"/>
  <c r="P648" i="1"/>
  <c r="O663" i="1" l="1"/>
  <c r="O666" i="1" s="1"/>
  <c r="K663" i="1"/>
  <c r="K666" i="1" s="1"/>
  <c r="L663" i="1"/>
  <c r="L666" i="1" s="1"/>
  <c r="J663" i="1"/>
  <c r="J666" i="1" s="1"/>
  <c r="M663" i="1"/>
  <c r="M666" i="1" s="1"/>
  <c r="I663" i="1"/>
  <c r="H663" i="1"/>
  <c r="N663" i="1"/>
  <c r="N666" i="1" s="1"/>
  <c r="K673" i="1"/>
  <c r="K675" i="1" s="1"/>
  <c r="L672" i="1"/>
  <c r="N678" i="1"/>
  <c r="N679" i="1"/>
  <c r="O686" i="1"/>
  <c r="O687" i="1"/>
  <c r="L669" i="1"/>
  <c r="L671" i="1" s="1"/>
  <c r="M668" i="1"/>
  <c r="O679" i="1"/>
  <c r="O678" i="1"/>
  <c r="N686" i="1"/>
  <c r="N687" i="1"/>
  <c r="N668" i="1" l="1"/>
  <c r="M669" i="1"/>
  <c r="M671" i="1" s="1"/>
  <c r="L673" i="1"/>
  <c r="L675" i="1" s="1"/>
  <c r="M672" i="1"/>
  <c r="M673" i="1" l="1"/>
  <c r="M675" i="1" s="1"/>
  <c r="N672" i="1"/>
  <c r="O668" i="1"/>
  <c r="O669" i="1" s="1"/>
  <c r="N669" i="1"/>
  <c r="O670" i="1" l="1"/>
  <c r="O671" i="1"/>
  <c r="N673" i="1"/>
  <c r="O672" i="1"/>
  <c r="O673" i="1" s="1"/>
  <c r="N670" i="1"/>
  <c r="N671" i="1"/>
  <c r="N674" i="1" l="1"/>
  <c r="N675" i="1"/>
  <c r="O674" i="1"/>
  <c r="O6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5" authorId="0" shapeId="0" xr:uid="{E48F9015-1834-46FC-AA65-9B73DECB6954}">
      <text>
        <r>
          <rPr>
            <sz val="11"/>
            <color theme="1"/>
            <rFont val="Century Gothic"/>
            <family val="2"/>
          </rPr>
          <t>======
ID#AAAAMsBQP7w
Nuchsara Pondchaivorakul    (2021-05-28 16:27:38)
เพิ่มเอง</t>
        </r>
      </text>
    </comment>
  </commentList>
</comments>
</file>

<file path=xl/sharedStrings.xml><?xml version="1.0" encoding="utf-8"?>
<sst xmlns="http://schemas.openxmlformats.org/spreadsheetml/2006/main" count="647" uniqueCount="307">
  <si>
    <t>Balance Sheet</t>
  </si>
  <si>
    <t/>
  </si>
  <si>
    <t>Q1/2021</t>
  </si>
  <si>
    <t>Yearly/2020</t>
  </si>
  <si>
    <t>Q3/2020</t>
  </si>
  <si>
    <t>Q2/2020</t>
  </si>
  <si>
    <t>Q1/2020</t>
  </si>
  <si>
    <t>Yearly/2019</t>
  </si>
  <si>
    <t>Q3/2019</t>
  </si>
  <si>
    <t>Q2/2019</t>
  </si>
  <si>
    <t>Q1/2019</t>
  </si>
  <si>
    <t>Yearly/2018</t>
  </si>
  <si>
    <t>Q3/2018</t>
  </si>
  <si>
    <t>Q2/2018</t>
  </si>
  <si>
    <t>Q1/2018</t>
  </si>
  <si>
    <t>Yearly/2017</t>
  </si>
  <si>
    <t>Q3/2017</t>
  </si>
  <si>
    <t>Q2/2017</t>
  </si>
  <si>
    <t>Q1/2017</t>
  </si>
  <si>
    <t>Yearly/2016</t>
  </si>
  <si>
    <t>Q3/2016</t>
  </si>
  <si>
    <t xml:space="preserve"> Assets</t>
  </si>
  <si>
    <t xml:space="preserve"> Current Assets</t>
  </si>
  <si>
    <t xml:space="preserve">    Cash And Cash Equivalents</t>
  </si>
  <si>
    <t xml:space="preserve">    Short-Term Investments - Net</t>
  </si>
  <si>
    <t xml:space="preserve">    Trade And Other Receivables - Current - Net</t>
  </si>
  <si>
    <t xml:space="preserve">      Other Parties</t>
  </si>
  <si>
    <t xml:space="preserve">      Related Parties</t>
  </si>
  <si>
    <t xml:space="preserve">      Other Current Receivables</t>
  </si>
  <si>
    <t xml:space="preserve">    Current Portion Of Long-Term Loan Receivables</t>
  </si>
  <si>
    <t xml:space="preserve">    Inventories - Net</t>
  </si>
  <si>
    <t xml:space="preserve">      Finished Goods</t>
  </si>
  <si>
    <t xml:space="preserve">    Contract Assets - Current</t>
  </si>
  <si>
    <t xml:space="preserve">    Other Tax Or Other Receivables Under Law And Regulations - Current</t>
  </si>
  <si>
    <t xml:space="preserve">      Other Tax Receivables</t>
  </si>
  <si>
    <t xml:space="preserve">    Non-Current Assets And/Or The Disposal Group Held For Sale</t>
  </si>
  <si>
    <t xml:space="preserve">    Other Current Assets</t>
  </si>
  <si>
    <t xml:space="preserve">      Prepayments</t>
  </si>
  <si>
    <t xml:space="preserve">      Advance Payment For Purchases Of Assets</t>
  </si>
  <si>
    <t xml:space="preserve">      Other Current Assets - Others</t>
  </si>
  <si>
    <t xml:space="preserve">    Total Current Assets</t>
  </si>
  <si>
    <t xml:space="preserve"> Non-Current Assets</t>
  </si>
  <si>
    <t xml:space="preserve">    Trade And Other Receivables - Non-Current - Net</t>
  </si>
  <si>
    <t xml:space="preserve">    Long-Term Investments - Net</t>
  </si>
  <si>
    <t xml:space="preserve">    Long-Term Investments - Net (Amended Account)</t>
  </si>
  <si>
    <t xml:space="preserve">    Non-Current Portion Of Long-Term Loan Receivables</t>
  </si>
  <si>
    <t xml:space="preserve">    Other Non-Current Financial Assets</t>
  </si>
  <si>
    <t xml:space="preserve">      Other Non-Current Financial Assets - Others</t>
  </si>
  <si>
    <t xml:space="preserve">    Investment Properties - Net</t>
  </si>
  <si>
    <t xml:space="preserve">    Property, Plant And Equipment - Net</t>
  </si>
  <si>
    <t xml:space="preserve">    Right-Of-Use Assets - Net</t>
  </si>
  <si>
    <t xml:space="preserve">    Intangible Assets - Net</t>
  </si>
  <si>
    <t xml:space="preserve">      Software Licences</t>
  </si>
  <si>
    <t xml:space="preserve">      Intangible Assets - Others</t>
  </si>
  <si>
    <t xml:space="preserve">    Deferred Tax Assets</t>
  </si>
  <si>
    <t xml:space="preserve">    Income Tax Receivable - Non-Current</t>
  </si>
  <si>
    <t xml:space="preserve">    Other Non-Current Assets</t>
  </si>
  <si>
    <t xml:space="preserve">      Other Non-Current Assets - Others</t>
  </si>
  <si>
    <t xml:space="preserve">    Total Non-Current Assets</t>
  </si>
  <si>
    <t xml:space="preserve">    Total Assets</t>
  </si>
  <si>
    <t xml:space="preserve"> Liabilities</t>
  </si>
  <si>
    <t xml:space="preserve"> Current Liabilities</t>
  </si>
  <si>
    <t xml:space="preserve">    Bank Overdrafts And Short-Term Borrowings From Financial Institutions</t>
  </si>
  <si>
    <t xml:space="preserve">    Trade And Other Payables - Current</t>
  </si>
  <si>
    <t xml:space="preserve">      Other Current Payables</t>
  </si>
  <si>
    <t xml:space="preserve">    Short-Term Borrowings</t>
  </si>
  <si>
    <t xml:space="preserve">    Current Portion Of Long-Term Debts</t>
  </si>
  <si>
    <t xml:space="preserve">      Financial Institutions</t>
  </si>
  <si>
    <t xml:space="preserve">      Current Portion Of Long-Term Debts - Others</t>
  </si>
  <si>
    <t xml:space="preserve">    Other Current Financial Liabilities</t>
  </si>
  <si>
    <t xml:space="preserve">      Deposits</t>
  </si>
  <si>
    <t xml:space="preserve">      Retentions</t>
  </si>
  <si>
    <t xml:space="preserve">    Current Portion Of Lease Liabilities</t>
  </si>
  <si>
    <t xml:space="preserve">    Income Tax Payable</t>
  </si>
  <si>
    <t xml:space="preserve">    Other Tax Or Other Payables Under Law And Regulations - Current</t>
  </si>
  <si>
    <t xml:space="preserve">      Other Tax Payables</t>
  </si>
  <si>
    <t xml:space="preserve">    Other Current Liabilities</t>
  </si>
  <si>
    <t xml:space="preserve">    Total Current Liabilities</t>
  </si>
  <si>
    <t xml:space="preserve"> Non-Current Liabilities</t>
  </si>
  <si>
    <t xml:space="preserve">    Non-Current Portion Of Long-Term Debts</t>
  </si>
  <si>
    <t xml:space="preserve">      Non-Current Portion Of Long-Term Debts - Others</t>
  </si>
  <si>
    <t xml:space="preserve">    Non-Current Portion Of Lease Liabilities</t>
  </si>
  <si>
    <t xml:space="preserve">    Provisions For Employee Benefit Obligations - Non-Current</t>
  </si>
  <si>
    <t xml:space="preserve">    Total Non-Current Liabilities</t>
  </si>
  <si>
    <t xml:space="preserve">    Total Liabilities</t>
  </si>
  <si>
    <t xml:space="preserve"> Equity</t>
  </si>
  <si>
    <t xml:space="preserve">    Authorised Share Capital</t>
  </si>
  <si>
    <t xml:space="preserve">      Authorised Ordinary Shares</t>
  </si>
  <si>
    <t xml:space="preserve">    Issued And Paid-Up Share Capital</t>
  </si>
  <si>
    <t xml:space="preserve">      Paid-Up Ordinary Shares</t>
  </si>
  <si>
    <t xml:space="preserve">    Premium (Discount) On Share Capital</t>
  </si>
  <si>
    <t xml:space="preserve">      Premium (Discount) On Ordinary Shares</t>
  </si>
  <si>
    <t xml:space="preserve">    Retained Earnings (Deficits)</t>
  </si>
  <si>
    <t xml:space="preserve">      Retained Earnings - Appropriated</t>
  </si>
  <si>
    <t xml:space="preserve">        Legal And Statutory Reserves</t>
  </si>
  <si>
    <t xml:space="preserve">        Reserve For Treasury Shares</t>
  </si>
  <si>
    <t xml:space="preserve">      Retained Earnings (Deficits) - Unappropriated</t>
  </si>
  <si>
    <t xml:space="preserve">    Treasury Shares</t>
  </si>
  <si>
    <t xml:space="preserve">    Other Components Of Equity</t>
  </si>
  <si>
    <t xml:space="preserve">      Surplus (Deficits)</t>
  </si>
  <si>
    <t xml:space="preserve">        Surplus (Deficits) From Changes In Interest In Subsidiaries</t>
  </si>
  <si>
    <t xml:space="preserve">        Surplus (Deficits) - Others</t>
  </si>
  <si>
    <t xml:space="preserve">      Other Components Of Equity - Others</t>
  </si>
  <si>
    <t xml:space="preserve">    Equity Attributable To Owners Of The Parent</t>
  </si>
  <si>
    <t xml:space="preserve">    Non-Controlling Interests</t>
  </si>
  <si>
    <t xml:space="preserve">    Total Equity</t>
  </si>
  <si>
    <t xml:space="preserve">    Total Liabilities And Equity</t>
  </si>
  <si>
    <t>Short-Term Debt</t>
  </si>
  <si>
    <t>Long-Term Debt</t>
  </si>
  <si>
    <t>Total Debt</t>
  </si>
  <si>
    <t>P&amp;L</t>
  </si>
  <si>
    <t>Q4/2020</t>
  </si>
  <si>
    <t>Q4/2019</t>
  </si>
  <si>
    <t>Q4/2018</t>
  </si>
  <si>
    <t>Q4/2017</t>
  </si>
  <si>
    <t>Q4/2016</t>
  </si>
  <si>
    <t xml:space="preserve"> Statement Of Comprehensive Income</t>
  </si>
  <si>
    <t xml:space="preserve"> Revenue</t>
  </si>
  <si>
    <t xml:space="preserve">    Revenue From Operations</t>
  </si>
  <si>
    <t xml:space="preserve">      Revenue From Sales</t>
  </si>
  <si>
    <t xml:space="preserve">      Revenue From Rendering Services</t>
  </si>
  <si>
    <t xml:space="preserve">    Interest And Dividend Income</t>
  </si>
  <si>
    <t xml:space="preserve">      Interest Income</t>
  </si>
  <si>
    <t xml:space="preserve">    Other Income</t>
  </si>
  <si>
    <t xml:space="preserve">    Total Revenue</t>
  </si>
  <si>
    <t xml:space="preserve"> Cost And Expenses</t>
  </si>
  <si>
    <t xml:space="preserve">    Costs</t>
  </si>
  <si>
    <t xml:space="preserve">      Cost Of Sales</t>
  </si>
  <si>
    <t xml:space="preserve">      Cost Of Rendering Services</t>
  </si>
  <si>
    <t xml:space="preserve">    Selling And Administrative Expenses</t>
  </si>
  <si>
    <t xml:space="preserve">      Selling Expenses</t>
  </si>
  <si>
    <t xml:space="preserve">      Administrative Expenses</t>
  </si>
  <si>
    <t xml:space="preserve">    Total Cost And Expenses</t>
  </si>
  <si>
    <t xml:space="preserve">    Profit (Loss) Before Finance Costs And Income Tax Expense</t>
  </si>
  <si>
    <t xml:space="preserve">    Finance Costs</t>
  </si>
  <si>
    <t xml:space="preserve">    Income Tax Expense</t>
  </si>
  <si>
    <t xml:space="preserve">    Profit (Loss) For The Period From Continuing Operations</t>
  </si>
  <si>
    <t xml:space="preserve">    Net Profit (Loss) For The Period</t>
  </si>
  <si>
    <t xml:space="preserve"> Other Comprehensive Income</t>
  </si>
  <si>
    <t xml:space="preserve">    Net Profit (Loss) For The Period / Profit (Loss) For The Period From Continuing Operations</t>
  </si>
  <si>
    <t xml:space="preserve"> Items That Will Be Subsequently Reclassified To Profit Or Loss</t>
  </si>
  <si>
    <t xml:space="preserve">    Income Taxes Relating To Items That Will Be Subsequently Reclassified To Profit Or Loss</t>
  </si>
  <si>
    <t xml:space="preserve"> Items That Will Not Be Subsequently Reclassified To Profit Or Loss</t>
  </si>
  <si>
    <t xml:space="preserve">    Remeasurement Of Employee Benefit Obligations</t>
  </si>
  <si>
    <t xml:space="preserve">    Other Comprehensive Income (Expense) - Net Of Tax</t>
  </si>
  <si>
    <t xml:space="preserve">    Total Comprehensive Income (Expense) For The Period</t>
  </si>
  <si>
    <t xml:space="preserve"> Net Profit (Loss) Attributable To :</t>
  </si>
  <si>
    <t xml:space="preserve">    Net Profit (Loss) Attributable To : Owners Of The Parent</t>
  </si>
  <si>
    <t xml:space="preserve">    Net Profit (Loss) Attributable To : Non-Controlling Interests</t>
  </si>
  <si>
    <t xml:space="preserve"> Total Comprehensive Income (Expense) Attributable To :</t>
  </si>
  <si>
    <t xml:space="preserve">    Total Comprehensive Income (Expense) Attributable To : Owners Of The Parent</t>
  </si>
  <si>
    <t xml:space="preserve">    Total Comprehensive Income (Expense) Attributable To : Non-Controlling Interests</t>
  </si>
  <si>
    <t xml:space="preserve">    Basic Earnings (Loss) Per Share (Baht/Share)</t>
  </si>
  <si>
    <t xml:space="preserve">    Diluted Earnings (Loss) Per Share (Baht/Share)</t>
  </si>
  <si>
    <t xml:space="preserve"> Other Expenses (Edited)</t>
  </si>
  <si>
    <t>Cashflow</t>
  </si>
  <si>
    <t xml:space="preserve"> Net Cash From Operating Activities</t>
  </si>
  <si>
    <t xml:space="preserve">    Net Profit (Loss) Attributable To Owners Of The Parent For The Period</t>
  </si>
  <si>
    <t xml:space="preserve">    Profit (Loss) Before Finance Costs And/Or Income Tax Expense</t>
  </si>
  <si>
    <t xml:space="preserve">    Depreciation And Amortisation</t>
  </si>
  <si>
    <t xml:space="preserve">      Depreciation</t>
  </si>
  <si>
    <t xml:space="preserve">      Amortisation</t>
  </si>
  <si>
    <t xml:space="preserve">    (Reversal Of) Expected Credit Losses</t>
  </si>
  <si>
    <t xml:space="preserve">    (Reversal Of) Loss From Diminution In Value Of Inventories</t>
  </si>
  <si>
    <t xml:space="preserve">    (Gains) Losses On Disposal And Write-Off Of Fixed Assets</t>
  </si>
  <si>
    <t xml:space="preserve">      (Gains) Losses On Disposal Of Fixed Assets</t>
  </si>
  <si>
    <t xml:space="preserve">      Loss On Write-Off Of Fixed Assets</t>
  </si>
  <si>
    <t xml:space="preserve">    (Gains) Losses On Disposal And Write-Off Of Other Assets</t>
  </si>
  <si>
    <t xml:space="preserve">      Loss On Write-Off Of Other Assets</t>
  </si>
  <si>
    <t xml:space="preserve">    (Reversal Of) Impairment Loss Of Fixed Assets</t>
  </si>
  <si>
    <t xml:space="preserve">    Dividend And Interest Income</t>
  </si>
  <si>
    <t xml:space="preserve">    Employee Benefit Expenses</t>
  </si>
  <si>
    <t xml:space="preserve">    Other Reconciliation Items</t>
  </si>
  <si>
    <t xml:space="preserve">    Cash Flows From (Used In) Operations Before Changes In Operating Assets And Liabilities</t>
  </si>
  <si>
    <t xml:space="preserve"> (Increase) Decrease In Operating Assets</t>
  </si>
  <si>
    <t xml:space="preserve">    (Increase) Decrease In Trade And Other Receivables</t>
  </si>
  <si>
    <t xml:space="preserve">    (Increase) Decrease In Inventories</t>
  </si>
  <si>
    <t xml:space="preserve">    (Increase) Decrease In Other Operating Assets</t>
  </si>
  <si>
    <t xml:space="preserve"> Increase (Decrease) In Operating Liabilities</t>
  </si>
  <si>
    <t xml:space="preserve">    Increase (Decrease) In Trade And Other Payables</t>
  </si>
  <si>
    <t xml:space="preserve">    Increase (Decrease) In Other Operating Liabilities</t>
  </si>
  <si>
    <t xml:space="preserve">    Cash Generated From (Used In) Operations</t>
  </si>
  <si>
    <t xml:space="preserve">    Interest Received</t>
  </si>
  <si>
    <t xml:space="preserve">    Interest Paid</t>
  </si>
  <si>
    <t xml:space="preserve">    Income Tax (Paid) Received</t>
  </si>
  <si>
    <t xml:space="preserve">    Net Cash From (Used In) Operating Activities</t>
  </si>
  <si>
    <t xml:space="preserve"> Net Cash From Investing Activities</t>
  </si>
  <si>
    <t xml:space="preserve">    (Increase) Decrease In Short-Term Investments</t>
  </si>
  <si>
    <t xml:space="preserve">    Purchase Of Investments</t>
  </si>
  <si>
    <t xml:space="preserve">    Proceeds From Disposal Of Investment In Subsidiaries, Associates And Joint Ventures</t>
  </si>
  <si>
    <t xml:space="preserve">    Payment For Purchase Of Investment In Subsidiaries, Associates And Joint Ventures</t>
  </si>
  <si>
    <t xml:space="preserve">    Loan Receivables Made</t>
  </si>
  <si>
    <t xml:space="preserve">      Long-Term Loan Receivables Made</t>
  </si>
  <si>
    <t xml:space="preserve">        Long-Term Loan Receivables Made - Other Parties</t>
  </si>
  <si>
    <t xml:space="preserve">    Loan Receivables Repayment Received</t>
  </si>
  <si>
    <t xml:space="preserve">      Long-Term Loan Receivables Repayment Received</t>
  </si>
  <si>
    <t xml:space="preserve">        Long-Term Loan Receivables Repayment Received - Other Parties</t>
  </si>
  <si>
    <t xml:space="preserve">    Proceeds From Disposal Of Fixed Assets</t>
  </si>
  <si>
    <t xml:space="preserve">      Property, Plant And Equipment</t>
  </si>
  <si>
    <t xml:space="preserve">    Payment For Purchase Of Fixed Assets</t>
  </si>
  <si>
    <t xml:space="preserve">      Intangible Assets</t>
  </si>
  <si>
    <t xml:space="preserve">    Other Items (Investing Activities)</t>
  </si>
  <si>
    <t xml:space="preserve">    Net Cash From (Used In) Investing Activities</t>
  </si>
  <si>
    <t xml:space="preserve"> Net Cash From Financing Activities</t>
  </si>
  <si>
    <t xml:space="preserve">    Increase (Decrease) In Bank Overdrafts And Short-Term Borrowings - Financial Institutions</t>
  </si>
  <si>
    <t xml:space="preserve">    Increase (Decrease) In Short-Term Borrowings</t>
  </si>
  <si>
    <t xml:space="preserve">      Increase (Decrease) In Short-Term Borrowings - Related Parties</t>
  </si>
  <si>
    <t xml:space="preserve">      Increase (Decrease) In Short-Term Borrowings - Other Parties</t>
  </si>
  <si>
    <t xml:space="preserve">    Proceeds From Borrowings</t>
  </si>
  <si>
    <t xml:space="preserve">      Proceeds From Short-Term Borrowings</t>
  </si>
  <si>
    <t xml:space="preserve">        Proceeds From Short-Term Borrowings - Financial Institutions</t>
  </si>
  <si>
    <t xml:space="preserve">      Proceeds From Long-Term Borrowings</t>
  </si>
  <si>
    <t xml:space="preserve">        Proceeds From Long-Term Borrowings - Financial Institutions</t>
  </si>
  <si>
    <t xml:space="preserve">        Proceeds From Long-Term Borrowings - Other Parties</t>
  </si>
  <si>
    <t xml:space="preserve">    Repayments On Borrowings</t>
  </si>
  <si>
    <t xml:space="preserve">      Repayments On Short-Term Borrowings</t>
  </si>
  <si>
    <t xml:space="preserve">        Repayments On Short-Term Borrowings - Financial Institutions</t>
  </si>
  <si>
    <t xml:space="preserve">      Repayments On Long-Term Borrowings</t>
  </si>
  <si>
    <t xml:space="preserve">        Repayments On Long-Term Borrowings - Financial Institutions</t>
  </si>
  <si>
    <t xml:space="preserve">        Repayments On Long-Term Borrowings - Other Parties</t>
  </si>
  <si>
    <t xml:space="preserve">    Repayments On Lease Liabilities</t>
  </si>
  <si>
    <t xml:space="preserve">    Payment For Purchase Of Treasury Shares</t>
  </si>
  <si>
    <t xml:space="preserve">    Dividend Paid</t>
  </si>
  <si>
    <t xml:space="preserve">    Other Items (Financing Activities)</t>
  </si>
  <si>
    <t xml:space="preserve">    Net Cash From (Used In) Financing Activities</t>
  </si>
  <si>
    <t xml:space="preserve">    Net Increase (Decrease) In Cash And Cash Equivalent</t>
  </si>
  <si>
    <t xml:space="preserve">    Cash And Cash Equivalents, Beginning Balance</t>
  </si>
  <si>
    <t xml:space="preserve">    Cash And Cash Equivalents, Ending Balance</t>
  </si>
  <si>
    <t>Asset</t>
  </si>
  <si>
    <t>Q1</t>
  </si>
  <si>
    <t>Q2</t>
  </si>
  <si>
    <t>Q3</t>
  </si>
  <si>
    <t>Yearly</t>
  </si>
  <si>
    <t>%COMMON SIZE</t>
  </si>
  <si>
    <t>Liabilities</t>
  </si>
  <si>
    <t>D/E Ratio</t>
  </si>
  <si>
    <t>Equity</t>
  </si>
  <si>
    <t>REVENUE STRUCTURE</t>
  </si>
  <si>
    <t>Q4</t>
  </si>
  <si>
    <t>%YOY Growth</t>
  </si>
  <si>
    <t xml:space="preserve">    Share Of Profit (Loss) From Investments Accounted For Using The Equity Method</t>
  </si>
  <si>
    <t xml:space="preserve">    Other Gains (Losses)</t>
  </si>
  <si>
    <t>Total Incomes</t>
  </si>
  <si>
    <t>COGS BREAKDOWN</t>
  </si>
  <si>
    <t>Gross Profit</t>
  </si>
  <si>
    <t>%GPM</t>
  </si>
  <si>
    <t>SG&amp;A</t>
  </si>
  <si>
    <t>EBIT</t>
  </si>
  <si>
    <t>%EBIT</t>
  </si>
  <si>
    <t>EBITDA</t>
  </si>
  <si>
    <t>%EBITDA</t>
  </si>
  <si>
    <t>EBT</t>
  </si>
  <si>
    <t>%EBT</t>
  </si>
  <si>
    <t>%Tax Rate</t>
  </si>
  <si>
    <t>%NPM</t>
  </si>
  <si>
    <t>Operating Activities</t>
  </si>
  <si>
    <t>CFO/Net Profit</t>
  </si>
  <si>
    <t>Free Cash Flow</t>
  </si>
  <si>
    <t>Investing Activities</t>
  </si>
  <si>
    <t>Financial Ratio</t>
  </si>
  <si>
    <t>Profitability Ratio</t>
  </si>
  <si>
    <t>ROA</t>
  </si>
  <si>
    <t>ROIC</t>
  </si>
  <si>
    <t>ROE</t>
  </si>
  <si>
    <t>Leverage Ratio</t>
  </si>
  <si>
    <t>Debt to Equity</t>
  </si>
  <si>
    <t>Debt to Net Profit</t>
  </si>
  <si>
    <t>Market Ratio</t>
  </si>
  <si>
    <t>Common Shares</t>
  </si>
  <si>
    <t>Book Value / Share</t>
  </si>
  <si>
    <t>EPS</t>
  </si>
  <si>
    <t>EPS Growth</t>
  </si>
  <si>
    <t>Dividend per Share</t>
  </si>
  <si>
    <t>Dividend Yield</t>
  </si>
  <si>
    <t>Dividend Payout Ratio</t>
  </si>
  <si>
    <t>Market Cap</t>
  </si>
  <si>
    <t>P/BV</t>
  </si>
  <si>
    <t>P/E</t>
  </si>
  <si>
    <t>EV/EBITDA</t>
  </si>
  <si>
    <t>P/S</t>
  </si>
  <si>
    <t>Max Price</t>
  </si>
  <si>
    <t>Min Price</t>
  </si>
  <si>
    <t>Price</t>
  </si>
  <si>
    <t>FSMART</t>
  </si>
  <si>
    <t>Liquidity Ratio</t>
  </si>
  <si>
    <t>ระยะเวลาเก็บหนี้เฉลี่ย</t>
  </si>
  <si>
    <t>ระยะเวลาขายสินค้าเฉลี่ย</t>
  </si>
  <si>
    <t>ระยะเวลาชำระหนี้เฉลี่ย</t>
  </si>
  <si>
    <t>Cash Cycle</t>
  </si>
  <si>
    <t>Valuation</t>
  </si>
  <si>
    <t>PEG Ratio</t>
  </si>
  <si>
    <t>CONSENSUS</t>
  </si>
  <si>
    <t>P/BV MOS</t>
  </si>
  <si>
    <t>P/E MOS</t>
  </si>
  <si>
    <t>EV/EBITDA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</si>
  <si>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</si>
  <si>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</si>
  <si>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</si>
  <si>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</si>
  <si>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</si>
  <si>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</si>
  <si>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</si>
  <si>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</si>
  <si>
    <t>Jitta</t>
  </si>
  <si>
    <t>set</t>
  </si>
  <si>
    <t>Last P/BV</t>
  </si>
  <si>
    <t>Mos P/BV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</si>
</sst>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,;\-#,##0,"/>
    <numFmt numFmtId="166" formatCode="0.0%"/>
    <numFmt numFmtId="167" formatCode="_(* #,##0_);_(* \(#,##0\);_(* &quot;-&quot;??_);_(@_)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rgb="FF000000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FFFFFF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b/>
      <sz val="8"/>
      <color rgb="FFFFFFFF"/>
      <name val="Century Gothic"/>
      <family val="2"/>
    </font>
    <font>
      <sz val="8"/>
      <name val="Century Gothic"/>
      <family val="2"/>
    </font>
    <font>
      <sz val="11"/>
      <color rgb="FF00B050"/>
      <name val="Century Gothic"/>
      <family val="2"/>
    </font>
    <font>
      <sz val="12"/>
      <color rgb="FF000000"/>
      <name val="Calibri"/>
      <family val="2"/>
    </font>
    <font>
      <b/>
      <sz val="11"/>
      <color rgb="FFFF0000"/>
      <name val="Century Gothic"/>
      <family val="2"/>
    </font>
    <font>
      <sz val="11"/>
      <color theme="1"/>
      <name val="Century Gothic"/>
      <family val="2"/>
    </font>
    <font>
      <sz val="10"/>
      <color rgb="FF33333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D6E3BC"/>
        <bgColor rgb="FFD6E3BC"/>
      </patternFill>
    </fill>
    <fill>
      <patternFill patternType="solid">
        <fgColor theme="1"/>
        <bgColor theme="1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3" fillId="3" borderId="0" xfId="0" applyFont="1" applyFill="1"/>
    <xf numFmtId="164" fontId="3" fillId="0" borderId="0" xfId="0" applyNumberFormat="1" applyFont="1"/>
    <xf numFmtId="0" fontId="7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/>
    <xf numFmtId="0" fontId="9" fillId="2" borderId="0" xfId="0" applyFont="1" applyFill="1" applyAlignment="1">
      <alignment horizontal="center"/>
    </xf>
    <xf numFmtId="10" fontId="8" fillId="0" borderId="0" xfId="0" applyNumberFormat="1" applyFont="1"/>
    <xf numFmtId="0" fontId="9" fillId="4" borderId="0" xfId="0" applyFont="1" applyFill="1" applyAlignment="1">
      <alignment horizontal="center"/>
    </xf>
    <xf numFmtId="165" fontId="11" fillId="0" borderId="4" xfId="0" applyNumberFormat="1" applyFont="1" applyBorder="1"/>
    <xf numFmtId="165" fontId="11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6" fontId="11" fillId="0" borderId="5" xfId="0" applyNumberFormat="1" applyFont="1" applyBorder="1"/>
    <xf numFmtId="166" fontId="5" fillId="0" borderId="0" xfId="0" applyNumberFormat="1" applyFont="1" applyAlignment="1">
      <alignment horizontal="left"/>
    </xf>
    <xf numFmtId="0" fontId="3" fillId="0" borderId="6" xfId="0" applyFont="1" applyBorder="1"/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164" fontId="9" fillId="6" borderId="0" xfId="0" applyNumberFormat="1" applyFont="1" applyFill="1" applyAlignment="1">
      <alignment horizontal="center"/>
    </xf>
    <xf numFmtId="166" fontId="0" fillId="0" borderId="0" xfId="0" applyNumberFormat="1"/>
    <xf numFmtId="164" fontId="11" fillId="0" borderId="5" xfId="0" applyNumberFormat="1" applyFont="1" applyBorder="1"/>
    <xf numFmtId="0" fontId="9" fillId="7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8" fillId="0" borderId="0" xfId="0" applyFont="1"/>
    <xf numFmtId="166" fontId="8" fillId="0" borderId="0" xfId="0" applyNumberFormat="1" applyFont="1"/>
    <xf numFmtId="165" fontId="3" fillId="0" borderId="0" xfId="0" applyNumberFormat="1" applyFont="1"/>
    <xf numFmtId="165" fontId="11" fillId="0" borderId="7" xfId="0" applyNumberFormat="1" applyFont="1" applyBorder="1"/>
    <xf numFmtId="165" fontId="11" fillId="0" borderId="5" xfId="0" applyNumberFormat="1" applyFont="1" applyBorder="1"/>
    <xf numFmtId="166" fontId="11" fillId="0" borderId="8" xfId="0" applyNumberFormat="1" applyFont="1" applyBorder="1"/>
    <xf numFmtId="166" fontId="11" fillId="0" borderId="9" xfId="0" applyNumberFormat="1" applyFont="1" applyBorder="1"/>
    <xf numFmtId="166" fontId="11" fillId="0" borderId="10" xfId="0" applyNumberFormat="1" applyFont="1" applyBorder="1"/>
    <xf numFmtId="166" fontId="11" fillId="0" borderId="0" xfId="0" applyNumberFormat="1" applyFont="1"/>
    <xf numFmtId="166" fontId="11" fillId="0" borderId="11" xfId="0" applyNumberFormat="1" applyFont="1" applyBorder="1"/>
    <xf numFmtId="166" fontId="11" fillId="0" borderId="6" xfId="0" applyNumberFormat="1" applyFont="1" applyBorder="1"/>
    <xf numFmtId="166" fontId="5" fillId="0" borderId="0" xfId="0" applyNumberFormat="1" applyFont="1"/>
    <xf numFmtId="165" fontId="11" fillId="0" borderId="6" xfId="0" applyNumberFormat="1" applyFont="1" applyBorder="1"/>
    <xf numFmtId="165" fontId="11" fillId="0" borderId="1" xfId="0" applyNumberFormat="1" applyFont="1" applyBorder="1"/>
    <xf numFmtId="164" fontId="11" fillId="0" borderId="6" xfId="0" applyNumberFormat="1" applyFont="1" applyBorder="1"/>
    <xf numFmtId="0" fontId="9" fillId="9" borderId="0" xfId="0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10" fontId="14" fillId="0" borderId="0" xfId="0" applyNumberFormat="1" applyFont="1"/>
    <xf numFmtId="167" fontId="0" fillId="0" borderId="0" xfId="0" applyNumberFormat="1" applyAlignment="1">
      <alignment horizontal="left"/>
    </xf>
    <xf numFmtId="167" fontId="2" fillId="4" borderId="0" xfId="0" applyNumberFormat="1" applyFont="1" applyFill="1" applyAlignment="1">
      <alignment horizontal="center"/>
    </xf>
    <xf numFmtId="10" fontId="11" fillId="0" borderId="5" xfId="0" applyNumberFormat="1" applyFont="1" applyBorder="1"/>
    <xf numFmtId="164" fontId="14" fillId="0" borderId="0" xfId="0" applyNumberFormat="1" applyFont="1"/>
    <xf numFmtId="164" fontId="0" fillId="0" borderId="0" xfId="0" applyNumberFormat="1" applyAlignment="1">
      <alignment horizontal="left"/>
    </xf>
    <xf numFmtId="10" fontId="0" fillId="0" borderId="4" xfId="0" applyNumberFormat="1" applyBorder="1"/>
    <xf numFmtId="10" fontId="0" fillId="0" borderId="0" xfId="0" applyNumberFormat="1"/>
    <xf numFmtId="10" fontId="0" fillId="0" borderId="4" xfId="0" applyNumberFormat="1" applyBorder="1" applyAlignment="1">
      <alignment horizontal="right"/>
    </xf>
    <xf numFmtId="10" fontId="0" fillId="0" borderId="0" xfId="0" applyNumberFormat="1" applyAlignment="1">
      <alignment horizontal="left"/>
    </xf>
    <xf numFmtId="164" fontId="15" fillId="0" borderId="0" xfId="0" applyNumberFormat="1" applyFont="1" applyAlignment="1">
      <alignment horizontal="right"/>
    </xf>
    <xf numFmtId="9" fontId="0" fillId="0" borderId="4" xfId="0" applyNumberFormat="1" applyBorder="1"/>
    <xf numFmtId="9" fontId="0" fillId="0" borderId="0" xfId="0" applyNumberFormat="1"/>
    <xf numFmtId="9" fontId="0" fillId="0" borderId="4" xfId="0" applyNumberFormat="1" applyBorder="1" applyAlignment="1">
      <alignment horizontal="right"/>
    </xf>
    <xf numFmtId="9" fontId="0" fillId="0" borderId="0" xfId="0" applyNumberFormat="1" applyAlignment="1">
      <alignment horizontal="left"/>
    </xf>
    <xf numFmtId="164" fontId="11" fillId="0" borderId="4" xfId="0" applyNumberFormat="1" applyFont="1" applyBorder="1"/>
    <xf numFmtId="164" fontId="11" fillId="0" borderId="0" xfId="0" applyNumberFormat="1" applyFont="1"/>
    <xf numFmtId="164" fontId="11" fillId="0" borderId="4" xfId="0" applyNumberFormat="1" applyFont="1" applyBorder="1" applyAlignment="1">
      <alignment horizontal="right"/>
    </xf>
    <xf numFmtId="164" fontId="8" fillId="0" borderId="0" xfId="0" applyNumberFormat="1" applyFont="1"/>
    <xf numFmtId="164" fontId="11" fillId="0" borderId="0" xfId="0" applyNumberFormat="1" applyFont="1" applyAlignment="1">
      <alignment horizontal="left"/>
    </xf>
    <xf numFmtId="0" fontId="8" fillId="0" borderId="8" xfId="0" applyFont="1" applyBorder="1"/>
    <xf numFmtId="164" fontId="8" fillId="0" borderId="0" xfId="0" applyNumberFormat="1" applyFont="1" applyAlignment="1">
      <alignment horizontal="left"/>
    </xf>
    <xf numFmtId="0" fontId="16" fillId="0" borderId="10" xfId="0" applyFont="1" applyBorder="1"/>
    <xf numFmtId="10" fontId="16" fillId="0" borderId="0" xfId="0" applyNumberFormat="1" applyFont="1"/>
    <xf numFmtId="164" fontId="16" fillId="0" borderId="0" xfId="0" applyNumberFormat="1" applyFont="1" applyAlignment="1">
      <alignment horizontal="left"/>
    </xf>
    <xf numFmtId="0" fontId="16" fillId="0" borderId="0" xfId="0" applyFont="1"/>
    <xf numFmtId="0" fontId="5" fillId="0" borderId="12" xfId="0" applyFont="1" applyBorder="1"/>
    <xf numFmtId="164" fontId="5" fillId="0" borderId="7" xfId="0" applyNumberFormat="1" applyFont="1" applyBorder="1" applyAlignment="1">
      <alignment horizontal="right"/>
    </xf>
    <xf numFmtId="0" fontId="2" fillId="4" borderId="0" xfId="0" applyFont="1" applyFill="1" applyAlignment="1">
      <alignment horizontal="center"/>
    </xf>
    <xf numFmtId="0" fontId="11" fillId="0" borderId="0" xfId="0" applyFont="1"/>
    <xf numFmtId="164" fontId="11" fillId="0" borderId="11" xfId="0" applyNumberFormat="1" applyFont="1" applyBorder="1"/>
    <xf numFmtId="164" fontId="11" fillId="0" borderId="11" xfId="0" applyNumberFormat="1" applyFont="1" applyBorder="1" applyAlignment="1">
      <alignment horizontal="right"/>
    </xf>
    <xf numFmtId="164" fontId="11" fillId="0" borderId="7" xfId="0" applyNumberFormat="1" applyFont="1" applyBorder="1"/>
    <xf numFmtId="164" fontId="11" fillId="0" borderId="13" xfId="0" applyNumberFormat="1" applyFont="1" applyBorder="1"/>
    <xf numFmtId="164" fontId="11" fillId="0" borderId="13" xfId="0" applyNumberFormat="1" applyFont="1" applyBorder="1" applyAlignment="1">
      <alignment horizontal="right"/>
    </xf>
    <xf numFmtId="167" fontId="2" fillId="7" borderId="0" xfId="0" applyNumberFormat="1" applyFont="1" applyFill="1" applyAlignment="1">
      <alignment horizontal="center"/>
    </xf>
    <xf numFmtId="164" fontId="0" fillId="0" borderId="5" xfId="0" applyNumberFormat="1" applyBorder="1"/>
    <xf numFmtId="164" fontId="0" fillId="0" borderId="14" xfId="0" applyNumberFormat="1" applyBorder="1"/>
    <xf numFmtId="164" fontId="0" fillId="0" borderId="5" xfId="0" applyNumberFormat="1" applyBorder="1" applyAlignment="1">
      <alignment horizontal="right"/>
    </xf>
    <xf numFmtId="0" fontId="3" fillId="0" borderId="4" xfId="0" applyFont="1" applyBorder="1"/>
    <xf numFmtId="164" fontId="0" fillId="0" borderId="4" xfId="0" applyNumberFormat="1" applyBorder="1"/>
    <xf numFmtId="164" fontId="0" fillId="0" borderId="4" xfId="0" applyNumberFormat="1" applyBorder="1" applyAlignment="1">
      <alignment horizontal="right"/>
    </xf>
    <xf numFmtId="9" fontId="11" fillId="0" borderId="4" xfId="0" applyNumberFormat="1" applyFont="1" applyBorder="1"/>
    <xf numFmtId="9" fontId="11" fillId="0" borderId="0" xfId="0" applyNumberFormat="1" applyFont="1"/>
    <xf numFmtId="9" fontId="11" fillId="0" borderId="4" xfId="0" applyNumberFormat="1" applyFont="1" applyBorder="1" applyAlignment="1">
      <alignment horizontal="right"/>
    </xf>
    <xf numFmtId="9" fontId="11" fillId="0" borderId="0" xfId="0" applyNumberFormat="1" applyFont="1" applyAlignment="1">
      <alignment horizontal="left"/>
    </xf>
    <xf numFmtId="9" fontId="0" fillId="0" borderId="7" xfId="0" applyNumberFormat="1" applyBorder="1"/>
    <xf numFmtId="9" fontId="0" fillId="0" borderId="15" xfId="0" applyNumberFormat="1" applyBorder="1"/>
    <xf numFmtId="9" fontId="11" fillId="0" borderId="7" xfId="0" applyNumberFormat="1" applyFont="1" applyBorder="1"/>
    <xf numFmtId="9" fontId="11" fillId="0" borderId="15" xfId="0" applyNumberFormat="1" applyFont="1" applyBorder="1"/>
    <xf numFmtId="9" fontId="11" fillId="0" borderId="7" xfId="0" applyNumberFormat="1" applyFont="1" applyBorder="1" applyAlignment="1">
      <alignment horizontal="right"/>
    </xf>
    <xf numFmtId="167" fontId="2" fillId="9" borderId="0" xfId="0" applyNumberFormat="1" applyFont="1" applyFill="1" applyAlignment="1">
      <alignment horizontal="center"/>
    </xf>
    <xf numFmtId="164" fontId="5" fillId="0" borderId="8" xfId="0" applyNumberFormat="1" applyFont="1" applyBorder="1"/>
    <xf numFmtId="164" fontId="5" fillId="0" borderId="14" xfId="0" applyNumberFormat="1" applyFont="1" applyBorder="1"/>
    <xf numFmtId="164" fontId="5" fillId="0" borderId="9" xfId="0" applyNumberFormat="1" applyFont="1" applyBorder="1"/>
    <xf numFmtId="164" fontId="5" fillId="0" borderId="10" xfId="0" applyNumberFormat="1" applyFont="1" applyBorder="1"/>
    <xf numFmtId="164" fontId="5" fillId="0" borderId="0" xfId="0" applyNumberFormat="1" applyFont="1"/>
    <xf numFmtId="164" fontId="5" fillId="0" borderId="11" xfId="0" applyNumberFormat="1" applyFont="1" applyBorder="1"/>
    <xf numFmtId="0" fontId="5" fillId="0" borderId="10" xfId="0" applyFont="1" applyBorder="1"/>
    <xf numFmtId="167" fontId="8" fillId="0" borderId="0" xfId="0" applyNumberFormat="1" applyFont="1"/>
    <xf numFmtId="166" fontId="8" fillId="0" borderId="11" xfId="0" applyNumberFormat="1" applyFont="1" applyBorder="1"/>
    <xf numFmtId="167" fontId="8" fillId="0" borderId="0" xfId="0" applyNumberFormat="1" applyFont="1" applyAlignment="1">
      <alignment horizontal="left"/>
    </xf>
    <xf numFmtId="166" fontId="8" fillId="0" borderId="12" xfId="0" applyNumberFormat="1" applyFont="1" applyBorder="1"/>
    <xf numFmtId="166" fontId="8" fillId="0" borderId="15" xfId="0" applyNumberFormat="1" applyFont="1" applyBorder="1"/>
    <xf numFmtId="166" fontId="8" fillId="0" borderId="13" xfId="0" applyNumberFormat="1" applyFont="1" applyBorder="1"/>
    <xf numFmtId="166" fontId="8" fillId="0" borderId="0" xfId="0" applyNumberFormat="1" applyFont="1" applyAlignment="1">
      <alignment horizontal="left"/>
    </xf>
    <xf numFmtId="0" fontId="5" fillId="0" borderId="8" xfId="0" applyFont="1" applyBorder="1"/>
    <xf numFmtId="0" fontId="5" fillId="0" borderId="14" xfId="0" applyFont="1" applyBorder="1"/>
    <xf numFmtId="0" fontId="17" fillId="0" borderId="0" xfId="0" applyFont="1"/>
    <xf numFmtId="0" fontId="18" fillId="0" borderId="0" xfId="0" applyFont="1"/>
    <xf numFmtId="9" fontId="0" fillId="0" borderId="0" xfId="1" applyFont="1" applyAlignment="1"/>
    <xf numFmtId="167" fontId="2" fillId="4" borderId="1" xfId="0" applyNumberFormat="1" applyFont="1" applyFill="1" applyBorder="1" applyAlignment="1">
      <alignment horizontal="center"/>
    </xf>
    <xf numFmtId="0" fontId="10" fillId="0" borderId="2" xfId="0" applyFont="1" applyBorder="1"/>
    <xf numFmtId="0" fontId="2" fillId="4" borderId="1" xfId="0" applyFont="1" applyFill="1" applyBorder="1" applyAlignment="1">
      <alignment horizontal="center"/>
    </xf>
    <xf numFmtId="167" fontId="2" fillId="7" borderId="1" xfId="0" applyNumberFormat="1" applyFont="1" applyFill="1" applyBorder="1" applyAlignment="1">
      <alignment horizontal="center"/>
    </xf>
    <xf numFmtId="167" fontId="2" fillId="9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0" fillId="0" borderId="0" xfId="0" applyFont="1"/>
    <xf numFmtId="167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3" xfId="0" applyFont="1" applyBorder="1"/>
    <xf numFmtId="0" fontId="9" fillId="4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1" fillId="8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</cellXfs>
  <cellStyles count="2">
    <cellStyle name="ปกติ" xfId="0" builtinId="0"/>
    <cellStyle name="เปอร์เซ็นต์" xfId="1" builtinId="5"/>
  </cellStyles>
  <dxfs count="120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s/Data%20&#3651;&#3627;&#3617;&#36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Sheet1"/>
      <sheetName val="Form"/>
      <sheetName val="TMW"/>
      <sheetName val="SABINA"/>
      <sheetName val="VGI"/>
      <sheetName val="FSMART"/>
      <sheetName val="CPALL"/>
      <sheetName val="DOHOME"/>
      <sheetName val="MAKRO"/>
      <sheetName val="JMART"/>
      <sheetName val="HMPRO"/>
      <sheetName val="COM7"/>
      <sheetName val="MEGA"/>
      <sheetName val="KBANK"/>
      <sheetName val="Micro"/>
    </sheetNames>
    <sheetDataSet>
      <sheetData sheetId="0">
        <row r="1">
          <cell r="A1" t="str">
            <v>Name </v>
          </cell>
          <cell r="B1" t="str">
            <v>No.</v>
          </cell>
          <cell r="C1" t="str">
            <v>Links</v>
          </cell>
          <cell r="D1" t="str">
            <v>Sign</v>
          </cell>
          <cell r="E1" t="str">
            <v>Last</v>
          </cell>
        </row>
        <row r="2">
          <cell r="A2" t="str">
            <v>Average</v>
          </cell>
          <cell r="E2">
            <v>19.149999999999999</v>
          </cell>
        </row>
        <row r="3">
          <cell r="A3" t="str">
            <v>2S</v>
          </cell>
          <cell r="B3">
            <v>1</v>
          </cell>
          <cell r="C3" t="str">
            <v> i | 1 | 2 | 3 </v>
          </cell>
          <cell r="E3">
            <v>5.95</v>
          </cell>
        </row>
        <row r="4">
          <cell r="A4" t="str">
            <v>3K-BAT</v>
          </cell>
          <cell r="B4">
            <v>2</v>
          </cell>
          <cell r="C4" t="str">
            <v> i </v>
          </cell>
          <cell r="E4">
            <v>70.75</v>
          </cell>
        </row>
        <row r="5">
          <cell r="A5" t="str">
            <v>7UP</v>
          </cell>
          <cell r="B5">
            <v>3</v>
          </cell>
          <cell r="C5" t="str">
            <v> i | 1 | 2 | 3 </v>
          </cell>
          <cell r="E5">
            <v>1.6</v>
          </cell>
        </row>
        <row r="6">
          <cell r="A6" t="str">
            <v>A</v>
          </cell>
          <cell r="B6">
            <v>4</v>
          </cell>
          <cell r="C6" t="str">
            <v> i | 1 | 2 | 3 </v>
          </cell>
          <cell r="E6">
            <v>4.9800000000000004</v>
          </cell>
        </row>
        <row r="7">
          <cell r="A7" t="str">
            <v>A5</v>
          </cell>
          <cell r="B7">
            <v>5</v>
          </cell>
          <cell r="C7" t="str">
            <v> i | 1 | 3 </v>
          </cell>
          <cell r="D7" t="str">
            <v>SPNC</v>
          </cell>
          <cell r="E7">
            <v>1.5</v>
          </cell>
        </row>
        <row r="8">
          <cell r="A8" t="str">
            <v>AAV</v>
          </cell>
          <cell r="B8">
            <v>6</v>
          </cell>
          <cell r="C8" t="str">
            <v> i | 1 | 2 | 3 </v>
          </cell>
          <cell r="E8">
            <v>2.8</v>
          </cell>
        </row>
        <row r="9">
          <cell r="A9" t="str">
            <v>ABICO</v>
          </cell>
          <cell r="B9">
            <v>7</v>
          </cell>
          <cell r="C9" t="str">
            <v> i | 1 | 2 | 3 </v>
          </cell>
          <cell r="E9">
            <v>5.15</v>
          </cell>
        </row>
        <row r="10">
          <cell r="A10" t="str">
            <v>ABM</v>
          </cell>
          <cell r="B10">
            <v>8</v>
          </cell>
          <cell r="C10" t="str">
            <v> i | 1 | 3 </v>
          </cell>
          <cell r="E10">
            <v>1.27</v>
          </cell>
        </row>
        <row r="11">
          <cell r="A11" t="str">
            <v>ACAP</v>
          </cell>
          <cell r="B11">
            <v>9</v>
          </cell>
          <cell r="C11" t="str">
            <v> i | 1 | 2 | 3 </v>
          </cell>
          <cell r="D11" t="str">
            <v>CNP</v>
          </cell>
          <cell r="E11">
            <v>1.01</v>
          </cell>
        </row>
        <row r="12">
          <cell r="A12" t="str">
            <v>ACC</v>
          </cell>
          <cell r="B12">
            <v>10</v>
          </cell>
          <cell r="C12" t="str">
            <v> i | 1 | 3 </v>
          </cell>
          <cell r="E12">
            <v>1.05</v>
          </cell>
        </row>
        <row r="13">
          <cell r="A13" t="str">
            <v>ACE</v>
          </cell>
          <cell r="B13">
            <v>11</v>
          </cell>
          <cell r="C13" t="str">
            <v> i | 1 | 3 </v>
          </cell>
          <cell r="E13">
            <v>3.74</v>
          </cell>
        </row>
        <row r="14">
          <cell r="A14" t="str">
            <v>ACG</v>
          </cell>
          <cell r="B14">
            <v>12</v>
          </cell>
          <cell r="C14" t="str">
            <v> i | 1 | 3 </v>
          </cell>
          <cell r="E14">
            <v>3.3</v>
          </cell>
        </row>
        <row r="15">
          <cell r="A15" t="str">
            <v>ADB</v>
          </cell>
          <cell r="B15">
            <v>13</v>
          </cell>
          <cell r="C15" t="str">
            <v> i | 1 | 2 | 3 </v>
          </cell>
          <cell r="E15">
            <v>2.1800000000000002</v>
          </cell>
        </row>
        <row r="16">
          <cell r="A16" t="str">
            <v>ADD</v>
          </cell>
          <cell r="B16">
            <v>14</v>
          </cell>
          <cell r="C16" t="str">
            <v> i </v>
          </cell>
          <cell r="E16">
            <v>19.5</v>
          </cell>
        </row>
        <row r="17">
          <cell r="A17" t="str">
            <v>ADVANC</v>
          </cell>
          <cell r="B17">
            <v>15</v>
          </cell>
          <cell r="C17" t="str">
            <v> i | 1 | 2 | 3 </v>
          </cell>
          <cell r="E17">
            <v>173.5</v>
          </cell>
        </row>
        <row r="18">
          <cell r="A18" t="str">
            <v>AEC</v>
          </cell>
          <cell r="B18">
            <v>16</v>
          </cell>
          <cell r="C18" t="str">
            <v> i | 1 | 3 </v>
          </cell>
          <cell r="D18" t="str">
            <v>C</v>
          </cell>
          <cell r="E18">
            <v>1.77</v>
          </cell>
        </row>
        <row r="19">
          <cell r="A19" t="str">
            <v>AEONTS</v>
          </cell>
          <cell r="B19">
            <v>17</v>
          </cell>
          <cell r="C19" t="str">
            <v> i | 1 | 2 | 3 </v>
          </cell>
          <cell r="E19">
            <v>202</v>
          </cell>
        </row>
        <row r="20">
          <cell r="A20" t="str">
            <v>AF</v>
          </cell>
          <cell r="B20">
            <v>18</v>
          </cell>
          <cell r="C20" t="str">
            <v> i | 1 | 2 | 3 </v>
          </cell>
          <cell r="E20">
            <v>0.77</v>
          </cell>
        </row>
        <row r="21">
          <cell r="A21" t="str">
            <v>AFC</v>
          </cell>
          <cell r="B21">
            <v>19</v>
          </cell>
          <cell r="C21" t="str">
            <v> i | 1 | 3 </v>
          </cell>
          <cell r="E21">
            <v>11</v>
          </cell>
        </row>
        <row r="22">
          <cell r="A22" t="str">
            <v>AGE</v>
          </cell>
          <cell r="B22">
            <v>20</v>
          </cell>
          <cell r="C22" t="str">
            <v> i | 1 | 2 | 3 </v>
          </cell>
          <cell r="E22">
            <v>3.96</v>
          </cell>
        </row>
        <row r="23">
          <cell r="A23" t="str">
            <v>AH</v>
          </cell>
          <cell r="B23">
            <v>21</v>
          </cell>
          <cell r="C23" t="str">
            <v> i | 1 | 2 | 3 </v>
          </cell>
          <cell r="E23">
            <v>24</v>
          </cell>
        </row>
        <row r="24">
          <cell r="A24" t="str">
            <v>AHC</v>
          </cell>
          <cell r="B24">
            <v>22</v>
          </cell>
          <cell r="C24" t="str">
            <v> i | 1 | 2 | 3 </v>
          </cell>
          <cell r="E24">
            <v>13.8</v>
          </cell>
        </row>
        <row r="25">
          <cell r="A25" t="str">
            <v>AI</v>
          </cell>
          <cell r="B25">
            <v>23</v>
          </cell>
          <cell r="C25" t="str">
            <v> i | 1 | 2 | 3 </v>
          </cell>
          <cell r="E25">
            <v>2.38</v>
          </cell>
        </row>
        <row r="26">
          <cell r="A26" t="str">
            <v>AIE</v>
          </cell>
          <cell r="B26">
            <v>24</v>
          </cell>
          <cell r="C26" t="str">
            <v> i | 1 | 2 | 3 </v>
          </cell>
          <cell r="E26">
            <v>1.51</v>
          </cell>
        </row>
        <row r="27">
          <cell r="A27" t="str">
            <v>AIRA</v>
          </cell>
          <cell r="B27">
            <v>25</v>
          </cell>
          <cell r="C27" t="str">
            <v> i | 1 | 2 | 3 </v>
          </cell>
          <cell r="E27">
            <v>2.08</v>
          </cell>
        </row>
        <row r="28">
          <cell r="A28" t="str">
            <v>AIT</v>
          </cell>
          <cell r="B28">
            <v>26</v>
          </cell>
          <cell r="C28" t="str">
            <v> i | 1 | 2 | 3 </v>
          </cell>
          <cell r="E28">
            <v>21.9</v>
          </cell>
        </row>
        <row r="29">
          <cell r="A29" t="str">
            <v>AJ</v>
          </cell>
          <cell r="B29">
            <v>27</v>
          </cell>
          <cell r="C29" t="str">
            <v> i | 1 | 2 | 3 </v>
          </cell>
          <cell r="E29">
            <v>20.399999999999999</v>
          </cell>
        </row>
        <row r="30">
          <cell r="A30" t="str">
            <v>AJA</v>
          </cell>
          <cell r="B30">
            <v>28</v>
          </cell>
          <cell r="C30" t="str">
            <v> i | 1 | 2 | 3 </v>
          </cell>
          <cell r="E30">
            <v>0.33</v>
          </cell>
        </row>
        <row r="31">
          <cell r="A31" t="str">
            <v>AKP</v>
          </cell>
          <cell r="B31">
            <v>29</v>
          </cell>
          <cell r="C31" t="str">
            <v> i | 1 | 3 </v>
          </cell>
          <cell r="E31">
            <v>1.75</v>
          </cell>
        </row>
        <row r="32">
          <cell r="A32" t="str">
            <v>AKR</v>
          </cell>
          <cell r="B32">
            <v>30</v>
          </cell>
          <cell r="C32" t="str">
            <v> i | 1 | 2 | 3 </v>
          </cell>
          <cell r="E32">
            <v>1.1200000000000001</v>
          </cell>
        </row>
        <row r="33">
          <cell r="A33" t="str">
            <v>ALL</v>
          </cell>
          <cell r="B33">
            <v>31</v>
          </cell>
          <cell r="C33" t="str">
            <v> i | 1 | 3 </v>
          </cell>
          <cell r="E33">
            <v>3.28</v>
          </cell>
        </row>
        <row r="34">
          <cell r="A34" t="str">
            <v>ALLA</v>
          </cell>
          <cell r="B34">
            <v>32</v>
          </cell>
          <cell r="C34" t="str">
            <v> i | 1 | 2 | 3 </v>
          </cell>
          <cell r="E34">
            <v>2.1</v>
          </cell>
        </row>
        <row r="35">
          <cell r="A35" t="str">
            <v>ALT</v>
          </cell>
          <cell r="B35">
            <v>33</v>
          </cell>
          <cell r="C35" t="str">
            <v> i | 1 | 3 </v>
          </cell>
          <cell r="E35">
            <v>2.9</v>
          </cell>
        </row>
        <row r="36">
          <cell r="A36" t="str">
            <v>ALUCON</v>
          </cell>
          <cell r="B36">
            <v>34</v>
          </cell>
          <cell r="C36" t="str">
            <v> i | 1 | 3 </v>
          </cell>
          <cell r="E36">
            <v>178.5</v>
          </cell>
        </row>
        <row r="37">
          <cell r="A37" t="str">
            <v>AMA</v>
          </cell>
          <cell r="B37">
            <v>35</v>
          </cell>
          <cell r="C37" t="str">
            <v> i | 1 | 2 | 3 </v>
          </cell>
          <cell r="E37">
            <v>6.45</v>
          </cell>
        </row>
        <row r="38">
          <cell r="A38" t="str">
            <v>AMANAH</v>
          </cell>
          <cell r="B38">
            <v>36</v>
          </cell>
          <cell r="C38" t="str">
            <v> i | 1 | 2 | 3 </v>
          </cell>
          <cell r="E38">
            <v>5.55</v>
          </cell>
        </row>
        <row r="39">
          <cell r="A39" t="str">
            <v>AMARIN</v>
          </cell>
          <cell r="B39">
            <v>37</v>
          </cell>
          <cell r="C39" t="str">
            <v> i | 1 | 2 | 3 </v>
          </cell>
          <cell r="E39">
            <v>6.15</v>
          </cell>
        </row>
        <row r="40">
          <cell r="A40" t="str">
            <v>AMATA</v>
          </cell>
          <cell r="B40">
            <v>38</v>
          </cell>
          <cell r="C40" t="str">
            <v> i | 1 | 2 | 3 </v>
          </cell>
          <cell r="E40">
            <v>19.399999999999999</v>
          </cell>
        </row>
        <row r="41">
          <cell r="A41" t="str">
            <v>AMATAV</v>
          </cell>
          <cell r="B41">
            <v>39</v>
          </cell>
          <cell r="C41" t="str">
            <v> i | 1 | 2 | 3 </v>
          </cell>
          <cell r="E41">
            <v>7.7</v>
          </cell>
        </row>
        <row r="42">
          <cell r="A42" t="str">
            <v>AMC</v>
          </cell>
          <cell r="B42">
            <v>40</v>
          </cell>
          <cell r="C42" t="str">
            <v> i | 1 | 3 </v>
          </cell>
          <cell r="E42">
            <v>4.3600000000000003</v>
          </cell>
        </row>
        <row r="43">
          <cell r="A43" t="str">
            <v>ANAN</v>
          </cell>
          <cell r="B43">
            <v>41</v>
          </cell>
          <cell r="C43" t="str">
            <v> i | 1 | 2 | 3 </v>
          </cell>
          <cell r="E43">
            <v>2.3199999999999998</v>
          </cell>
        </row>
        <row r="44">
          <cell r="A44" t="str">
            <v>AOT</v>
          </cell>
          <cell r="B44">
            <v>42</v>
          </cell>
          <cell r="C44" t="str">
            <v> i | 1 | 2 | 3 </v>
          </cell>
          <cell r="E44">
            <v>64.75</v>
          </cell>
        </row>
        <row r="45">
          <cell r="A45" t="str">
            <v>AP</v>
          </cell>
          <cell r="B45">
            <v>43</v>
          </cell>
          <cell r="C45" t="str">
            <v> i | 1 | 2 | 3 </v>
          </cell>
          <cell r="E45">
            <v>8.4</v>
          </cell>
        </row>
        <row r="46">
          <cell r="A46" t="str">
            <v>APCO</v>
          </cell>
          <cell r="B46">
            <v>44</v>
          </cell>
          <cell r="C46" t="str">
            <v> i | 1 | 2 | 3 </v>
          </cell>
          <cell r="E46">
            <v>3.82</v>
          </cell>
        </row>
        <row r="47">
          <cell r="A47" t="str">
            <v>APCS</v>
          </cell>
          <cell r="B47">
            <v>45</v>
          </cell>
          <cell r="C47" t="str">
            <v> i | 1 | 2 | 3 </v>
          </cell>
          <cell r="E47">
            <v>5.45</v>
          </cell>
        </row>
        <row r="48">
          <cell r="A48" t="str">
            <v>APEX</v>
          </cell>
          <cell r="B48">
            <v>46</v>
          </cell>
          <cell r="C48" t="str">
            <v> i | 1 | 2 | 3 </v>
          </cell>
          <cell r="D48" t="str">
            <v>SPNPNC</v>
          </cell>
          <cell r="E48">
            <v>0.04</v>
          </cell>
        </row>
        <row r="49">
          <cell r="A49" t="str">
            <v>APP</v>
          </cell>
          <cell r="B49">
            <v>47</v>
          </cell>
          <cell r="C49" t="str">
            <v> i | 1 | 3 </v>
          </cell>
          <cell r="E49">
            <v>3.7</v>
          </cell>
        </row>
        <row r="50">
          <cell r="A50" t="str">
            <v>APURE</v>
          </cell>
          <cell r="B50">
            <v>48</v>
          </cell>
          <cell r="C50" t="str">
            <v> i | 1 | 2 | 3 </v>
          </cell>
          <cell r="E50">
            <v>4.5199999999999996</v>
          </cell>
        </row>
        <row r="51">
          <cell r="A51" t="str">
            <v>AQ</v>
          </cell>
          <cell r="B51">
            <v>49</v>
          </cell>
          <cell r="C51" t="str">
            <v> i | 1 | 2 | 3 </v>
          </cell>
          <cell r="D51" t="str">
            <v>C</v>
          </cell>
          <cell r="E51">
            <v>0.02</v>
          </cell>
        </row>
        <row r="52">
          <cell r="A52" t="str">
            <v>AQUA</v>
          </cell>
          <cell r="B52">
            <v>50</v>
          </cell>
          <cell r="C52" t="str">
            <v> i | 1 | 3 </v>
          </cell>
          <cell r="E52">
            <v>0.43</v>
          </cell>
        </row>
        <row r="53">
          <cell r="A53" t="str">
            <v>ARIN</v>
          </cell>
          <cell r="B53">
            <v>51</v>
          </cell>
          <cell r="C53" t="str">
            <v> i | 1 | 3 </v>
          </cell>
          <cell r="E53">
            <v>0.84</v>
          </cell>
        </row>
        <row r="54">
          <cell r="A54" t="str">
            <v>ARIP</v>
          </cell>
          <cell r="B54">
            <v>52</v>
          </cell>
          <cell r="C54" t="str">
            <v> i | 1 | 2 | 3 </v>
          </cell>
          <cell r="E54">
            <v>0.71</v>
          </cell>
        </row>
        <row r="55">
          <cell r="A55" t="str">
            <v>ARROW</v>
          </cell>
          <cell r="B55">
            <v>53</v>
          </cell>
          <cell r="C55" t="str">
            <v> i | 1 | 2 | 3 </v>
          </cell>
          <cell r="E55">
            <v>8.5500000000000007</v>
          </cell>
        </row>
        <row r="56">
          <cell r="A56" t="str">
            <v>AS</v>
          </cell>
          <cell r="B56">
            <v>54</v>
          </cell>
          <cell r="C56" t="str">
            <v> i | 1 | 2 | 3 </v>
          </cell>
          <cell r="E56">
            <v>11.9</v>
          </cell>
        </row>
        <row r="57">
          <cell r="A57" t="str">
            <v>ASAP</v>
          </cell>
          <cell r="B57">
            <v>55</v>
          </cell>
          <cell r="C57" t="str">
            <v> i | 1 | 2 | 3 </v>
          </cell>
          <cell r="E57">
            <v>2.54</v>
          </cell>
        </row>
        <row r="58">
          <cell r="A58" t="str">
            <v>ASEFA</v>
          </cell>
          <cell r="B58">
            <v>56</v>
          </cell>
          <cell r="C58" t="str">
            <v> i | 1 | 2 | 3 </v>
          </cell>
          <cell r="E58">
            <v>4.58</v>
          </cell>
        </row>
        <row r="59">
          <cell r="A59" t="str">
            <v>ASIA</v>
          </cell>
          <cell r="B59">
            <v>57</v>
          </cell>
          <cell r="C59" t="str">
            <v> i | 1 | 2 | 3 </v>
          </cell>
          <cell r="E59">
            <v>5.75</v>
          </cell>
        </row>
        <row r="60">
          <cell r="A60" t="str">
            <v>ASIAN</v>
          </cell>
          <cell r="B60">
            <v>58</v>
          </cell>
          <cell r="C60" t="str">
            <v> i | 1 | 2 | 3 </v>
          </cell>
          <cell r="E60">
            <v>15.1</v>
          </cell>
        </row>
        <row r="61">
          <cell r="A61" t="str">
            <v>ASIMAR</v>
          </cell>
          <cell r="B61">
            <v>59</v>
          </cell>
          <cell r="C61" t="str">
            <v> i | 1 | 2 | 3 </v>
          </cell>
          <cell r="E61">
            <v>2.64</v>
          </cell>
        </row>
        <row r="62">
          <cell r="A62" t="str">
            <v>ASK</v>
          </cell>
          <cell r="B62">
            <v>60</v>
          </cell>
          <cell r="C62" t="str">
            <v> i | 1 | 3 </v>
          </cell>
          <cell r="E62">
            <v>32.5</v>
          </cell>
        </row>
        <row r="63">
          <cell r="A63" t="str">
            <v>ASN</v>
          </cell>
          <cell r="B63">
            <v>61</v>
          </cell>
          <cell r="C63" t="str">
            <v> i | 1 | 2 | 3 </v>
          </cell>
          <cell r="E63">
            <v>4.0599999999999996</v>
          </cell>
        </row>
        <row r="64">
          <cell r="A64" t="str">
            <v>ASP</v>
          </cell>
          <cell r="B64">
            <v>62</v>
          </cell>
          <cell r="C64" t="str">
            <v> i | 1 | 2 | 3 </v>
          </cell>
          <cell r="E64">
            <v>3.96</v>
          </cell>
        </row>
        <row r="65">
          <cell r="A65" t="str">
            <v>ASW</v>
          </cell>
          <cell r="B65">
            <v>63</v>
          </cell>
          <cell r="C65" t="str">
            <v> i </v>
          </cell>
          <cell r="E65">
            <v>9.4499999999999993</v>
          </cell>
        </row>
        <row r="66">
          <cell r="A66" t="str">
            <v>ATP30</v>
          </cell>
          <cell r="B66">
            <v>64</v>
          </cell>
          <cell r="C66" t="str">
            <v> i | 1 | 2 | 3 </v>
          </cell>
          <cell r="E66">
            <v>1.27</v>
          </cell>
        </row>
        <row r="67">
          <cell r="A67" t="str">
            <v>AU</v>
          </cell>
          <cell r="B67">
            <v>65</v>
          </cell>
          <cell r="C67" t="str">
            <v> i | 1 | 2 | 3 </v>
          </cell>
          <cell r="E67">
            <v>10.9</v>
          </cell>
        </row>
        <row r="68">
          <cell r="A68" t="str">
            <v>AUCT</v>
          </cell>
          <cell r="B68">
            <v>66</v>
          </cell>
          <cell r="C68" t="str">
            <v> i | 1 | 2 | 3 </v>
          </cell>
          <cell r="E68">
            <v>10.6</v>
          </cell>
        </row>
        <row r="69">
          <cell r="A69" t="str">
            <v>AWC</v>
          </cell>
          <cell r="B69">
            <v>67</v>
          </cell>
          <cell r="C69" t="str">
            <v> i | 1 | 3 </v>
          </cell>
          <cell r="E69">
            <v>5.0999999999999996</v>
          </cell>
        </row>
        <row r="70">
          <cell r="A70" t="str">
            <v>AYUD</v>
          </cell>
          <cell r="B70">
            <v>68</v>
          </cell>
          <cell r="C70" t="str">
            <v> i | 1 | 2 | 3 </v>
          </cell>
          <cell r="E70">
            <v>36.75</v>
          </cell>
        </row>
        <row r="71">
          <cell r="A71" t="str">
            <v>B</v>
          </cell>
          <cell r="B71">
            <v>69</v>
          </cell>
          <cell r="C71" t="str">
            <v> i | 1 | 2 | 3 </v>
          </cell>
          <cell r="E71">
            <v>0.8</v>
          </cell>
        </row>
        <row r="72">
          <cell r="A72" t="str">
            <v>B52</v>
          </cell>
          <cell r="B72">
            <v>70</v>
          </cell>
          <cell r="C72" t="str">
            <v> i | 1 | 2 | 3 </v>
          </cell>
          <cell r="D72" t="str">
            <v>C</v>
          </cell>
          <cell r="E72">
            <v>0.7</v>
          </cell>
        </row>
        <row r="73">
          <cell r="A73" t="str">
            <v>BA</v>
          </cell>
          <cell r="B73">
            <v>71</v>
          </cell>
          <cell r="C73" t="str">
            <v> i | 1 | 2 | 3 </v>
          </cell>
          <cell r="E73">
            <v>8.4</v>
          </cell>
        </row>
        <row r="74">
          <cell r="A74" t="str">
            <v>BAFS</v>
          </cell>
          <cell r="B74">
            <v>72</v>
          </cell>
          <cell r="C74" t="str">
            <v> i | 1 | 2 | 3 </v>
          </cell>
          <cell r="E74">
            <v>26.75</v>
          </cell>
        </row>
        <row r="75">
          <cell r="A75" t="str">
            <v>BAM</v>
          </cell>
          <cell r="B75">
            <v>73</v>
          </cell>
          <cell r="C75" t="str">
            <v> i | 1 | 3 </v>
          </cell>
          <cell r="E75">
            <v>18.7</v>
          </cell>
        </row>
        <row r="76">
          <cell r="A76" t="str">
            <v>BANPU</v>
          </cell>
          <cell r="B76">
            <v>74</v>
          </cell>
          <cell r="C76" t="str">
            <v> i | 1 | 2 | 3 </v>
          </cell>
          <cell r="E76">
            <v>14.6</v>
          </cell>
        </row>
        <row r="77">
          <cell r="A77" t="str">
            <v>BAY</v>
          </cell>
          <cell r="B77">
            <v>75</v>
          </cell>
          <cell r="C77" t="str">
            <v> i | 1 | 3 </v>
          </cell>
          <cell r="E77">
            <v>33.75</v>
          </cell>
        </row>
        <row r="78">
          <cell r="A78" t="str">
            <v>BBL</v>
          </cell>
          <cell r="B78">
            <v>76</v>
          </cell>
          <cell r="C78" t="str">
            <v> i | 1 | 2 | 3 </v>
          </cell>
          <cell r="E78">
            <v>120.5</v>
          </cell>
        </row>
        <row r="79">
          <cell r="A79" t="str">
            <v>BC</v>
          </cell>
          <cell r="B79">
            <v>77</v>
          </cell>
          <cell r="C79" t="str">
            <v> i | 1 | 3 </v>
          </cell>
          <cell r="E79">
            <v>1.75</v>
          </cell>
        </row>
        <row r="80">
          <cell r="A80" t="str">
            <v>BCH</v>
          </cell>
          <cell r="B80">
            <v>78</v>
          </cell>
          <cell r="C80" t="str">
            <v> i | 1 | 3 </v>
          </cell>
          <cell r="E80">
            <v>20.3</v>
          </cell>
        </row>
        <row r="81">
          <cell r="A81" t="str">
            <v>BCP</v>
          </cell>
          <cell r="B81">
            <v>79</v>
          </cell>
          <cell r="C81" t="str">
            <v> i | 1 | 2 | 3 </v>
          </cell>
          <cell r="E81">
            <v>26.75</v>
          </cell>
        </row>
        <row r="82">
          <cell r="A82" t="str">
            <v>BCPG</v>
          </cell>
          <cell r="B82">
            <v>80</v>
          </cell>
          <cell r="C82" t="str">
            <v> i | 1 | 2 | 3 </v>
          </cell>
          <cell r="E82">
            <v>14</v>
          </cell>
        </row>
        <row r="83">
          <cell r="A83" t="str">
            <v>BCT</v>
          </cell>
          <cell r="B83">
            <v>81</v>
          </cell>
          <cell r="C83" t="str">
            <v> i | 1 | 2 | 3 </v>
          </cell>
          <cell r="E83">
            <v>45.25</v>
          </cell>
        </row>
        <row r="84">
          <cell r="A84" t="str">
            <v>BDMS</v>
          </cell>
          <cell r="B84">
            <v>82</v>
          </cell>
          <cell r="C84" t="str">
            <v> i | 1 | 2 | 3 </v>
          </cell>
          <cell r="E84">
            <v>22</v>
          </cell>
        </row>
        <row r="85">
          <cell r="A85" t="str">
            <v>BEAUTY</v>
          </cell>
          <cell r="B85">
            <v>83</v>
          </cell>
          <cell r="C85" t="str">
            <v> i | 1 | 2 | 3 </v>
          </cell>
          <cell r="E85">
            <v>1.92</v>
          </cell>
        </row>
        <row r="86">
          <cell r="A86" t="str">
            <v>BEC</v>
          </cell>
          <cell r="B86">
            <v>84</v>
          </cell>
          <cell r="C86" t="str">
            <v> i | 1 | 2 | 3 </v>
          </cell>
          <cell r="E86">
            <v>13.6</v>
          </cell>
        </row>
        <row r="87">
          <cell r="A87" t="str">
            <v>BEM</v>
          </cell>
          <cell r="B87">
            <v>85</v>
          </cell>
          <cell r="C87" t="str">
            <v> i | 1 | 2 | 3 </v>
          </cell>
          <cell r="E87">
            <v>8.35</v>
          </cell>
        </row>
        <row r="88">
          <cell r="A88" t="str">
            <v>BFIT</v>
          </cell>
          <cell r="B88">
            <v>86</v>
          </cell>
          <cell r="C88" t="str">
            <v> i | 1 | 2 | 3 </v>
          </cell>
          <cell r="E88">
            <v>40.25</v>
          </cell>
        </row>
        <row r="89">
          <cell r="A89" t="str">
            <v>BGC</v>
          </cell>
          <cell r="B89">
            <v>87</v>
          </cell>
          <cell r="C89" t="str">
            <v> i | 1 | 3 </v>
          </cell>
          <cell r="E89">
            <v>10.3</v>
          </cell>
        </row>
        <row r="90">
          <cell r="A90" t="str">
            <v>BGRIM</v>
          </cell>
          <cell r="B90">
            <v>88</v>
          </cell>
          <cell r="C90" t="str">
            <v> i | 1 | 2 | 3 </v>
          </cell>
          <cell r="E90">
            <v>43.75</v>
          </cell>
        </row>
        <row r="91">
          <cell r="A91" t="str">
            <v>BGT</v>
          </cell>
          <cell r="B91">
            <v>89</v>
          </cell>
          <cell r="C91" t="str">
            <v> i | 1 | 2 | 3 </v>
          </cell>
          <cell r="E91">
            <v>1.1299999999999999</v>
          </cell>
        </row>
        <row r="92">
          <cell r="A92" t="str">
            <v>BH</v>
          </cell>
          <cell r="B92">
            <v>90</v>
          </cell>
          <cell r="C92" t="str">
            <v> i | 1 | 2 | 3 </v>
          </cell>
          <cell r="E92">
            <v>133</v>
          </cell>
        </row>
        <row r="93">
          <cell r="A93" t="str">
            <v>BIG</v>
          </cell>
          <cell r="B93">
            <v>91</v>
          </cell>
          <cell r="C93" t="str">
            <v> i | 1 | 2 | 3 </v>
          </cell>
          <cell r="E93">
            <v>0.67</v>
          </cell>
        </row>
        <row r="94">
          <cell r="A94" t="str">
            <v>BIZ</v>
          </cell>
          <cell r="B94">
            <v>92</v>
          </cell>
          <cell r="C94" t="str">
            <v> i | 1 | 2 | 3 </v>
          </cell>
          <cell r="E94">
            <v>6.45</v>
          </cell>
        </row>
        <row r="95">
          <cell r="A95" t="str">
            <v>BJC</v>
          </cell>
          <cell r="B95">
            <v>93</v>
          </cell>
          <cell r="C95" t="str">
            <v> i | 1 | 2 | 3 </v>
          </cell>
          <cell r="E95">
            <v>35.25</v>
          </cell>
        </row>
        <row r="96">
          <cell r="A96" t="str">
            <v>BJCHI</v>
          </cell>
          <cell r="B96">
            <v>94</v>
          </cell>
          <cell r="C96" t="str">
            <v> i | 1 | 2 | 3 </v>
          </cell>
          <cell r="E96">
            <v>2.1</v>
          </cell>
        </row>
        <row r="97">
          <cell r="A97" t="str">
            <v>BKD</v>
          </cell>
          <cell r="B97">
            <v>95</v>
          </cell>
          <cell r="C97" t="str">
            <v> i | 1 | 2 | 3 </v>
          </cell>
          <cell r="E97">
            <v>2.36</v>
          </cell>
        </row>
        <row r="98">
          <cell r="A98" t="str">
            <v>BKI</v>
          </cell>
          <cell r="B98">
            <v>96</v>
          </cell>
          <cell r="C98" t="str">
            <v> i | 1 | 2 | 3 </v>
          </cell>
          <cell r="E98">
            <v>281</v>
          </cell>
        </row>
        <row r="99">
          <cell r="A99" t="str">
            <v>BLA</v>
          </cell>
          <cell r="B99">
            <v>97</v>
          </cell>
          <cell r="C99" t="str">
            <v> i | 1 | 2 | 3 </v>
          </cell>
          <cell r="E99">
            <v>30.75</v>
          </cell>
        </row>
        <row r="100">
          <cell r="A100" t="str">
            <v>BLAND</v>
          </cell>
          <cell r="B100">
            <v>98</v>
          </cell>
          <cell r="C100" t="str">
            <v> i | 1 | 2 | 3 </v>
          </cell>
          <cell r="E100">
            <v>1.1499999999999999</v>
          </cell>
        </row>
        <row r="101">
          <cell r="A101" t="str">
            <v>BLISS</v>
          </cell>
          <cell r="B101">
            <v>99</v>
          </cell>
          <cell r="C101" t="str">
            <v> i | 1 | 2 | 3 </v>
          </cell>
          <cell r="D101" t="str">
            <v>SPNPNC</v>
          </cell>
          <cell r="E101">
            <v>0.14000000000000001</v>
          </cell>
        </row>
        <row r="102">
          <cell r="A102" t="str">
            <v>BM</v>
          </cell>
          <cell r="B102">
            <v>100</v>
          </cell>
          <cell r="C102" t="str">
            <v> i | 1 | 2 | 3 </v>
          </cell>
          <cell r="E102">
            <v>4.34</v>
          </cell>
        </row>
        <row r="103">
          <cell r="A103" t="str">
            <v>BOL</v>
          </cell>
          <cell r="B103">
            <v>101</v>
          </cell>
          <cell r="C103" t="str">
            <v> i | 1 | 2 | 3 </v>
          </cell>
          <cell r="E103">
            <v>10</v>
          </cell>
        </row>
        <row r="104">
          <cell r="A104" t="str">
            <v>BPP</v>
          </cell>
          <cell r="B104">
            <v>102</v>
          </cell>
          <cell r="C104" t="str">
            <v> i | 1 | 2 | 3 </v>
          </cell>
          <cell r="E104">
            <v>19.600000000000001</v>
          </cell>
        </row>
        <row r="105">
          <cell r="A105" t="str">
            <v>BR</v>
          </cell>
          <cell r="B105">
            <v>103</v>
          </cell>
          <cell r="C105" t="str">
            <v> i | 1 | 2 | 3 </v>
          </cell>
          <cell r="E105">
            <v>2.84</v>
          </cell>
        </row>
        <row r="106">
          <cell r="A106" t="str">
            <v>BROCK</v>
          </cell>
          <cell r="B106">
            <v>104</v>
          </cell>
          <cell r="C106" t="str">
            <v> i | 1 | 2 | 3 </v>
          </cell>
          <cell r="E106">
            <v>1.7</v>
          </cell>
        </row>
        <row r="107">
          <cell r="A107" t="str">
            <v>BROOK</v>
          </cell>
          <cell r="B107">
            <v>105</v>
          </cell>
          <cell r="C107" t="str">
            <v> i | 1 | 2 | 3 </v>
          </cell>
          <cell r="E107">
            <v>0.73</v>
          </cell>
        </row>
        <row r="108">
          <cell r="A108" t="str">
            <v>BRR</v>
          </cell>
          <cell r="B108">
            <v>106</v>
          </cell>
          <cell r="C108" t="str">
            <v> i | 1 | 2 | 3 </v>
          </cell>
          <cell r="E108">
            <v>8</v>
          </cell>
        </row>
        <row r="109">
          <cell r="A109" t="str">
            <v>BSBM</v>
          </cell>
          <cell r="B109">
            <v>107</v>
          </cell>
          <cell r="C109" t="str">
            <v> i | 1 | 2 | 3 </v>
          </cell>
          <cell r="E109">
            <v>1.68</v>
          </cell>
        </row>
        <row r="110">
          <cell r="A110" t="str">
            <v>BSM</v>
          </cell>
          <cell r="B110">
            <v>108</v>
          </cell>
          <cell r="C110" t="str">
            <v> i | 1 | 2 | 3 </v>
          </cell>
          <cell r="E110">
            <v>0.43</v>
          </cell>
        </row>
        <row r="111">
          <cell r="A111" t="str">
            <v>BTNC</v>
          </cell>
          <cell r="B111">
            <v>109</v>
          </cell>
          <cell r="C111" t="str">
            <v> i | 1 | 2 | 3 </v>
          </cell>
          <cell r="E111">
            <v>11.7</v>
          </cell>
        </row>
        <row r="112">
          <cell r="A112" t="str">
            <v>BTS</v>
          </cell>
          <cell r="B112">
            <v>110</v>
          </cell>
          <cell r="C112" t="str">
            <v> i | 1 | 2 | 3 </v>
          </cell>
          <cell r="E112">
            <v>9.5500000000000007</v>
          </cell>
        </row>
        <row r="113">
          <cell r="A113" t="str">
            <v>BTW</v>
          </cell>
          <cell r="B113">
            <v>111</v>
          </cell>
          <cell r="C113" t="str">
            <v> i | 1 | 2 | 3 </v>
          </cell>
          <cell r="E113">
            <v>1.21</v>
          </cell>
        </row>
        <row r="114">
          <cell r="A114" t="str">
            <v>BUI</v>
          </cell>
          <cell r="B114">
            <v>112</v>
          </cell>
          <cell r="C114" t="str">
            <v> i | 1 | 3 </v>
          </cell>
          <cell r="E114">
            <v>14.9</v>
          </cell>
        </row>
        <row r="115">
          <cell r="A115" t="str">
            <v>BWG</v>
          </cell>
          <cell r="B115">
            <v>113</v>
          </cell>
          <cell r="C115" t="str">
            <v> i | 1 | 2 | 3 </v>
          </cell>
          <cell r="E115">
            <v>0.82</v>
          </cell>
        </row>
        <row r="116">
          <cell r="A116" t="str">
            <v>CAZ</v>
          </cell>
          <cell r="B116">
            <v>114</v>
          </cell>
          <cell r="C116" t="str">
            <v> i | 1 | 3 </v>
          </cell>
          <cell r="E116">
            <v>2.9</v>
          </cell>
        </row>
        <row r="117">
          <cell r="A117" t="str">
            <v>CBG</v>
          </cell>
          <cell r="B117">
            <v>115</v>
          </cell>
          <cell r="C117" t="str">
            <v> i | 1 | 2 | 3 </v>
          </cell>
          <cell r="E117">
            <v>134</v>
          </cell>
        </row>
        <row r="118">
          <cell r="A118" t="str">
            <v>CCET</v>
          </cell>
          <cell r="B118">
            <v>116</v>
          </cell>
          <cell r="C118" t="str">
            <v> i | 1 | 2 | 3 </v>
          </cell>
          <cell r="E118">
            <v>3.44</v>
          </cell>
        </row>
        <row r="119">
          <cell r="A119" t="str">
            <v>CCP</v>
          </cell>
          <cell r="B119">
            <v>117</v>
          </cell>
          <cell r="C119" t="str">
            <v> i | 1 | 2 | 3 </v>
          </cell>
          <cell r="E119">
            <v>0.67</v>
          </cell>
        </row>
        <row r="120">
          <cell r="A120" t="str">
            <v>CEN</v>
          </cell>
          <cell r="B120">
            <v>118</v>
          </cell>
          <cell r="C120" t="str">
            <v> i | 1 | 2 | 3 </v>
          </cell>
          <cell r="E120">
            <v>2.06</v>
          </cell>
        </row>
        <row r="121">
          <cell r="A121" t="str">
            <v>CENTEL</v>
          </cell>
          <cell r="B121">
            <v>119</v>
          </cell>
          <cell r="C121" t="str">
            <v> i | 1 | 2 | 3 </v>
          </cell>
          <cell r="E121">
            <v>36.25</v>
          </cell>
        </row>
        <row r="122">
          <cell r="A122" t="str">
            <v>CFRESH</v>
          </cell>
          <cell r="B122">
            <v>120</v>
          </cell>
          <cell r="C122" t="str">
            <v> i | 1 | 3 </v>
          </cell>
          <cell r="E122">
            <v>2.1800000000000002</v>
          </cell>
        </row>
        <row r="123">
          <cell r="A123" t="str">
            <v>CGD</v>
          </cell>
          <cell r="B123">
            <v>121</v>
          </cell>
          <cell r="C123" t="str">
            <v> i | 1 | 2 | 3 </v>
          </cell>
          <cell r="E123">
            <v>0.77</v>
          </cell>
        </row>
        <row r="124">
          <cell r="A124" t="str">
            <v>CGH</v>
          </cell>
          <cell r="B124">
            <v>122</v>
          </cell>
          <cell r="C124" t="str">
            <v> i | 1 | 2 | 3 </v>
          </cell>
          <cell r="E124">
            <v>1.1499999999999999</v>
          </cell>
        </row>
        <row r="125">
          <cell r="A125" t="str">
            <v>CHARAN</v>
          </cell>
          <cell r="B125">
            <v>123</v>
          </cell>
          <cell r="C125" t="str">
            <v> i | 1 | 2 | 3 </v>
          </cell>
          <cell r="E125">
            <v>31.5</v>
          </cell>
        </row>
        <row r="126">
          <cell r="A126" t="str">
            <v>CHAYO</v>
          </cell>
          <cell r="B126">
            <v>124</v>
          </cell>
          <cell r="C126" t="str">
            <v> i | 1 | 2 | 3 </v>
          </cell>
          <cell r="E126">
            <v>17.5</v>
          </cell>
        </row>
        <row r="127">
          <cell r="A127" t="str">
            <v>CHEWA</v>
          </cell>
          <cell r="B127">
            <v>125</v>
          </cell>
          <cell r="C127" t="str">
            <v> i | 1 | 2 | 3 </v>
          </cell>
          <cell r="E127">
            <v>1.08</v>
          </cell>
        </row>
        <row r="128">
          <cell r="A128" t="str">
            <v>CHG</v>
          </cell>
          <cell r="B128">
            <v>126</v>
          </cell>
          <cell r="C128" t="str">
            <v> i | 1 | 2 | 3 </v>
          </cell>
          <cell r="E128">
            <v>3.7</v>
          </cell>
        </row>
        <row r="129">
          <cell r="A129" t="str">
            <v>CHO</v>
          </cell>
          <cell r="B129">
            <v>127</v>
          </cell>
          <cell r="C129" t="str">
            <v> i | 1 | 2 | 3 </v>
          </cell>
          <cell r="E129">
            <v>1.05</v>
          </cell>
        </row>
        <row r="130">
          <cell r="A130" t="str">
            <v>CHOTI</v>
          </cell>
          <cell r="B130">
            <v>128</v>
          </cell>
          <cell r="C130" t="str">
            <v> i | 1 | 3 </v>
          </cell>
          <cell r="E130">
            <v>74</v>
          </cell>
        </row>
        <row r="131">
          <cell r="A131" t="str">
            <v>CHOW</v>
          </cell>
          <cell r="B131">
            <v>129</v>
          </cell>
          <cell r="C131" t="str">
            <v> i | 1 | 2 | 3 </v>
          </cell>
          <cell r="E131">
            <v>4.08</v>
          </cell>
        </row>
        <row r="132">
          <cell r="A132" t="str">
            <v>CI</v>
          </cell>
          <cell r="B132">
            <v>130</v>
          </cell>
          <cell r="C132" t="str">
            <v> i | 1 | 3 </v>
          </cell>
          <cell r="E132">
            <v>1.02</v>
          </cell>
        </row>
        <row r="133">
          <cell r="A133" t="str">
            <v>CIG</v>
          </cell>
          <cell r="B133">
            <v>131</v>
          </cell>
          <cell r="C133" t="str">
            <v> i | 1 | 2 | 3 </v>
          </cell>
          <cell r="E133">
            <v>0.69</v>
          </cell>
        </row>
        <row r="134">
          <cell r="A134" t="str">
            <v>CIMBT</v>
          </cell>
          <cell r="B134">
            <v>132</v>
          </cell>
          <cell r="C134" t="str">
            <v> i | 1 | 3 </v>
          </cell>
          <cell r="E134">
            <v>0.89</v>
          </cell>
        </row>
        <row r="135">
          <cell r="A135" t="str">
            <v>CITY</v>
          </cell>
          <cell r="B135">
            <v>133</v>
          </cell>
          <cell r="C135" t="str">
            <v> i | 1 | 3 </v>
          </cell>
          <cell r="E135">
            <v>2.52</v>
          </cell>
        </row>
        <row r="136">
          <cell r="A136" t="str">
            <v>CK</v>
          </cell>
          <cell r="B136">
            <v>134</v>
          </cell>
          <cell r="C136" t="str">
            <v> i | 1 | 2 | 3 </v>
          </cell>
          <cell r="E136">
            <v>20.2</v>
          </cell>
        </row>
        <row r="137">
          <cell r="A137" t="str">
            <v>CKP</v>
          </cell>
          <cell r="B137">
            <v>135</v>
          </cell>
          <cell r="C137" t="str">
            <v> i | 1 | 2 | 3 </v>
          </cell>
          <cell r="E137">
            <v>5.9</v>
          </cell>
        </row>
        <row r="138">
          <cell r="A138" t="str">
            <v>CM</v>
          </cell>
          <cell r="B138">
            <v>136</v>
          </cell>
          <cell r="C138" t="str">
            <v> i | 1 | 2 | 3 </v>
          </cell>
          <cell r="E138">
            <v>2.9</v>
          </cell>
        </row>
        <row r="139">
          <cell r="A139" t="str">
            <v>CMAN</v>
          </cell>
          <cell r="B139">
            <v>137</v>
          </cell>
          <cell r="C139" t="str">
            <v> i | 1 | 2 | 3 </v>
          </cell>
          <cell r="E139">
            <v>2.76</v>
          </cell>
        </row>
        <row r="140">
          <cell r="A140" t="str">
            <v>CMC</v>
          </cell>
          <cell r="B140">
            <v>138</v>
          </cell>
          <cell r="C140" t="str">
            <v> i | 1 | 3 </v>
          </cell>
          <cell r="E140">
            <v>1.36</v>
          </cell>
        </row>
        <row r="141">
          <cell r="A141" t="str">
            <v>CMO</v>
          </cell>
          <cell r="B141">
            <v>139</v>
          </cell>
          <cell r="C141" t="str">
            <v> i | 1 | 2 | 3 </v>
          </cell>
          <cell r="E141">
            <v>1.4</v>
          </cell>
        </row>
        <row r="142">
          <cell r="A142" t="str">
            <v>CMR</v>
          </cell>
          <cell r="B142">
            <v>140</v>
          </cell>
          <cell r="C142" t="str">
            <v> i | 1 | 2 | 3 </v>
          </cell>
          <cell r="E142">
            <v>2.56</v>
          </cell>
        </row>
        <row r="143">
          <cell r="A143" t="str">
            <v>CNT</v>
          </cell>
          <cell r="B143">
            <v>141</v>
          </cell>
          <cell r="C143" t="str">
            <v> i | 1 | 3 </v>
          </cell>
          <cell r="E143">
            <v>2.2400000000000002</v>
          </cell>
        </row>
        <row r="144">
          <cell r="A144" t="str">
            <v>COLOR</v>
          </cell>
          <cell r="B144">
            <v>142</v>
          </cell>
          <cell r="C144" t="str">
            <v> i | 1 | 2 | 3 </v>
          </cell>
          <cell r="E144">
            <v>1.97</v>
          </cell>
        </row>
        <row r="145">
          <cell r="A145" t="str">
            <v>COM7</v>
          </cell>
          <cell r="B145">
            <v>143</v>
          </cell>
          <cell r="C145" t="str">
            <v> i | 1 | 2 | 3 </v>
          </cell>
          <cell r="E145">
            <v>69.5</v>
          </cell>
        </row>
        <row r="146">
          <cell r="A146" t="str">
            <v>COMAN</v>
          </cell>
          <cell r="B146">
            <v>144</v>
          </cell>
          <cell r="C146" t="str">
            <v> i | 1 | 2 | 3 </v>
          </cell>
          <cell r="E146">
            <v>5.05</v>
          </cell>
        </row>
        <row r="147">
          <cell r="A147" t="str">
            <v>COTTO</v>
          </cell>
          <cell r="B147">
            <v>145</v>
          </cell>
          <cell r="C147" t="str">
            <v> i | 1 | 3 </v>
          </cell>
          <cell r="E147">
            <v>2.62</v>
          </cell>
        </row>
        <row r="148">
          <cell r="A148" t="str">
            <v>CPALL</v>
          </cell>
          <cell r="B148">
            <v>146</v>
          </cell>
          <cell r="C148" t="str">
            <v> i | 1 | 2 | 3 </v>
          </cell>
          <cell r="E148">
            <v>60.75</v>
          </cell>
        </row>
        <row r="149">
          <cell r="A149" t="str">
            <v>CPF</v>
          </cell>
          <cell r="B149">
            <v>147</v>
          </cell>
          <cell r="C149" t="str">
            <v> i | 1 | 2 | 3 </v>
          </cell>
          <cell r="E149">
            <v>27.25</v>
          </cell>
        </row>
        <row r="150">
          <cell r="A150" t="str">
            <v>CPH</v>
          </cell>
          <cell r="B150">
            <v>148</v>
          </cell>
          <cell r="C150" t="str">
            <v> i | 1 | 3 </v>
          </cell>
          <cell r="E150">
            <v>4.12</v>
          </cell>
        </row>
        <row r="151">
          <cell r="A151" t="str">
            <v>CPI</v>
          </cell>
          <cell r="B151">
            <v>149</v>
          </cell>
          <cell r="C151" t="str">
            <v> i | 1 | 2 | 3 </v>
          </cell>
          <cell r="E151">
            <v>3.22</v>
          </cell>
        </row>
        <row r="152">
          <cell r="A152" t="str">
            <v>CPL</v>
          </cell>
          <cell r="B152">
            <v>150</v>
          </cell>
          <cell r="C152" t="str">
            <v> i | 1 | 2 | 3 </v>
          </cell>
          <cell r="E152">
            <v>2.08</v>
          </cell>
        </row>
        <row r="153">
          <cell r="A153" t="str">
            <v>CPN</v>
          </cell>
          <cell r="B153">
            <v>151</v>
          </cell>
          <cell r="C153" t="str">
            <v> i | 1 | 2 | 3 </v>
          </cell>
          <cell r="E153">
            <v>55.5</v>
          </cell>
        </row>
        <row r="154">
          <cell r="A154" t="str">
            <v>CPR</v>
          </cell>
          <cell r="B154">
            <v>152</v>
          </cell>
          <cell r="C154" t="str">
            <v> i | 1 | 3 </v>
          </cell>
          <cell r="E154">
            <v>4.16</v>
          </cell>
        </row>
        <row r="155">
          <cell r="A155" t="str">
            <v>CPT</v>
          </cell>
          <cell r="B155">
            <v>153</v>
          </cell>
          <cell r="C155" t="str">
            <v> i | 1 | 2 | 3 </v>
          </cell>
          <cell r="E155">
            <v>0.93</v>
          </cell>
        </row>
        <row r="156">
          <cell r="A156" t="str">
            <v>CPW</v>
          </cell>
          <cell r="B156">
            <v>154</v>
          </cell>
          <cell r="C156" t="str">
            <v> i | 1 | 3 </v>
          </cell>
          <cell r="E156">
            <v>3.88</v>
          </cell>
        </row>
        <row r="157">
          <cell r="A157" t="str">
            <v>CRANE</v>
          </cell>
          <cell r="B157">
            <v>155</v>
          </cell>
          <cell r="C157" t="str">
            <v> i | 1 | 2 | 3 </v>
          </cell>
          <cell r="E157">
            <v>1.94</v>
          </cell>
        </row>
        <row r="158">
          <cell r="A158" t="str">
            <v>CRC</v>
          </cell>
          <cell r="B158">
            <v>156</v>
          </cell>
          <cell r="C158" t="str">
            <v> i | 1 | 3 </v>
          </cell>
          <cell r="E158">
            <v>37.75</v>
          </cell>
        </row>
        <row r="159">
          <cell r="A159" t="str">
            <v>CRD</v>
          </cell>
          <cell r="B159">
            <v>157</v>
          </cell>
          <cell r="C159" t="str">
            <v> i | 1 | 2 | 3 </v>
          </cell>
          <cell r="E159">
            <v>0.74</v>
          </cell>
        </row>
        <row r="160">
          <cell r="A160" t="str">
            <v>CSC</v>
          </cell>
          <cell r="B160">
            <v>158</v>
          </cell>
          <cell r="C160" t="str">
            <v> i | 1 | 3 </v>
          </cell>
          <cell r="E160">
            <v>52.75</v>
          </cell>
        </row>
        <row r="161">
          <cell r="A161" t="str">
            <v>CSP</v>
          </cell>
          <cell r="B161">
            <v>159</v>
          </cell>
          <cell r="C161" t="str">
            <v> i | 1 | 2 | 3 </v>
          </cell>
          <cell r="E161">
            <v>2.1800000000000002</v>
          </cell>
        </row>
        <row r="162">
          <cell r="A162" t="str">
            <v>CSR</v>
          </cell>
          <cell r="B162">
            <v>160</v>
          </cell>
          <cell r="C162" t="str">
            <v> i | 1 | 2 | 3 </v>
          </cell>
          <cell r="E162">
            <v>61.25</v>
          </cell>
        </row>
        <row r="163">
          <cell r="A163" t="str">
            <v>CSS</v>
          </cell>
          <cell r="B163">
            <v>161</v>
          </cell>
          <cell r="C163" t="str">
            <v> i | 1 | 2 | 3 </v>
          </cell>
          <cell r="E163">
            <v>2.04</v>
          </cell>
        </row>
        <row r="164">
          <cell r="A164" t="str">
            <v>CTW</v>
          </cell>
          <cell r="B164">
            <v>162</v>
          </cell>
          <cell r="C164" t="str">
            <v> i | 1 | 2 | 3 </v>
          </cell>
          <cell r="E164">
            <v>7.85</v>
          </cell>
        </row>
        <row r="165">
          <cell r="A165" t="str">
            <v>CWT</v>
          </cell>
          <cell r="B165">
            <v>163</v>
          </cell>
          <cell r="C165" t="str">
            <v> i | 1 | 2 | 3 </v>
          </cell>
          <cell r="E165">
            <v>4.1399999999999997</v>
          </cell>
        </row>
        <row r="166">
          <cell r="A166" t="str">
            <v>D</v>
          </cell>
          <cell r="B166">
            <v>164</v>
          </cell>
          <cell r="C166" t="str">
            <v> i | 1 | 2 | 3 </v>
          </cell>
          <cell r="E166">
            <v>4.3</v>
          </cell>
        </row>
        <row r="167">
          <cell r="A167" t="str">
            <v>DCC</v>
          </cell>
          <cell r="B167">
            <v>165</v>
          </cell>
          <cell r="C167" t="str">
            <v> i | 1 | 2 | 3 </v>
          </cell>
          <cell r="E167">
            <v>3.08</v>
          </cell>
        </row>
        <row r="168">
          <cell r="A168" t="str">
            <v>DCON</v>
          </cell>
          <cell r="B168">
            <v>166</v>
          </cell>
          <cell r="C168" t="str">
            <v> i | 1 | 2 | 3 </v>
          </cell>
          <cell r="E168">
            <v>0.61</v>
          </cell>
        </row>
        <row r="169">
          <cell r="A169" t="str">
            <v>DDD</v>
          </cell>
          <cell r="B169">
            <v>167</v>
          </cell>
          <cell r="C169" t="str">
            <v> i | 1 | 2 | 3 </v>
          </cell>
          <cell r="E169">
            <v>23.8</v>
          </cell>
        </row>
        <row r="170">
          <cell r="A170" t="str">
            <v>DELTA</v>
          </cell>
          <cell r="B170">
            <v>168</v>
          </cell>
          <cell r="C170" t="str">
            <v> i | 1 | 2 | 3 </v>
          </cell>
          <cell r="E170">
            <v>578</v>
          </cell>
        </row>
        <row r="171">
          <cell r="A171" t="str">
            <v>DEMCO</v>
          </cell>
          <cell r="B171">
            <v>169</v>
          </cell>
          <cell r="C171" t="str">
            <v> i | 1 | 2 | 3 </v>
          </cell>
          <cell r="E171">
            <v>4.78</v>
          </cell>
        </row>
        <row r="172">
          <cell r="A172" t="str">
            <v>DHOUSE</v>
          </cell>
          <cell r="B172">
            <v>170</v>
          </cell>
          <cell r="C172" t="str">
            <v> i </v>
          </cell>
          <cell r="E172">
            <v>1.28</v>
          </cell>
        </row>
        <row r="173">
          <cell r="A173" t="str">
            <v>DIMET</v>
          </cell>
          <cell r="B173">
            <v>171</v>
          </cell>
          <cell r="C173" t="str">
            <v> i | 1 | 2 | 3 </v>
          </cell>
          <cell r="D173" t="str">
            <v>C</v>
          </cell>
          <cell r="E173">
            <v>0.28000000000000003</v>
          </cell>
        </row>
        <row r="174">
          <cell r="A174" t="str">
            <v>DITTO</v>
          </cell>
          <cell r="B174">
            <v>172</v>
          </cell>
          <cell r="C174" t="str">
            <v> i </v>
          </cell>
          <cell r="E174">
            <v>16</v>
          </cell>
        </row>
        <row r="175">
          <cell r="A175" t="str">
            <v>DMT</v>
          </cell>
          <cell r="B175">
            <v>173</v>
          </cell>
          <cell r="C175" t="str">
            <v> i | 1 | 3 </v>
          </cell>
          <cell r="E175">
            <v>13.8</v>
          </cell>
        </row>
        <row r="176">
          <cell r="A176" t="str">
            <v>DOD</v>
          </cell>
          <cell r="B176">
            <v>174</v>
          </cell>
          <cell r="C176" t="str">
            <v> i | 1 | 2 | 3 </v>
          </cell>
          <cell r="E176">
            <v>13.4</v>
          </cell>
        </row>
        <row r="177">
          <cell r="A177" t="str">
            <v>DOHOME</v>
          </cell>
          <cell r="B177">
            <v>175</v>
          </cell>
          <cell r="C177" t="str">
            <v> i | 1 | 3 </v>
          </cell>
          <cell r="E177">
            <v>26</v>
          </cell>
        </row>
        <row r="178">
          <cell r="A178" t="str">
            <v>DRT</v>
          </cell>
          <cell r="B178">
            <v>176</v>
          </cell>
          <cell r="C178" t="str">
            <v> i | 1 | 2 | 3 </v>
          </cell>
          <cell r="E178">
            <v>7.9</v>
          </cell>
        </row>
        <row r="179">
          <cell r="A179" t="str">
            <v>DTAC</v>
          </cell>
          <cell r="B179">
            <v>177</v>
          </cell>
          <cell r="C179" t="str">
            <v> i | 1 | 2 | 3 </v>
          </cell>
          <cell r="E179">
            <v>31.75</v>
          </cell>
        </row>
        <row r="180">
          <cell r="A180" t="str">
            <v>DTC</v>
          </cell>
          <cell r="B180">
            <v>178</v>
          </cell>
          <cell r="C180" t="str">
            <v> i | 1 | 2 | 3 </v>
          </cell>
          <cell r="E180">
            <v>8.25</v>
          </cell>
        </row>
        <row r="181">
          <cell r="A181" t="str">
            <v>DTCI</v>
          </cell>
          <cell r="B181">
            <v>179</v>
          </cell>
          <cell r="C181" t="str">
            <v> i | 1 | 3 </v>
          </cell>
          <cell r="E181">
            <v>28.5</v>
          </cell>
        </row>
        <row r="182">
          <cell r="A182" t="str">
            <v>DV8</v>
          </cell>
          <cell r="B182">
            <v>180</v>
          </cell>
          <cell r="C182" t="str">
            <v> i | 1 | 2 | 3 </v>
          </cell>
          <cell r="D182" t="str">
            <v>C</v>
          </cell>
          <cell r="E182">
            <v>0.63</v>
          </cell>
        </row>
        <row r="183">
          <cell r="A183" t="str">
            <v>EA</v>
          </cell>
          <cell r="B183">
            <v>181</v>
          </cell>
          <cell r="C183" t="str">
            <v> i | 1 | 2 | 3 </v>
          </cell>
          <cell r="E183">
            <v>63.75</v>
          </cell>
        </row>
        <row r="184">
          <cell r="A184" t="str">
            <v>EASON</v>
          </cell>
          <cell r="B184">
            <v>182</v>
          </cell>
          <cell r="C184" t="str">
            <v> i | 1 | 2 | 3 </v>
          </cell>
          <cell r="E184">
            <v>1.85</v>
          </cell>
        </row>
        <row r="185">
          <cell r="A185" t="str">
            <v>EASTW</v>
          </cell>
          <cell r="B185">
            <v>183</v>
          </cell>
          <cell r="C185" t="str">
            <v> i | 1 | 2 | 3 </v>
          </cell>
          <cell r="E185">
            <v>10</v>
          </cell>
        </row>
        <row r="186">
          <cell r="A186" t="str">
            <v>ECF</v>
          </cell>
          <cell r="B186">
            <v>184</v>
          </cell>
          <cell r="C186" t="str">
            <v> i | 1 | 2 | 3 </v>
          </cell>
          <cell r="E186">
            <v>2.06</v>
          </cell>
        </row>
        <row r="187">
          <cell r="A187" t="str">
            <v>ECL</v>
          </cell>
          <cell r="B187">
            <v>185</v>
          </cell>
          <cell r="C187" t="str">
            <v> i | 1 | 2 | 3 </v>
          </cell>
          <cell r="E187">
            <v>2.08</v>
          </cell>
        </row>
        <row r="188">
          <cell r="A188" t="str">
            <v>EE</v>
          </cell>
          <cell r="B188">
            <v>186</v>
          </cell>
          <cell r="C188" t="str">
            <v> i | 1 | 2 | 3 </v>
          </cell>
          <cell r="E188">
            <v>0.92</v>
          </cell>
        </row>
        <row r="189">
          <cell r="A189" t="str">
            <v>EFORL</v>
          </cell>
          <cell r="B189">
            <v>187</v>
          </cell>
          <cell r="C189" t="str">
            <v> i | 1 | 2 | 3 </v>
          </cell>
          <cell r="D189" t="str">
            <v>C</v>
          </cell>
          <cell r="E189">
            <v>0.18</v>
          </cell>
        </row>
        <row r="190">
          <cell r="A190" t="str">
            <v>EGCO</v>
          </cell>
          <cell r="B190">
            <v>188</v>
          </cell>
          <cell r="C190" t="str">
            <v> i | 1 | 2 | 3 </v>
          </cell>
          <cell r="E190">
            <v>176.5</v>
          </cell>
        </row>
        <row r="191">
          <cell r="A191" t="str">
            <v>EKH</v>
          </cell>
          <cell r="B191">
            <v>189</v>
          </cell>
          <cell r="C191" t="str">
            <v> i | 1 | 2 | 3 </v>
          </cell>
          <cell r="E191">
            <v>6.9</v>
          </cell>
        </row>
        <row r="192">
          <cell r="A192" t="str">
            <v>EMC</v>
          </cell>
          <cell r="B192">
            <v>190</v>
          </cell>
          <cell r="C192" t="str">
            <v> i | 1 | 2 | 3 </v>
          </cell>
          <cell r="E192">
            <v>0.32</v>
          </cell>
        </row>
        <row r="193">
          <cell r="A193" t="str">
            <v>EP</v>
          </cell>
          <cell r="B193">
            <v>191</v>
          </cell>
          <cell r="C193" t="str">
            <v> i | 1 | 2 | 3 </v>
          </cell>
          <cell r="E193">
            <v>5.85</v>
          </cell>
        </row>
        <row r="194">
          <cell r="A194" t="str">
            <v>EPG</v>
          </cell>
          <cell r="B194">
            <v>192</v>
          </cell>
          <cell r="C194" t="str">
            <v> i | 1 | 2 | 3 </v>
          </cell>
          <cell r="E194">
            <v>11.4</v>
          </cell>
        </row>
        <row r="195">
          <cell r="A195" t="str">
            <v>ERW</v>
          </cell>
          <cell r="B195">
            <v>193</v>
          </cell>
          <cell r="C195" t="str">
            <v> i | 1 | 2 | 3 </v>
          </cell>
          <cell r="E195">
            <v>3.26</v>
          </cell>
        </row>
        <row r="196">
          <cell r="A196" t="str">
            <v>ESSO</v>
          </cell>
          <cell r="B196">
            <v>194</v>
          </cell>
          <cell r="C196" t="str">
            <v> i | 1 | 2 | 3 </v>
          </cell>
          <cell r="E196">
            <v>8.6</v>
          </cell>
        </row>
        <row r="197">
          <cell r="A197" t="str">
            <v>ESTAR</v>
          </cell>
          <cell r="B197">
            <v>195</v>
          </cell>
          <cell r="C197" t="str">
            <v> i | 1 | 3 </v>
          </cell>
          <cell r="E197">
            <v>0.65</v>
          </cell>
        </row>
        <row r="198">
          <cell r="A198" t="str">
            <v>ETC</v>
          </cell>
          <cell r="B198">
            <v>196</v>
          </cell>
          <cell r="C198" t="str">
            <v> i | 1 | 3 </v>
          </cell>
          <cell r="E198">
            <v>3.18</v>
          </cell>
        </row>
        <row r="199">
          <cell r="A199" t="str">
            <v>ETE</v>
          </cell>
          <cell r="B199">
            <v>197</v>
          </cell>
          <cell r="C199" t="str">
            <v> i | 1 | 2 | 3 </v>
          </cell>
          <cell r="E199">
            <v>2.68</v>
          </cell>
        </row>
        <row r="200">
          <cell r="A200" t="str">
            <v>EVER</v>
          </cell>
          <cell r="B200">
            <v>198</v>
          </cell>
          <cell r="C200" t="str">
            <v> i | 1 | 2 | 3 </v>
          </cell>
          <cell r="E200">
            <v>0.42</v>
          </cell>
        </row>
        <row r="201">
          <cell r="A201" t="str">
            <v>F&amp;D</v>
          </cell>
          <cell r="B201">
            <v>199</v>
          </cell>
          <cell r="C201" t="str">
            <v> i | 1 | 3 </v>
          </cell>
          <cell r="E201">
            <v>23</v>
          </cell>
        </row>
        <row r="202">
          <cell r="A202" t="str">
            <v>FANCY</v>
          </cell>
          <cell r="B202">
            <v>200</v>
          </cell>
          <cell r="C202" t="str">
            <v> i | 1 | 3 </v>
          </cell>
          <cell r="E202">
            <v>1.23</v>
          </cell>
        </row>
        <row r="203">
          <cell r="A203" t="str">
            <v>FE</v>
          </cell>
          <cell r="B203">
            <v>201</v>
          </cell>
          <cell r="C203" t="str">
            <v> i | 1 | 2 | 3 </v>
          </cell>
          <cell r="E203">
            <v>190</v>
          </cell>
        </row>
        <row r="204">
          <cell r="A204" t="str">
            <v>FLOYD</v>
          </cell>
          <cell r="B204">
            <v>202</v>
          </cell>
          <cell r="C204" t="str">
            <v> i | 1 | 2 | 3 </v>
          </cell>
          <cell r="E204">
            <v>2.08</v>
          </cell>
        </row>
        <row r="205">
          <cell r="A205" t="str">
            <v>FMT</v>
          </cell>
          <cell r="B205">
            <v>203</v>
          </cell>
          <cell r="C205" t="str">
            <v> i | 1 | 2 | 3 </v>
          </cell>
          <cell r="E205">
            <v>30.25</v>
          </cell>
        </row>
        <row r="206">
          <cell r="A206" t="str">
            <v>FN</v>
          </cell>
          <cell r="B206">
            <v>204</v>
          </cell>
          <cell r="C206" t="str">
            <v> i | 1 | 2 | 3 </v>
          </cell>
          <cell r="E206">
            <v>2.38</v>
          </cell>
        </row>
        <row r="207">
          <cell r="A207" t="str">
            <v>FNS</v>
          </cell>
          <cell r="B207">
            <v>205</v>
          </cell>
          <cell r="C207" t="str">
            <v> i | 1 | 2 | 3 </v>
          </cell>
          <cell r="E207">
            <v>4.72</v>
          </cell>
        </row>
        <row r="208">
          <cell r="A208" t="str">
            <v>FORTH</v>
          </cell>
          <cell r="B208">
            <v>206</v>
          </cell>
          <cell r="C208" t="str">
            <v> i | 1 | 3 </v>
          </cell>
          <cell r="E208">
            <v>11.5</v>
          </cell>
        </row>
        <row r="209">
          <cell r="A209" t="str">
            <v>FPI</v>
          </cell>
          <cell r="B209">
            <v>207</v>
          </cell>
          <cell r="C209" t="str">
            <v> i | 1 | 2 | 3 </v>
          </cell>
          <cell r="E209">
            <v>2.2400000000000002</v>
          </cell>
        </row>
        <row r="210">
          <cell r="A210" t="str">
            <v>FPT</v>
          </cell>
          <cell r="B210">
            <v>208</v>
          </cell>
          <cell r="C210" t="str">
            <v> i | 1 | 2 | 3 </v>
          </cell>
          <cell r="E210">
            <v>13</v>
          </cell>
        </row>
        <row r="211">
          <cell r="A211" t="str">
            <v>FSMART</v>
          </cell>
          <cell r="B211">
            <v>209</v>
          </cell>
          <cell r="C211" t="str">
            <v> i | 1 | 2 | 3 </v>
          </cell>
          <cell r="E211">
            <v>9.1999999999999993</v>
          </cell>
        </row>
        <row r="212">
          <cell r="A212" t="str">
            <v>FSS</v>
          </cell>
          <cell r="B212">
            <v>210</v>
          </cell>
          <cell r="C212" t="str">
            <v> i | 1 | 2 | 3 </v>
          </cell>
          <cell r="E212">
            <v>4.32</v>
          </cell>
        </row>
        <row r="213">
          <cell r="A213" t="str">
            <v>FTE</v>
          </cell>
          <cell r="B213">
            <v>211</v>
          </cell>
          <cell r="C213" t="str">
            <v> i | 1 | 2 | 3 </v>
          </cell>
          <cell r="E213">
            <v>2.02</v>
          </cell>
        </row>
        <row r="214">
          <cell r="A214" t="str">
            <v>FVC</v>
          </cell>
          <cell r="B214">
            <v>212</v>
          </cell>
          <cell r="C214" t="str">
            <v> i | 1 | 2 | 3 </v>
          </cell>
          <cell r="E214">
            <v>1.01</v>
          </cell>
        </row>
        <row r="215">
          <cell r="A215" t="str">
            <v>GBX</v>
          </cell>
          <cell r="B215">
            <v>213</v>
          </cell>
          <cell r="C215" t="str">
            <v> i | 1 | 2 | 3 </v>
          </cell>
          <cell r="E215">
            <v>1.39</v>
          </cell>
        </row>
        <row r="216">
          <cell r="A216" t="str">
            <v>GC</v>
          </cell>
          <cell r="B216">
            <v>214</v>
          </cell>
          <cell r="C216" t="str">
            <v> i | 1 | 2 | 3 </v>
          </cell>
          <cell r="E216">
            <v>11</v>
          </cell>
        </row>
        <row r="217">
          <cell r="A217" t="str">
            <v>GCAP</v>
          </cell>
          <cell r="B217">
            <v>215</v>
          </cell>
          <cell r="C217" t="str">
            <v> i | 1 | 2 | 3 </v>
          </cell>
          <cell r="E217">
            <v>2.46</v>
          </cell>
        </row>
        <row r="218">
          <cell r="A218" t="str">
            <v>GEL</v>
          </cell>
          <cell r="B218">
            <v>216</v>
          </cell>
          <cell r="C218" t="str">
            <v> i | 1 | 2 | 3 </v>
          </cell>
          <cell r="E218">
            <v>0.45</v>
          </cell>
        </row>
        <row r="219">
          <cell r="A219" t="str">
            <v>GENCO</v>
          </cell>
          <cell r="B219">
            <v>217</v>
          </cell>
          <cell r="C219" t="str">
            <v> i | 1 | 3 </v>
          </cell>
          <cell r="E219">
            <v>1.1599999999999999</v>
          </cell>
        </row>
        <row r="220">
          <cell r="A220" t="str">
            <v>GFPT</v>
          </cell>
          <cell r="B220">
            <v>218</v>
          </cell>
          <cell r="C220" t="str">
            <v> i | 1 | 2 | 3 </v>
          </cell>
          <cell r="E220">
            <v>10.9</v>
          </cell>
        </row>
        <row r="221">
          <cell r="A221" t="str">
            <v>GGC</v>
          </cell>
          <cell r="B221">
            <v>219</v>
          </cell>
          <cell r="C221" t="str">
            <v> i | 1 | 2 | 3 </v>
          </cell>
          <cell r="E221">
            <v>10.6</v>
          </cell>
        </row>
        <row r="222">
          <cell r="A222" t="str">
            <v>GIFT</v>
          </cell>
          <cell r="B222">
            <v>220</v>
          </cell>
          <cell r="C222" t="str">
            <v> i | 1 | 2 | 3 </v>
          </cell>
          <cell r="E222">
            <v>2.2400000000000002</v>
          </cell>
        </row>
        <row r="223">
          <cell r="A223" t="str">
            <v>GJS</v>
          </cell>
          <cell r="B223">
            <v>221</v>
          </cell>
          <cell r="C223" t="str">
            <v> i | 1 | 2 | 3 </v>
          </cell>
          <cell r="E223">
            <v>0.4</v>
          </cell>
        </row>
        <row r="224">
          <cell r="A224" t="str">
            <v>GL</v>
          </cell>
          <cell r="B224">
            <v>222</v>
          </cell>
          <cell r="C224" t="str">
            <v> i | 1 | 2 | 3 </v>
          </cell>
          <cell r="D224" t="str">
            <v>SPCNP</v>
          </cell>
          <cell r="E224">
            <v>0.65</v>
          </cell>
        </row>
        <row r="225">
          <cell r="A225" t="str">
            <v>GLAND</v>
          </cell>
          <cell r="B225">
            <v>223</v>
          </cell>
          <cell r="C225" t="str">
            <v> i | 1 | 2 | 3 </v>
          </cell>
          <cell r="E225">
            <v>2.16</v>
          </cell>
        </row>
        <row r="226">
          <cell r="A226" t="str">
            <v>GLOBAL</v>
          </cell>
          <cell r="B226">
            <v>224</v>
          </cell>
          <cell r="C226" t="str">
            <v> i | 1 | 2 | 3 </v>
          </cell>
          <cell r="E226">
            <v>22.1</v>
          </cell>
        </row>
        <row r="227">
          <cell r="A227" t="str">
            <v>GLOCON</v>
          </cell>
          <cell r="B227">
            <v>225</v>
          </cell>
          <cell r="C227" t="str">
            <v> i | 1 | 2 | 3 </v>
          </cell>
          <cell r="E227">
            <v>1.1100000000000001</v>
          </cell>
        </row>
        <row r="228">
          <cell r="A228" t="str">
            <v>GPI</v>
          </cell>
          <cell r="B228">
            <v>226</v>
          </cell>
          <cell r="C228" t="str">
            <v> i | 1 | 2 | 3 </v>
          </cell>
          <cell r="E228">
            <v>1.84</v>
          </cell>
        </row>
        <row r="229">
          <cell r="A229" t="str">
            <v>GPSC</v>
          </cell>
          <cell r="B229">
            <v>227</v>
          </cell>
          <cell r="C229" t="str">
            <v> i | 1 | 2 | 3 </v>
          </cell>
          <cell r="E229">
            <v>75</v>
          </cell>
        </row>
        <row r="230">
          <cell r="A230" t="str">
            <v>GRAMMY</v>
          </cell>
          <cell r="B230">
            <v>228</v>
          </cell>
          <cell r="C230" t="str">
            <v> i | 1 | 2 | 3 </v>
          </cell>
          <cell r="E230">
            <v>15.8</v>
          </cell>
        </row>
        <row r="231">
          <cell r="A231" t="str">
            <v>GRAND</v>
          </cell>
          <cell r="B231">
            <v>229</v>
          </cell>
          <cell r="C231" t="str">
            <v> i | 1 | 2 | 3 </v>
          </cell>
          <cell r="E231">
            <v>0.57999999999999996</v>
          </cell>
        </row>
        <row r="232">
          <cell r="A232" t="str">
            <v>GREEN</v>
          </cell>
          <cell r="B232">
            <v>230</v>
          </cell>
          <cell r="C232" t="str">
            <v> i | 1 | 2 | 3 </v>
          </cell>
          <cell r="E232">
            <v>1.77</v>
          </cell>
        </row>
        <row r="233">
          <cell r="A233" t="str">
            <v>GSC</v>
          </cell>
          <cell r="B233">
            <v>231</v>
          </cell>
          <cell r="C233" t="str">
            <v> i | 1 | 3 </v>
          </cell>
          <cell r="E233">
            <v>1.72</v>
          </cell>
        </row>
        <row r="234">
          <cell r="A234" t="str">
            <v>GSTEEL</v>
          </cell>
          <cell r="B234">
            <v>232</v>
          </cell>
          <cell r="C234" t="str">
            <v> i | 1 | 2 | 3 </v>
          </cell>
          <cell r="D234" t="str">
            <v>SPNC</v>
          </cell>
          <cell r="E234">
            <v>0.09</v>
          </cell>
        </row>
        <row r="235">
          <cell r="A235" t="str">
            <v>GTB</v>
          </cell>
          <cell r="B235">
            <v>233</v>
          </cell>
          <cell r="C235" t="str">
            <v> i | 1 | 2 | 3 </v>
          </cell>
          <cell r="E235">
            <v>0.88</v>
          </cell>
        </row>
        <row r="236">
          <cell r="A236" t="str">
            <v>GULF</v>
          </cell>
          <cell r="B236">
            <v>234</v>
          </cell>
          <cell r="C236" t="str">
            <v> i | 1 | 2 | 3 </v>
          </cell>
          <cell r="E236">
            <v>34.75</v>
          </cell>
        </row>
        <row r="237">
          <cell r="A237" t="str">
            <v>GUNKUL</v>
          </cell>
          <cell r="B237">
            <v>235</v>
          </cell>
          <cell r="C237" t="str">
            <v> i | 1 | 2 | 3 </v>
          </cell>
          <cell r="E237">
            <v>3.9</v>
          </cell>
        </row>
        <row r="238">
          <cell r="A238" t="str">
            <v>GYT</v>
          </cell>
          <cell r="B238">
            <v>236</v>
          </cell>
          <cell r="C238" t="str">
            <v> i | 1 | 3 </v>
          </cell>
          <cell r="E238">
            <v>252</v>
          </cell>
        </row>
        <row r="239">
          <cell r="A239" t="str">
            <v>HANA</v>
          </cell>
          <cell r="B239">
            <v>237</v>
          </cell>
          <cell r="C239" t="str">
            <v> i | 1 | 2 | 3 </v>
          </cell>
          <cell r="E239">
            <v>69</v>
          </cell>
        </row>
        <row r="240">
          <cell r="A240" t="str">
            <v>HARN</v>
          </cell>
          <cell r="B240">
            <v>238</v>
          </cell>
          <cell r="C240" t="str">
            <v> i | 1 | 2 | 3 </v>
          </cell>
          <cell r="E240">
            <v>2.62</v>
          </cell>
        </row>
        <row r="241">
          <cell r="A241" t="str">
            <v>HEMP</v>
          </cell>
          <cell r="B241">
            <v>239</v>
          </cell>
          <cell r="C241" t="str">
            <v> i | 1 | 2 | 3 </v>
          </cell>
          <cell r="D241" t="str">
            <v>C</v>
          </cell>
          <cell r="E241">
            <v>0.65</v>
          </cell>
        </row>
        <row r="242">
          <cell r="A242" t="str">
            <v>HFT</v>
          </cell>
          <cell r="B242">
            <v>240</v>
          </cell>
          <cell r="C242" t="str">
            <v> i | 1 | 2 | 3 </v>
          </cell>
          <cell r="E242">
            <v>6.95</v>
          </cell>
        </row>
        <row r="243">
          <cell r="A243" t="str">
            <v>HMPRO</v>
          </cell>
          <cell r="B243">
            <v>241</v>
          </cell>
          <cell r="C243" t="str">
            <v> i | 1 | 2 | 3 </v>
          </cell>
          <cell r="E243">
            <v>14.7</v>
          </cell>
        </row>
        <row r="244">
          <cell r="A244" t="str">
            <v>HPT</v>
          </cell>
          <cell r="B244">
            <v>242</v>
          </cell>
          <cell r="C244" t="str">
            <v> i | 1 | 2 | 3 </v>
          </cell>
          <cell r="E244">
            <v>0.99</v>
          </cell>
        </row>
        <row r="245">
          <cell r="A245" t="str">
            <v>HTC</v>
          </cell>
          <cell r="B245">
            <v>243</v>
          </cell>
          <cell r="C245" t="str">
            <v> i | 1 | 2 | 3 </v>
          </cell>
          <cell r="E245">
            <v>38.25</v>
          </cell>
        </row>
        <row r="246">
          <cell r="A246" t="str">
            <v>HTECH</v>
          </cell>
          <cell r="B246">
            <v>244</v>
          </cell>
          <cell r="C246" t="str">
            <v> i | 1 | 2 | 3 </v>
          </cell>
          <cell r="E246">
            <v>5.75</v>
          </cell>
        </row>
        <row r="247">
          <cell r="A247" t="str">
            <v>HUMAN</v>
          </cell>
          <cell r="B247">
            <v>245</v>
          </cell>
          <cell r="C247" t="str">
            <v> i | 1 | 2 | 3 </v>
          </cell>
          <cell r="E247">
            <v>9.5</v>
          </cell>
        </row>
        <row r="248">
          <cell r="A248" t="str">
            <v>HYDRO</v>
          </cell>
          <cell r="B248">
            <v>246</v>
          </cell>
          <cell r="C248" t="str">
            <v> i | 1 | 2 | 3 </v>
          </cell>
          <cell r="D248" t="str">
            <v>C</v>
          </cell>
          <cell r="E248">
            <v>0.46</v>
          </cell>
        </row>
        <row r="249">
          <cell r="A249" t="str">
            <v>ICC</v>
          </cell>
          <cell r="B249">
            <v>247</v>
          </cell>
          <cell r="C249" t="str">
            <v> i | 1 | 2 | 3 </v>
          </cell>
          <cell r="E249">
            <v>32</v>
          </cell>
        </row>
        <row r="250">
          <cell r="A250" t="str">
            <v>ICHI</v>
          </cell>
          <cell r="B250">
            <v>248</v>
          </cell>
          <cell r="C250" t="str">
            <v> i | 1 | 2 | 3 </v>
          </cell>
          <cell r="E250">
            <v>12.8</v>
          </cell>
        </row>
        <row r="251">
          <cell r="A251" t="str">
            <v>ICN</v>
          </cell>
          <cell r="B251">
            <v>249</v>
          </cell>
          <cell r="C251" t="str">
            <v> i | 1 | 2 | 3 </v>
          </cell>
          <cell r="E251">
            <v>4</v>
          </cell>
        </row>
        <row r="252">
          <cell r="A252" t="str">
            <v>IFEC</v>
          </cell>
          <cell r="B252">
            <v>250</v>
          </cell>
          <cell r="C252" t="str">
            <v> i | 1 | 2 | 3 </v>
          </cell>
          <cell r="D252" t="str">
            <v>SPNPNC</v>
          </cell>
          <cell r="E252">
            <v>0.35</v>
          </cell>
        </row>
        <row r="253">
          <cell r="A253" t="str">
            <v>IFS</v>
          </cell>
          <cell r="B253">
            <v>251</v>
          </cell>
          <cell r="C253" t="str">
            <v> i | 1 | 3 </v>
          </cell>
          <cell r="E253">
            <v>2.72</v>
          </cell>
        </row>
        <row r="254">
          <cell r="A254" t="str">
            <v>IHL</v>
          </cell>
          <cell r="B254">
            <v>252</v>
          </cell>
          <cell r="C254" t="str">
            <v> i | 1 | 2 | 3 </v>
          </cell>
          <cell r="E254">
            <v>4.5999999999999996</v>
          </cell>
        </row>
        <row r="255">
          <cell r="A255" t="str">
            <v>IIG</v>
          </cell>
          <cell r="B255">
            <v>253</v>
          </cell>
          <cell r="C255" t="str">
            <v> i </v>
          </cell>
          <cell r="E255">
            <v>25.5</v>
          </cell>
        </row>
        <row r="256">
          <cell r="A256" t="str">
            <v>III</v>
          </cell>
          <cell r="B256">
            <v>254</v>
          </cell>
          <cell r="C256" t="str">
            <v> i | 1 | 2 | 3 </v>
          </cell>
          <cell r="E256">
            <v>13.7</v>
          </cell>
        </row>
        <row r="257">
          <cell r="A257" t="str">
            <v>ILINK</v>
          </cell>
          <cell r="B257">
            <v>255</v>
          </cell>
          <cell r="C257" t="str">
            <v> i | 1 | 2 | 3 </v>
          </cell>
          <cell r="E257">
            <v>7.2</v>
          </cell>
        </row>
        <row r="258">
          <cell r="A258" t="str">
            <v>ILM</v>
          </cell>
          <cell r="B258">
            <v>256</v>
          </cell>
          <cell r="C258" t="str">
            <v> i | 1 | 3 </v>
          </cell>
          <cell r="E258">
            <v>16.3</v>
          </cell>
        </row>
        <row r="259">
          <cell r="A259" t="str">
            <v>IMH</v>
          </cell>
          <cell r="B259">
            <v>257</v>
          </cell>
          <cell r="C259" t="str">
            <v> i | 1 | 3 </v>
          </cell>
          <cell r="E259">
            <v>6.4</v>
          </cell>
        </row>
        <row r="260">
          <cell r="A260" t="str">
            <v>IND</v>
          </cell>
          <cell r="B260">
            <v>258</v>
          </cell>
          <cell r="C260" t="str">
            <v> i </v>
          </cell>
          <cell r="E260">
            <v>1.95</v>
          </cell>
        </row>
        <row r="261">
          <cell r="A261" t="str">
            <v>INET</v>
          </cell>
          <cell r="B261">
            <v>259</v>
          </cell>
          <cell r="C261" t="str">
            <v> i | 1 | 2 | 3 </v>
          </cell>
          <cell r="E261">
            <v>4.0599999999999996</v>
          </cell>
        </row>
        <row r="262">
          <cell r="A262" t="str">
            <v>INGRS</v>
          </cell>
          <cell r="B262">
            <v>260</v>
          </cell>
          <cell r="C262" t="str">
            <v> i | 1 | 2 | 3 </v>
          </cell>
          <cell r="E262">
            <v>0.93</v>
          </cell>
        </row>
        <row r="263">
          <cell r="A263" t="str">
            <v>INOX</v>
          </cell>
          <cell r="B263">
            <v>261</v>
          </cell>
          <cell r="C263" t="str">
            <v> i | 1 | 3 </v>
          </cell>
          <cell r="E263">
            <v>1.1499999999999999</v>
          </cell>
        </row>
        <row r="264">
          <cell r="A264" t="str">
            <v>INSET</v>
          </cell>
          <cell r="B264">
            <v>262</v>
          </cell>
          <cell r="C264" t="str">
            <v> i | 1 | 3 </v>
          </cell>
          <cell r="E264">
            <v>3.88</v>
          </cell>
        </row>
        <row r="265">
          <cell r="A265" t="str">
            <v>INSURE</v>
          </cell>
          <cell r="B265">
            <v>263</v>
          </cell>
          <cell r="C265" t="str">
            <v> i | 1 | 3 </v>
          </cell>
          <cell r="E265">
            <v>33</v>
          </cell>
        </row>
        <row r="266">
          <cell r="A266" t="str">
            <v>INTUCH</v>
          </cell>
          <cell r="B266">
            <v>264</v>
          </cell>
          <cell r="C266" t="str">
            <v> i | 1 | 2 | 3 </v>
          </cell>
          <cell r="E266">
            <v>64.25</v>
          </cell>
        </row>
        <row r="267">
          <cell r="A267" t="str">
            <v>IP</v>
          </cell>
          <cell r="B267">
            <v>265</v>
          </cell>
          <cell r="C267" t="str">
            <v> i | 1 | 3 </v>
          </cell>
          <cell r="E267">
            <v>21</v>
          </cell>
        </row>
        <row r="268">
          <cell r="A268" t="str">
            <v>IRC</v>
          </cell>
          <cell r="B268">
            <v>266</v>
          </cell>
          <cell r="C268" t="str">
            <v> i | 1 | 2 | 3 </v>
          </cell>
          <cell r="E268">
            <v>18.899999999999999</v>
          </cell>
        </row>
        <row r="269">
          <cell r="A269" t="str">
            <v>IRCP</v>
          </cell>
          <cell r="B269">
            <v>267</v>
          </cell>
          <cell r="C269" t="str">
            <v> i | 1 | 2 | 3 </v>
          </cell>
          <cell r="E269">
            <v>1.59</v>
          </cell>
        </row>
        <row r="270">
          <cell r="A270" t="str">
            <v>IRPC</v>
          </cell>
          <cell r="B270">
            <v>268</v>
          </cell>
          <cell r="C270" t="str">
            <v> i | 1 | 2 | 3 </v>
          </cell>
          <cell r="E270">
            <v>4.0199999999999996</v>
          </cell>
        </row>
        <row r="271">
          <cell r="A271" t="str">
            <v>IT</v>
          </cell>
          <cell r="B271">
            <v>269</v>
          </cell>
          <cell r="C271" t="str">
            <v> i | 1 | 2 | 3 </v>
          </cell>
          <cell r="E271">
            <v>5.95</v>
          </cell>
        </row>
        <row r="272">
          <cell r="A272" t="str">
            <v>ITD</v>
          </cell>
          <cell r="B272">
            <v>270</v>
          </cell>
          <cell r="C272" t="str">
            <v> i | 1 | 2 | 3 </v>
          </cell>
          <cell r="E272">
            <v>2.9</v>
          </cell>
        </row>
        <row r="273">
          <cell r="A273" t="str">
            <v>ITEL</v>
          </cell>
          <cell r="B273">
            <v>271</v>
          </cell>
          <cell r="C273" t="str">
            <v> i | 1 | 3 </v>
          </cell>
          <cell r="E273">
            <v>4.4400000000000004</v>
          </cell>
        </row>
        <row r="274">
          <cell r="A274" t="str">
            <v>IVL</v>
          </cell>
          <cell r="B274">
            <v>272</v>
          </cell>
          <cell r="C274" t="str">
            <v> i | 1 | 2 | 3 </v>
          </cell>
          <cell r="E274">
            <v>43.25</v>
          </cell>
        </row>
        <row r="275">
          <cell r="A275" t="str">
            <v>J</v>
          </cell>
          <cell r="B275">
            <v>273</v>
          </cell>
          <cell r="C275" t="str">
            <v> i | 1 | 3 </v>
          </cell>
          <cell r="E275">
            <v>3.22</v>
          </cell>
        </row>
        <row r="276">
          <cell r="A276" t="str">
            <v>JAK</v>
          </cell>
          <cell r="B276">
            <v>274</v>
          </cell>
          <cell r="C276" t="str">
            <v> i </v>
          </cell>
          <cell r="E276">
            <v>1.79</v>
          </cell>
        </row>
        <row r="277">
          <cell r="A277" t="str">
            <v>JAS</v>
          </cell>
          <cell r="B277">
            <v>275</v>
          </cell>
          <cell r="C277" t="str">
            <v> i | 1 | 2 | 3 </v>
          </cell>
          <cell r="E277">
            <v>2.9</v>
          </cell>
        </row>
        <row r="278">
          <cell r="A278" t="str">
            <v>JCK</v>
          </cell>
          <cell r="B278">
            <v>276</v>
          </cell>
          <cell r="C278" t="str">
            <v> i | 1 | 2 | 3 </v>
          </cell>
          <cell r="E278">
            <v>1.35</v>
          </cell>
        </row>
        <row r="279">
          <cell r="A279" t="str">
            <v>JCKH</v>
          </cell>
          <cell r="B279">
            <v>277</v>
          </cell>
          <cell r="C279" t="str">
            <v> i | 1 | 2 | 3 </v>
          </cell>
          <cell r="D279" t="str">
            <v>C</v>
          </cell>
          <cell r="E279">
            <v>0.82</v>
          </cell>
        </row>
        <row r="280">
          <cell r="A280" t="str">
            <v>JCT</v>
          </cell>
          <cell r="B280">
            <v>278</v>
          </cell>
          <cell r="C280" t="str">
            <v> i | 1 | 2 | 3 </v>
          </cell>
          <cell r="E280">
            <v>79.5</v>
          </cell>
        </row>
        <row r="281">
          <cell r="A281" t="str">
            <v>JKN</v>
          </cell>
          <cell r="B281">
            <v>279</v>
          </cell>
          <cell r="C281" t="str">
            <v> i | 1 | 2 | 3 </v>
          </cell>
          <cell r="E281">
            <v>10.5</v>
          </cell>
        </row>
        <row r="282">
          <cell r="A282" t="str">
            <v>JMART</v>
          </cell>
          <cell r="B282">
            <v>280</v>
          </cell>
          <cell r="C282" t="str">
            <v> i | 1 | 2 | 3 </v>
          </cell>
          <cell r="E282">
            <v>37.25</v>
          </cell>
        </row>
        <row r="283">
          <cell r="A283" t="str">
            <v>JMT</v>
          </cell>
          <cell r="B283">
            <v>281</v>
          </cell>
          <cell r="C283" t="str">
            <v> i | 1 | 2 | 3 </v>
          </cell>
          <cell r="E283">
            <v>41.5</v>
          </cell>
        </row>
        <row r="284">
          <cell r="A284" t="str">
            <v>JR</v>
          </cell>
          <cell r="B284">
            <v>282</v>
          </cell>
          <cell r="C284" t="str">
            <v> i | 1 | 3 </v>
          </cell>
          <cell r="E284">
            <v>8.15</v>
          </cell>
        </row>
        <row r="285">
          <cell r="A285" t="str">
            <v>JSP</v>
          </cell>
          <cell r="B285">
            <v>283</v>
          </cell>
          <cell r="C285" t="str">
            <v> i | 1 | 2 | 3 </v>
          </cell>
          <cell r="E285">
            <v>0.44</v>
          </cell>
        </row>
        <row r="286">
          <cell r="A286" t="str">
            <v>JTS</v>
          </cell>
          <cell r="B286">
            <v>284</v>
          </cell>
          <cell r="C286" t="str">
            <v> i | 1 | 3 </v>
          </cell>
          <cell r="E286">
            <v>16.7</v>
          </cell>
        </row>
        <row r="287">
          <cell r="A287" t="str">
            <v>JUBILE</v>
          </cell>
          <cell r="B287">
            <v>285</v>
          </cell>
          <cell r="C287" t="str">
            <v> i | 1 | 2 | 3 </v>
          </cell>
          <cell r="E287">
            <v>25</v>
          </cell>
        </row>
        <row r="288">
          <cell r="A288" t="str">
            <v>JUTHA</v>
          </cell>
          <cell r="B288">
            <v>286</v>
          </cell>
          <cell r="C288" t="str">
            <v> i | 1 | 2 | 3 </v>
          </cell>
          <cell r="D288" t="str">
            <v>C</v>
          </cell>
          <cell r="E288">
            <v>1.01</v>
          </cell>
        </row>
        <row r="289">
          <cell r="A289" t="str">
            <v>JWD</v>
          </cell>
          <cell r="B289">
            <v>287</v>
          </cell>
          <cell r="C289" t="str">
            <v> i | 1 | 2 | 3 </v>
          </cell>
          <cell r="E289">
            <v>13</v>
          </cell>
        </row>
        <row r="290">
          <cell r="A290" t="str">
            <v>K</v>
          </cell>
          <cell r="B290">
            <v>288</v>
          </cell>
          <cell r="C290" t="str">
            <v> i | 1 | 2 | 3 </v>
          </cell>
          <cell r="E290">
            <v>1.54</v>
          </cell>
        </row>
        <row r="291">
          <cell r="A291" t="str">
            <v>KAMART</v>
          </cell>
          <cell r="B291">
            <v>289</v>
          </cell>
          <cell r="C291" t="str">
            <v> i | 1 | 2 | 3 </v>
          </cell>
          <cell r="E291">
            <v>4.26</v>
          </cell>
        </row>
        <row r="292">
          <cell r="A292" t="str">
            <v>KASET</v>
          </cell>
          <cell r="B292">
            <v>290</v>
          </cell>
          <cell r="C292" t="str">
            <v> i | 1 | 2 | 3 </v>
          </cell>
          <cell r="E292">
            <v>1.76</v>
          </cell>
        </row>
        <row r="293">
          <cell r="A293" t="str">
            <v>KBANK</v>
          </cell>
          <cell r="B293">
            <v>291</v>
          </cell>
          <cell r="C293" t="str">
            <v> i | 1 | 3 </v>
          </cell>
          <cell r="E293">
            <v>128</v>
          </cell>
        </row>
        <row r="294">
          <cell r="A294" t="str">
            <v>KBS</v>
          </cell>
          <cell r="B294">
            <v>292</v>
          </cell>
          <cell r="C294" t="str">
            <v> i | 1 | 2 | 3 </v>
          </cell>
          <cell r="E294">
            <v>5.05</v>
          </cell>
        </row>
        <row r="295">
          <cell r="A295" t="str">
            <v>KC</v>
          </cell>
          <cell r="B295">
            <v>293</v>
          </cell>
          <cell r="C295" t="str">
            <v> i | 1 | 2 | 3 </v>
          </cell>
          <cell r="D295" t="str">
            <v>SPNPNC</v>
          </cell>
          <cell r="E295">
            <v>0.18</v>
          </cell>
        </row>
        <row r="296">
          <cell r="A296" t="str">
            <v>KCAR</v>
          </cell>
          <cell r="B296">
            <v>294</v>
          </cell>
          <cell r="C296" t="str">
            <v> i | 1 | 2 | 3 </v>
          </cell>
          <cell r="E296">
            <v>8.4499999999999993</v>
          </cell>
        </row>
        <row r="297">
          <cell r="A297" t="str">
            <v>KCE</v>
          </cell>
          <cell r="B297">
            <v>295</v>
          </cell>
          <cell r="C297" t="str">
            <v> i | 1 | 2 | 3 </v>
          </cell>
          <cell r="E297">
            <v>72</v>
          </cell>
        </row>
        <row r="298">
          <cell r="A298" t="str">
            <v>KCM</v>
          </cell>
          <cell r="B298">
            <v>296</v>
          </cell>
          <cell r="C298" t="str">
            <v> i | 1 | 3 </v>
          </cell>
          <cell r="E298">
            <v>1.1299999999999999</v>
          </cell>
        </row>
        <row r="299">
          <cell r="A299" t="str">
            <v>KDH</v>
          </cell>
          <cell r="B299">
            <v>297</v>
          </cell>
          <cell r="C299" t="str">
            <v> i | 1 | 3 </v>
          </cell>
          <cell r="E299">
            <v>86</v>
          </cell>
        </row>
        <row r="300">
          <cell r="A300" t="str">
            <v>KEX</v>
          </cell>
          <cell r="B300">
            <v>298</v>
          </cell>
          <cell r="C300" t="str">
            <v> i </v>
          </cell>
          <cell r="E300">
            <v>40</v>
          </cell>
        </row>
        <row r="301">
          <cell r="A301" t="str">
            <v>KGI</v>
          </cell>
          <cell r="B301">
            <v>299</v>
          </cell>
          <cell r="C301" t="str">
            <v> i | 1 | 2 | 3 </v>
          </cell>
          <cell r="E301">
            <v>7.8</v>
          </cell>
        </row>
        <row r="302">
          <cell r="A302" t="str">
            <v>KIAT</v>
          </cell>
          <cell r="B302">
            <v>300</v>
          </cell>
          <cell r="C302" t="str">
            <v> i | 1 | 2 | 3 </v>
          </cell>
          <cell r="E302">
            <v>0.7</v>
          </cell>
        </row>
        <row r="303">
          <cell r="A303" t="str">
            <v>KISS</v>
          </cell>
          <cell r="B303">
            <v>301</v>
          </cell>
          <cell r="C303" t="str">
            <v> i </v>
          </cell>
          <cell r="E303">
            <v>14.3</v>
          </cell>
        </row>
        <row r="304">
          <cell r="A304" t="str">
            <v>KK</v>
          </cell>
          <cell r="B304">
            <v>302</v>
          </cell>
          <cell r="C304" t="str">
            <v> i </v>
          </cell>
          <cell r="E304">
            <v>3.86</v>
          </cell>
        </row>
        <row r="305">
          <cell r="A305" t="str">
            <v>KKC</v>
          </cell>
          <cell r="B305">
            <v>303</v>
          </cell>
          <cell r="C305" t="str">
            <v> i | 1 | 3 </v>
          </cell>
          <cell r="E305">
            <v>1.26</v>
          </cell>
        </row>
        <row r="306">
          <cell r="A306" t="str">
            <v>KKP</v>
          </cell>
          <cell r="B306">
            <v>304</v>
          </cell>
          <cell r="C306" t="str">
            <v> i | 1 | 2 | 3 </v>
          </cell>
          <cell r="E306">
            <v>57</v>
          </cell>
        </row>
        <row r="307">
          <cell r="A307" t="str">
            <v>KOOL</v>
          </cell>
          <cell r="B307">
            <v>305</v>
          </cell>
          <cell r="C307" t="str">
            <v> i | 1 | 2 | 3 </v>
          </cell>
          <cell r="E307">
            <v>1.03</v>
          </cell>
        </row>
        <row r="308">
          <cell r="A308" t="str">
            <v>KSL</v>
          </cell>
          <cell r="B308">
            <v>306</v>
          </cell>
          <cell r="C308" t="str">
            <v> i | 1 | 2 | 3 </v>
          </cell>
          <cell r="E308">
            <v>4.76</v>
          </cell>
        </row>
        <row r="309">
          <cell r="A309" t="str">
            <v>KTB</v>
          </cell>
          <cell r="B309">
            <v>307</v>
          </cell>
          <cell r="C309" t="str">
            <v> i | 1 | 2 | 3 </v>
          </cell>
          <cell r="E309">
            <v>11.2</v>
          </cell>
        </row>
        <row r="310">
          <cell r="A310" t="str">
            <v>KTC</v>
          </cell>
          <cell r="B310">
            <v>308</v>
          </cell>
          <cell r="C310" t="str">
            <v> i | 1 | 2 | 3 </v>
          </cell>
          <cell r="E310">
            <v>72.5</v>
          </cell>
        </row>
        <row r="311">
          <cell r="A311" t="str">
            <v>KTIS</v>
          </cell>
          <cell r="B311">
            <v>309</v>
          </cell>
          <cell r="C311" t="str">
            <v> i | 1 | 2 | 3 </v>
          </cell>
          <cell r="E311">
            <v>4.34</v>
          </cell>
        </row>
        <row r="312">
          <cell r="A312" t="str">
            <v>KUMWEL</v>
          </cell>
          <cell r="B312">
            <v>310</v>
          </cell>
          <cell r="C312" t="str">
            <v> i | 1 | 3 </v>
          </cell>
          <cell r="E312">
            <v>2</v>
          </cell>
        </row>
        <row r="313">
          <cell r="A313" t="str">
            <v>KUN</v>
          </cell>
          <cell r="B313">
            <v>311</v>
          </cell>
          <cell r="C313" t="str">
            <v> i | 1 | 3 </v>
          </cell>
          <cell r="E313">
            <v>2.98</v>
          </cell>
        </row>
        <row r="314">
          <cell r="A314" t="str">
            <v>KWC</v>
          </cell>
          <cell r="B314">
            <v>312</v>
          </cell>
          <cell r="C314" t="str">
            <v> i | 1 | 3 </v>
          </cell>
          <cell r="E314">
            <v>265</v>
          </cell>
        </row>
        <row r="315">
          <cell r="A315" t="str">
            <v>KWG</v>
          </cell>
          <cell r="B315">
            <v>313</v>
          </cell>
          <cell r="C315" t="str">
            <v> i | 1 | 2 | 3 </v>
          </cell>
          <cell r="E315">
            <v>1.73</v>
          </cell>
        </row>
        <row r="316">
          <cell r="A316" t="str">
            <v>KWM</v>
          </cell>
          <cell r="B316">
            <v>314</v>
          </cell>
          <cell r="C316" t="str">
            <v> i | 1 | 3 </v>
          </cell>
          <cell r="E316">
            <v>5.5</v>
          </cell>
        </row>
        <row r="317">
          <cell r="A317" t="str">
            <v>KYE</v>
          </cell>
          <cell r="B317">
            <v>315</v>
          </cell>
          <cell r="C317" t="str">
            <v> i | 1 | 3 </v>
          </cell>
          <cell r="E317">
            <v>436</v>
          </cell>
        </row>
        <row r="318">
          <cell r="A318" t="str">
            <v>L&amp;E</v>
          </cell>
          <cell r="B318">
            <v>316</v>
          </cell>
          <cell r="C318" t="str">
            <v> i | 1 | 2 | 3 </v>
          </cell>
          <cell r="E318">
            <v>2.06</v>
          </cell>
        </row>
        <row r="319">
          <cell r="A319" t="str">
            <v>LALIN</v>
          </cell>
          <cell r="B319">
            <v>317</v>
          </cell>
          <cell r="C319" t="str">
            <v> i | 1 | 2 | 3 </v>
          </cell>
          <cell r="E319">
            <v>10.1</v>
          </cell>
        </row>
        <row r="320">
          <cell r="A320" t="str">
            <v>LANNA</v>
          </cell>
          <cell r="B320">
            <v>318</v>
          </cell>
          <cell r="C320" t="str">
            <v> i | 1 | 2 | 3 </v>
          </cell>
          <cell r="E320">
            <v>14.1</v>
          </cell>
        </row>
        <row r="321">
          <cell r="A321" t="str">
            <v>LDC</v>
          </cell>
          <cell r="B321">
            <v>319</v>
          </cell>
          <cell r="C321" t="str">
            <v> i | 1 | 2 | 3 </v>
          </cell>
          <cell r="E321">
            <v>1.37</v>
          </cell>
        </row>
        <row r="322">
          <cell r="A322" t="str">
            <v>LEE</v>
          </cell>
          <cell r="B322">
            <v>320</v>
          </cell>
          <cell r="C322" t="str">
            <v> i | 1 | 2 | 3 </v>
          </cell>
          <cell r="E322">
            <v>2.78</v>
          </cell>
        </row>
        <row r="323">
          <cell r="A323" t="str">
            <v>LEO</v>
          </cell>
          <cell r="B323">
            <v>321</v>
          </cell>
          <cell r="C323" t="str">
            <v> i </v>
          </cell>
          <cell r="E323">
            <v>10.4</v>
          </cell>
        </row>
        <row r="324">
          <cell r="A324" t="str">
            <v>LH</v>
          </cell>
          <cell r="B324">
            <v>322</v>
          </cell>
          <cell r="C324" t="str">
            <v> i | 1 | 2 | 3 </v>
          </cell>
          <cell r="E324">
            <v>8.3000000000000007</v>
          </cell>
        </row>
        <row r="325">
          <cell r="A325" t="str">
            <v>LHFG</v>
          </cell>
          <cell r="B325">
            <v>323</v>
          </cell>
          <cell r="C325" t="str">
            <v> i | 1 | 2 | 3 </v>
          </cell>
          <cell r="E325">
            <v>1.19</v>
          </cell>
        </row>
        <row r="326">
          <cell r="A326" t="str">
            <v>LHK</v>
          </cell>
          <cell r="B326">
            <v>324</v>
          </cell>
          <cell r="C326" t="str">
            <v> i | 1 | 2 | 3 </v>
          </cell>
          <cell r="E326">
            <v>3.9</v>
          </cell>
        </row>
        <row r="327">
          <cell r="A327" t="str">
            <v>LIT</v>
          </cell>
          <cell r="B327">
            <v>325</v>
          </cell>
          <cell r="C327" t="str">
            <v> i | 1 | 2 | 3 </v>
          </cell>
          <cell r="E327">
            <v>3.96</v>
          </cell>
        </row>
        <row r="328">
          <cell r="A328" t="str">
            <v>LOXLEY</v>
          </cell>
          <cell r="B328">
            <v>326</v>
          </cell>
          <cell r="C328" t="str">
            <v> i | 1 | 2 | 3 </v>
          </cell>
          <cell r="E328">
            <v>2.72</v>
          </cell>
        </row>
        <row r="329">
          <cell r="A329" t="str">
            <v>LPH</v>
          </cell>
          <cell r="B329">
            <v>327</v>
          </cell>
          <cell r="C329" t="str">
            <v> i | 1 | 2 | 3 </v>
          </cell>
          <cell r="E329">
            <v>5.3</v>
          </cell>
        </row>
        <row r="330">
          <cell r="A330" t="str">
            <v>LPN</v>
          </cell>
          <cell r="B330">
            <v>328</v>
          </cell>
          <cell r="C330" t="str">
            <v> i | 1 | 2 | 3 </v>
          </cell>
          <cell r="E330">
            <v>5.45</v>
          </cell>
        </row>
        <row r="331">
          <cell r="A331" t="str">
            <v>LRH</v>
          </cell>
          <cell r="B331">
            <v>329</v>
          </cell>
          <cell r="C331" t="str">
            <v> i | 1 | 3 </v>
          </cell>
          <cell r="E331">
            <v>33.5</v>
          </cell>
        </row>
        <row r="332">
          <cell r="A332" t="str">
            <v>LST</v>
          </cell>
          <cell r="B332">
            <v>330</v>
          </cell>
          <cell r="C332" t="str">
            <v> i | 1 | 3 </v>
          </cell>
          <cell r="E332">
            <v>5.55</v>
          </cell>
        </row>
        <row r="333">
          <cell r="A333" t="str">
            <v>M</v>
          </cell>
          <cell r="B333">
            <v>331</v>
          </cell>
          <cell r="C333" t="str">
            <v> i | 1 | 2 | 3 </v>
          </cell>
          <cell r="E333">
            <v>56</v>
          </cell>
        </row>
        <row r="334">
          <cell r="A334" t="str">
            <v>M-CHAI</v>
          </cell>
          <cell r="B334">
            <v>332</v>
          </cell>
          <cell r="C334" t="str">
            <v> i | 1 | 2 | 3 </v>
          </cell>
          <cell r="E334">
            <v>185</v>
          </cell>
        </row>
        <row r="335">
          <cell r="A335" t="str">
            <v>MACO</v>
          </cell>
          <cell r="B335">
            <v>333</v>
          </cell>
          <cell r="C335" t="str">
            <v> i | 1 | 2 | 3 </v>
          </cell>
          <cell r="E335">
            <v>0.72</v>
          </cell>
        </row>
        <row r="336">
          <cell r="A336" t="str">
            <v>MAJOR</v>
          </cell>
          <cell r="B336">
            <v>334</v>
          </cell>
          <cell r="C336" t="str">
            <v> i | 1 | 2 | 3 </v>
          </cell>
          <cell r="E336">
            <v>22.3</v>
          </cell>
        </row>
        <row r="337">
          <cell r="A337" t="str">
            <v>MAKRO</v>
          </cell>
          <cell r="B337">
            <v>335</v>
          </cell>
          <cell r="C337" t="str">
            <v> i | 1 | 3 </v>
          </cell>
          <cell r="E337">
            <v>38</v>
          </cell>
        </row>
        <row r="338">
          <cell r="A338" t="str">
            <v>MALEE</v>
          </cell>
          <cell r="B338">
            <v>336</v>
          </cell>
          <cell r="C338" t="str">
            <v> i | 1 | 2 | 3 </v>
          </cell>
          <cell r="E338">
            <v>7.2</v>
          </cell>
        </row>
        <row r="339">
          <cell r="A339" t="str">
            <v>MANRIN</v>
          </cell>
          <cell r="B339">
            <v>337</v>
          </cell>
          <cell r="C339" t="str">
            <v> i | 1 | 3 </v>
          </cell>
          <cell r="E339">
            <v>23.8</v>
          </cell>
        </row>
        <row r="340">
          <cell r="A340" t="str">
            <v>MATCH</v>
          </cell>
          <cell r="B340">
            <v>338</v>
          </cell>
          <cell r="C340" t="str">
            <v> i | 1 | 2 | 3 </v>
          </cell>
          <cell r="E340">
            <v>1.78</v>
          </cell>
        </row>
        <row r="341">
          <cell r="A341" t="str">
            <v>MATI</v>
          </cell>
          <cell r="B341">
            <v>339</v>
          </cell>
          <cell r="C341" t="str">
            <v> i | 1 | 2 | 3 </v>
          </cell>
          <cell r="E341">
            <v>6.45</v>
          </cell>
        </row>
        <row r="342">
          <cell r="A342" t="str">
            <v>MAX</v>
          </cell>
          <cell r="B342">
            <v>340</v>
          </cell>
          <cell r="C342" t="str">
            <v> i | 1 | 2 | 3 </v>
          </cell>
          <cell r="D342" t="str">
            <v>NC</v>
          </cell>
          <cell r="E342">
            <v>0.01</v>
          </cell>
        </row>
        <row r="343">
          <cell r="A343" t="str">
            <v>MBAX</v>
          </cell>
          <cell r="B343">
            <v>341</v>
          </cell>
          <cell r="C343" t="str">
            <v> i | 1 | 2 | 3 </v>
          </cell>
          <cell r="E343">
            <v>6.3</v>
          </cell>
        </row>
        <row r="344">
          <cell r="A344" t="str">
            <v>MBK</v>
          </cell>
          <cell r="B344">
            <v>342</v>
          </cell>
          <cell r="C344" t="str">
            <v> i | 1 | 2 | 3 </v>
          </cell>
          <cell r="E344">
            <v>14.4</v>
          </cell>
        </row>
        <row r="345">
          <cell r="A345" t="str">
            <v>MBKET</v>
          </cell>
          <cell r="B345">
            <v>343</v>
          </cell>
          <cell r="C345" t="str">
            <v> i | 1 | 3 </v>
          </cell>
          <cell r="E345">
            <v>14.1</v>
          </cell>
        </row>
        <row r="346">
          <cell r="A346" t="str">
            <v>MC</v>
          </cell>
          <cell r="B346">
            <v>344</v>
          </cell>
          <cell r="C346" t="str">
            <v> i | 1 | 2 | 3 </v>
          </cell>
          <cell r="E346">
            <v>9.6999999999999993</v>
          </cell>
        </row>
        <row r="347">
          <cell r="A347" t="str">
            <v>MCOT</v>
          </cell>
          <cell r="B347">
            <v>345</v>
          </cell>
          <cell r="C347" t="str">
            <v> i | 1 | 3 </v>
          </cell>
          <cell r="E347">
            <v>6.3</v>
          </cell>
        </row>
        <row r="348">
          <cell r="A348" t="str">
            <v>MCS</v>
          </cell>
          <cell r="B348">
            <v>346</v>
          </cell>
          <cell r="C348" t="str">
            <v> i | 1 | 2 | 3 </v>
          </cell>
          <cell r="E348">
            <v>14.8</v>
          </cell>
        </row>
        <row r="349">
          <cell r="A349" t="str">
            <v>MDX</v>
          </cell>
          <cell r="B349">
            <v>347</v>
          </cell>
          <cell r="C349" t="str">
            <v> i | 1 | 3 </v>
          </cell>
          <cell r="E349">
            <v>5.65</v>
          </cell>
        </row>
        <row r="350">
          <cell r="A350" t="str">
            <v>MEGA</v>
          </cell>
          <cell r="B350">
            <v>348</v>
          </cell>
          <cell r="C350" t="str">
            <v> i | 1 | 2 | 3 </v>
          </cell>
          <cell r="E350">
            <v>35.5</v>
          </cell>
        </row>
        <row r="351">
          <cell r="A351" t="str">
            <v>META</v>
          </cell>
          <cell r="B351">
            <v>349</v>
          </cell>
          <cell r="C351" t="str">
            <v> i | 1 | 2 | 3 </v>
          </cell>
          <cell r="E351">
            <v>0.81</v>
          </cell>
        </row>
        <row r="352">
          <cell r="A352" t="str">
            <v>METCO</v>
          </cell>
          <cell r="B352">
            <v>350</v>
          </cell>
          <cell r="C352" t="str">
            <v> i | 1 | 2 | 3 </v>
          </cell>
          <cell r="E352">
            <v>249</v>
          </cell>
        </row>
        <row r="353">
          <cell r="A353" t="str">
            <v>MFC</v>
          </cell>
          <cell r="B353">
            <v>351</v>
          </cell>
          <cell r="C353" t="str">
            <v> i | 1 | 3 </v>
          </cell>
          <cell r="E353">
            <v>19.2</v>
          </cell>
        </row>
        <row r="354">
          <cell r="A354" t="str">
            <v>MFEC</v>
          </cell>
          <cell r="B354">
            <v>352</v>
          </cell>
          <cell r="C354" t="str">
            <v> i | 1 | 2 | 3 </v>
          </cell>
          <cell r="E354">
            <v>6.05</v>
          </cell>
        </row>
        <row r="355">
          <cell r="A355" t="str">
            <v>MGT</v>
          </cell>
          <cell r="B355">
            <v>353</v>
          </cell>
          <cell r="C355" t="str">
            <v> i | 1 | 3 </v>
          </cell>
          <cell r="E355">
            <v>4.04</v>
          </cell>
        </row>
        <row r="356">
          <cell r="A356" t="str">
            <v>MICRO</v>
          </cell>
          <cell r="B356">
            <v>354</v>
          </cell>
          <cell r="C356" t="str">
            <v> i </v>
          </cell>
          <cell r="E356">
            <v>9.6999999999999993</v>
          </cell>
        </row>
        <row r="357">
          <cell r="A357" t="str">
            <v>MIDA</v>
          </cell>
          <cell r="B357">
            <v>355</v>
          </cell>
          <cell r="C357" t="str">
            <v> i | 1 | 2 | 3 </v>
          </cell>
          <cell r="E357">
            <v>0.64</v>
          </cell>
        </row>
        <row r="358">
          <cell r="A358" t="str">
            <v>MILL</v>
          </cell>
          <cell r="B358">
            <v>356</v>
          </cell>
          <cell r="C358" t="str">
            <v> i | 1 | 2 | 3 </v>
          </cell>
          <cell r="E358">
            <v>1.43</v>
          </cell>
        </row>
        <row r="359">
          <cell r="A359" t="str">
            <v>MINT</v>
          </cell>
          <cell r="B359">
            <v>357</v>
          </cell>
          <cell r="C359" t="str">
            <v> i | 1 | 2 | 3 </v>
          </cell>
          <cell r="E359">
            <v>33.5</v>
          </cell>
        </row>
        <row r="360">
          <cell r="A360" t="str">
            <v>MITSIB</v>
          </cell>
          <cell r="B360">
            <v>358</v>
          </cell>
          <cell r="C360" t="str">
            <v> i | 1 | 3 </v>
          </cell>
          <cell r="E360">
            <v>1.37</v>
          </cell>
        </row>
        <row r="361">
          <cell r="A361" t="str">
            <v>MJD</v>
          </cell>
          <cell r="B361">
            <v>359</v>
          </cell>
          <cell r="C361" t="str">
            <v> i | 1 | 2 | 3 </v>
          </cell>
          <cell r="E361">
            <v>2.08</v>
          </cell>
        </row>
        <row r="362">
          <cell r="A362" t="str">
            <v>MK</v>
          </cell>
          <cell r="B362">
            <v>360</v>
          </cell>
          <cell r="C362" t="str">
            <v> i | 1 | 2 | 3 </v>
          </cell>
          <cell r="E362">
            <v>3.14</v>
          </cell>
        </row>
        <row r="363">
          <cell r="A363" t="str">
            <v>ML</v>
          </cell>
          <cell r="B363">
            <v>361</v>
          </cell>
          <cell r="C363" t="str">
            <v> i | 1 | 2 | 3 </v>
          </cell>
          <cell r="E363">
            <v>1.52</v>
          </cell>
        </row>
        <row r="364">
          <cell r="A364" t="str">
            <v>MM</v>
          </cell>
          <cell r="B364">
            <v>362</v>
          </cell>
          <cell r="C364" t="str">
            <v> i | 1 | 3 </v>
          </cell>
          <cell r="E364">
            <v>1.85</v>
          </cell>
        </row>
        <row r="365">
          <cell r="A365" t="str">
            <v>MODERN</v>
          </cell>
          <cell r="B365">
            <v>363</v>
          </cell>
          <cell r="C365" t="str">
            <v> i | 1 | 2 | 3 </v>
          </cell>
          <cell r="E365">
            <v>4.12</v>
          </cell>
        </row>
        <row r="366">
          <cell r="A366" t="str">
            <v>MONO</v>
          </cell>
          <cell r="B366">
            <v>364</v>
          </cell>
          <cell r="C366" t="str">
            <v> i | 1 | 2 | 3 </v>
          </cell>
          <cell r="E366">
            <v>2.04</v>
          </cell>
        </row>
        <row r="367">
          <cell r="A367" t="str">
            <v>MOONG</v>
          </cell>
          <cell r="B367">
            <v>365</v>
          </cell>
          <cell r="C367" t="str">
            <v> i | 1 | 2 | 3 </v>
          </cell>
          <cell r="E367">
            <v>5.35</v>
          </cell>
        </row>
        <row r="368">
          <cell r="A368" t="str">
            <v>MORE</v>
          </cell>
          <cell r="B368">
            <v>366</v>
          </cell>
          <cell r="C368" t="str">
            <v> i | 1 | 2 | 3 </v>
          </cell>
          <cell r="E368">
            <v>1.19</v>
          </cell>
        </row>
        <row r="369">
          <cell r="A369" t="str">
            <v>MPG</v>
          </cell>
          <cell r="B369">
            <v>367</v>
          </cell>
          <cell r="C369" t="str">
            <v> i | 1 | 2 | 3 </v>
          </cell>
          <cell r="E369">
            <v>0.65</v>
          </cell>
        </row>
        <row r="370">
          <cell r="A370" t="str">
            <v>MPIC</v>
          </cell>
          <cell r="B370">
            <v>368</v>
          </cell>
          <cell r="C370" t="str">
            <v> i | 1 | 2 | 3 </v>
          </cell>
          <cell r="E370">
            <v>1.58</v>
          </cell>
        </row>
        <row r="371">
          <cell r="A371" t="str">
            <v>MSC</v>
          </cell>
          <cell r="B371">
            <v>369</v>
          </cell>
          <cell r="C371" t="str">
            <v> i | 1 | 3 </v>
          </cell>
          <cell r="E371">
            <v>6.45</v>
          </cell>
        </row>
        <row r="372">
          <cell r="A372" t="str">
            <v>MTC</v>
          </cell>
          <cell r="B372">
            <v>370</v>
          </cell>
          <cell r="C372" t="str">
            <v> i | 1 | 2 | 3 </v>
          </cell>
          <cell r="E372">
            <v>62.25</v>
          </cell>
        </row>
        <row r="373">
          <cell r="A373" t="str">
            <v>MTI</v>
          </cell>
          <cell r="B373">
            <v>371</v>
          </cell>
          <cell r="C373" t="str">
            <v> i | 1 | 2 | 3 </v>
          </cell>
          <cell r="E373">
            <v>91</v>
          </cell>
        </row>
        <row r="374">
          <cell r="A374" t="str">
            <v>MUD</v>
          </cell>
          <cell r="B374">
            <v>372</v>
          </cell>
          <cell r="C374" t="str">
            <v> i </v>
          </cell>
          <cell r="E374">
            <v>1.88</v>
          </cell>
        </row>
        <row r="375">
          <cell r="A375" t="str">
            <v>MVP</v>
          </cell>
          <cell r="B375">
            <v>373</v>
          </cell>
          <cell r="C375" t="str">
            <v> i | 1 | 2 | 3 </v>
          </cell>
          <cell r="E375">
            <v>2.84</v>
          </cell>
        </row>
        <row r="376">
          <cell r="A376" t="str">
            <v>NBC</v>
          </cell>
          <cell r="B376">
            <v>374</v>
          </cell>
          <cell r="C376" t="str">
            <v> i | 1 | 2 | 3 </v>
          </cell>
          <cell r="E376">
            <v>0.96</v>
          </cell>
        </row>
        <row r="377">
          <cell r="A377" t="str">
            <v>NC</v>
          </cell>
          <cell r="B377">
            <v>375</v>
          </cell>
          <cell r="C377" t="str">
            <v> i | 1 | 2 | 3 </v>
          </cell>
          <cell r="E377">
            <v>9.9</v>
          </cell>
        </row>
        <row r="378">
          <cell r="A378" t="str">
            <v>NCAP</v>
          </cell>
          <cell r="B378">
            <v>376</v>
          </cell>
          <cell r="C378" t="str">
            <v> i </v>
          </cell>
          <cell r="E378">
            <v>13.9</v>
          </cell>
        </row>
        <row r="379">
          <cell r="A379" t="str">
            <v>NCH</v>
          </cell>
          <cell r="B379">
            <v>377</v>
          </cell>
          <cell r="C379" t="str">
            <v> i | 1 | 3 </v>
          </cell>
          <cell r="E379">
            <v>1.69</v>
          </cell>
        </row>
        <row r="380">
          <cell r="A380" t="str">
            <v>NCL</v>
          </cell>
          <cell r="B380">
            <v>378</v>
          </cell>
          <cell r="C380" t="str">
            <v> i | 1 | 2 | 3 </v>
          </cell>
          <cell r="E380">
            <v>2.02</v>
          </cell>
        </row>
        <row r="381">
          <cell r="A381" t="str">
            <v>NDR</v>
          </cell>
          <cell r="B381">
            <v>379</v>
          </cell>
          <cell r="C381" t="str">
            <v> i | 1 | 2 | 3 </v>
          </cell>
          <cell r="E381">
            <v>3.1</v>
          </cell>
        </row>
        <row r="382">
          <cell r="A382" t="str">
            <v>NEP</v>
          </cell>
          <cell r="B382">
            <v>380</v>
          </cell>
          <cell r="C382" t="str">
            <v> i | 1 | 2 | 3 </v>
          </cell>
          <cell r="D382" t="str">
            <v>C</v>
          </cell>
          <cell r="E382">
            <v>0.44</v>
          </cell>
        </row>
        <row r="383">
          <cell r="A383" t="str">
            <v>NER</v>
          </cell>
          <cell r="B383">
            <v>381</v>
          </cell>
          <cell r="C383" t="str">
            <v> i | 1 | 3 </v>
          </cell>
          <cell r="E383">
            <v>7.3</v>
          </cell>
        </row>
        <row r="384">
          <cell r="A384" t="str">
            <v>NETBAY</v>
          </cell>
          <cell r="B384">
            <v>382</v>
          </cell>
          <cell r="C384" t="str">
            <v> i | 1 | 2 | 3 </v>
          </cell>
          <cell r="E384">
            <v>26.5</v>
          </cell>
        </row>
        <row r="385">
          <cell r="A385" t="str">
            <v>NEW</v>
          </cell>
          <cell r="B385">
            <v>383</v>
          </cell>
          <cell r="C385" t="str">
            <v> i | 1 | 3 </v>
          </cell>
          <cell r="E385">
            <v>49.25</v>
          </cell>
        </row>
        <row r="386">
          <cell r="A386" t="str">
            <v>NEWS</v>
          </cell>
          <cell r="B386">
            <v>384</v>
          </cell>
          <cell r="C386" t="str">
            <v> i | 1 | 2 | 3 </v>
          </cell>
          <cell r="D386" t="str">
            <v>C</v>
          </cell>
          <cell r="E386">
            <v>0.02</v>
          </cell>
        </row>
        <row r="387">
          <cell r="A387" t="str">
            <v>NEX</v>
          </cell>
          <cell r="B387">
            <v>385</v>
          </cell>
          <cell r="C387" t="str">
            <v> i | 1 | 2 | 3 </v>
          </cell>
          <cell r="E387">
            <v>6.2</v>
          </cell>
        </row>
        <row r="388">
          <cell r="A388" t="str">
            <v>NFC</v>
          </cell>
          <cell r="B388">
            <v>386</v>
          </cell>
          <cell r="C388" t="str">
            <v> i | 1 | 2 | 3 </v>
          </cell>
          <cell r="E388">
            <v>4.0599999999999996</v>
          </cell>
        </row>
        <row r="389">
          <cell r="A389" t="str">
            <v>NINE</v>
          </cell>
          <cell r="B389">
            <v>387</v>
          </cell>
          <cell r="C389" t="str">
            <v> i | 1 | 2 | 3 </v>
          </cell>
          <cell r="E389">
            <v>4.5</v>
          </cell>
        </row>
        <row r="390">
          <cell r="A390" t="str">
            <v>NKI</v>
          </cell>
          <cell r="B390">
            <v>388</v>
          </cell>
          <cell r="C390" t="str">
            <v> i | 1 | 2 | 3 </v>
          </cell>
          <cell r="E390">
            <v>52</v>
          </cell>
        </row>
        <row r="391">
          <cell r="A391" t="str">
            <v>NMG</v>
          </cell>
          <cell r="B391">
            <v>389</v>
          </cell>
          <cell r="C391" t="str">
            <v> i | 1 | 2 | 3 </v>
          </cell>
          <cell r="D391" t="str">
            <v>C</v>
          </cell>
          <cell r="E391">
            <v>0.17</v>
          </cell>
        </row>
        <row r="392">
          <cell r="A392" t="str">
            <v>NNCL</v>
          </cell>
          <cell r="B392">
            <v>390</v>
          </cell>
          <cell r="C392" t="str">
            <v> i | 1 | 2 | 3 </v>
          </cell>
          <cell r="E392">
            <v>2.72</v>
          </cell>
        </row>
        <row r="393">
          <cell r="A393" t="str">
            <v>NOBLE</v>
          </cell>
          <cell r="B393">
            <v>391</v>
          </cell>
          <cell r="C393" t="str">
            <v> i | 1 | 2 | 3 </v>
          </cell>
          <cell r="E393">
            <v>7.75</v>
          </cell>
        </row>
        <row r="394">
          <cell r="A394" t="str">
            <v>NOK</v>
          </cell>
          <cell r="B394">
            <v>392</v>
          </cell>
          <cell r="C394" t="str">
            <v> i | 1 | 2 | 3 </v>
          </cell>
          <cell r="D394" t="str">
            <v>CNPNC</v>
          </cell>
          <cell r="E394">
            <v>2.72</v>
          </cell>
        </row>
        <row r="395">
          <cell r="A395" t="str">
            <v>NOVA</v>
          </cell>
          <cell r="B395">
            <v>393</v>
          </cell>
          <cell r="C395" t="str">
            <v> i | 1 | 2 | 3 </v>
          </cell>
          <cell r="E395">
            <v>12.4</v>
          </cell>
        </row>
        <row r="396">
          <cell r="A396" t="str">
            <v>NPK</v>
          </cell>
          <cell r="B396">
            <v>394</v>
          </cell>
          <cell r="C396" t="str">
            <v> i | 1 | 3 </v>
          </cell>
          <cell r="E396">
            <v>14.5</v>
          </cell>
        </row>
        <row r="397">
          <cell r="A397" t="str">
            <v>NRF</v>
          </cell>
          <cell r="B397">
            <v>395</v>
          </cell>
          <cell r="C397" t="str">
            <v> i </v>
          </cell>
          <cell r="E397">
            <v>10.5</v>
          </cell>
        </row>
        <row r="398">
          <cell r="A398" t="str">
            <v>NSI</v>
          </cell>
          <cell r="B398">
            <v>396</v>
          </cell>
          <cell r="C398" t="str">
            <v> i | 1 | 2 | 3 </v>
          </cell>
          <cell r="E398">
            <v>78</v>
          </cell>
        </row>
        <row r="399">
          <cell r="A399" t="str">
            <v>NSL</v>
          </cell>
          <cell r="B399">
            <v>397</v>
          </cell>
          <cell r="C399" t="str">
            <v> i </v>
          </cell>
          <cell r="E399">
            <v>14</v>
          </cell>
        </row>
        <row r="400">
          <cell r="A400" t="str">
            <v>NTV</v>
          </cell>
          <cell r="B400">
            <v>398</v>
          </cell>
          <cell r="C400" t="str">
            <v> i | 1 | 2 | 3 </v>
          </cell>
          <cell r="E400">
            <v>39.75</v>
          </cell>
        </row>
        <row r="401">
          <cell r="A401" t="str">
            <v>NUSA</v>
          </cell>
          <cell r="B401">
            <v>399</v>
          </cell>
          <cell r="C401" t="str">
            <v> i | 1 | 2 | 3 </v>
          </cell>
          <cell r="E401">
            <v>0.44</v>
          </cell>
        </row>
        <row r="402">
          <cell r="A402" t="str">
            <v>NVD</v>
          </cell>
          <cell r="B402">
            <v>400</v>
          </cell>
          <cell r="C402" t="str">
            <v> i | 1 | 2 | 3 </v>
          </cell>
          <cell r="E402">
            <v>2.72</v>
          </cell>
        </row>
        <row r="403">
          <cell r="A403" t="str">
            <v>NWR</v>
          </cell>
          <cell r="B403">
            <v>401</v>
          </cell>
          <cell r="C403" t="str">
            <v> i | 1 | 2 | 3 </v>
          </cell>
          <cell r="E403">
            <v>1.35</v>
          </cell>
        </row>
        <row r="404">
          <cell r="A404" t="str">
            <v>NYT</v>
          </cell>
          <cell r="B404">
            <v>402</v>
          </cell>
          <cell r="C404" t="str">
            <v> i | 1 | 2 | 3 </v>
          </cell>
          <cell r="E404">
            <v>4.78</v>
          </cell>
        </row>
        <row r="405">
          <cell r="A405" t="str">
            <v>OCC</v>
          </cell>
          <cell r="B405">
            <v>403</v>
          </cell>
          <cell r="C405" t="str">
            <v> i | 1 | 2 | 3 </v>
          </cell>
          <cell r="E405">
            <v>10.6</v>
          </cell>
        </row>
        <row r="406">
          <cell r="A406" t="str">
            <v>OCEAN</v>
          </cell>
          <cell r="B406">
            <v>404</v>
          </cell>
          <cell r="C406" t="str">
            <v> i | 1 | 2 | 3 </v>
          </cell>
          <cell r="E406">
            <v>1.6</v>
          </cell>
        </row>
        <row r="407">
          <cell r="A407" t="str">
            <v>OGC</v>
          </cell>
          <cell r="B407">
            <v>405</v>
          </cell>
          <cell r="C407" t="str">
            <v> i | 1 | 2 | 3 </v>
          </cell>
          <cell r="E407">
            <v>25.25</v>
          </cell>
        </row>
        <row r="408">
          <cell r="A408" t="str">
            <v>OHTL</v>
          </cell>
          <cell r="B408">
            <v>406</v>
          </cell>
          <cell r="C408" t="str">
            <v> i | 1 | 2 | 3 </v>
          </cell>
          <cell r="E408">
            <v>361</v>
          </cell>
        </row>
        <row r="409">
          <cell r="A409" t="str">
            <v>OISHI</v>
          </cell>
          <cell r="B409">
            <v>407</v>
          </cell>
          <cell r="C409" t="str">
            <v> i | 1 | 3 </v>
          </cell>
          <cell r="E409">
            <v>43.5</v>
          </cell>
        </row>
        <row r="410">
          <cell r="A410" t="str">
            <v>OR</v>
          </cell>
          <cell r="B410">
            <v>408</v>
          </cell>
          <cell r="C410" t="str">
            <v> i </v>
          </cell>
          <cell r="E410">
            <v>30.75</v>
          </cell>
        </row>
        <row r="411">
          <cell r="A411" t="str">
            <v>ORI</v>
          </cell>
          <cell r="B411">
            <v>409</v>
          </cell>
          <cell r="C411" t="str">
            <v> i | 1 | 2 | 3 </v>
          </cell>
          <cell r="E411">
            <v>9.4</v>
          </cell>
        </row>
        <row r="412">
          <cell r="A412" t="str">
            <v>OSP</v>
          </cell>
          <cell r="B412">
            <v>410</v>
          </cell>
          <cell r="C412" t="str">
            <v> i | 1 | 3 </v>
          </cell>
          <cell r="E412">
            <v>37.25</v>
          </cell>
        </row>
        <row r="413">
          <cell r="A413" t="str">
            <v>OTO</v>
          </cell>
          <cell r="B413">
            <v>411</v>
          </cell>
          <cell r="C413" t="str">
            <v> i | 1 | 2 | 3 </v>
          </cell>
          <cell r="E413">
            <v>5.6</v>
          </cell>
        </row>
        <row r="414">
          <cell r="A414" t="str">
            <v>PACE</v>
          </cell>
          <cell r="B414">
            <v>412</v>
          </cell>
          <cell r="C414" t="str">
            <v> i | 1 | 2 | 3 </v>
          </cell>
          <cell r="D414" t="str">
            <v>SPNPNC</v>
          </cell>
          <cell r="E414">
            <v>0.03</v>
          </cell>
        </row>
        <row r="415">
          <cell r="A415" t="str">
            <v>PACO</v>
          </cell>
          <cell r="B415">
            <v>413</v>
          </cell>
          <cell r="C415" t="str">
            <v> i </v>
          </cell>
          <cell r="E415">
            <v>3.08</v>
          </cell>
        </row>
        <row r="416">
          <cell r="A416" t="str">
            <v>PAE</v>
          </cell>
          <cell r="B416">
            <v>414</v>
          </cell>
          <cell r="C416" t="str">
            <v> i | 1 | 2 | 3 </v>
          </cell>
          <cell r="D416" t="str">
            <v>SPNPNC</v>
          </cell>
          <cell r="E416">
            <v>7.0000000000000007E-2</v>
          </cell>
        </row>
        <row r="417">
          <cell r="A417" t="str">
            <v>PAF</v>
          </cell>
          <cell r="B417">
            <v>415</v>
          </cell>
          <cell r="C417" t="str">
            <v> i | 1 | 2 | 3 </v>
          </cell>
          <cell r="E417">
            <v>1.81</v>
          </cell>
        </row>
        <row r="418">
          <cell r="A418" t="str">
            <v>PAP</v>
          </cell>
          <cell r="B418">
            <v>416</v>
          </cell>
          <cell r="C418" t="str">
            <v> i | 1 | 2 | 3 </v>
          </cell>
          <cell r="E418">
            <v>5.3</v>
          </cell>
        </row>
        <row r="419">
          <cell r="A419" t="str">
            <v>PATO</v>
          </cell>
          <cell r="B419">
            <v>417</v>
          </cell>
          <cell r="C419" t="str">
            <v> i | 1 | 2 | 3 </v>
          </cell>
          <cell r="E419">
            <v>11.5</v>
          </cell>
        </row>
        <row r="420">
          <cell r="A420" t="str">
            <v>PB</v>
          </cell>
          <cell r="B420">
            <v>418</v>
          </cell>
          <cell r="C420" t="str">
            <v> i | 1 | 2 | 3 </v>
          </cell>
          <cell r="E420">
            <v>69.25</v>
          </cell>
        </row>
        <row r="421">
          <cell r="A421" t="str">
            <v>PCSGH</v>
          </cell>
          <cell r="B421">
            <v>419</v>
          </cell>
          <cell r="C421" t="str">
            <v> i | 1 | 2 | 3 </v>
          </cell>
          <cell r="E421">
            <v>5.4</v>
          </cell>
        </row>
        <row r="422">
          <cell r="A422" t="str">
            <v>PDG</v>
          </cell>
          <cell r="B422">
            <v>420</v>
          </cell>
          <cell r="C422" t="str">
            <v> i | 1 | 3 </v>
          </cell>
          <cell r="E422">
            <v>4</v>
          </cell>
        </row>
        <row r="423">
          <cell r="A423" t="str">
            <v>PDI</v>
          </cell>
          <cell r="B423">
            <v>421</v>
          </cell>
          <cell r="C423" t="str">
            <v> i | 1 | 3 </v>
          </cell>
          <cell r="E423">
            <v>9.35</v>
          </cell>
        </row>
        <row r="424">
          <cell r="A424" t="str">
            <v>PDJ</v>
          </cell>
          <cell r="B424">
            <v>422</v>
          </cell>
          <cell r="C424" t="str">
            <v> i | 1 | 2 | 3 </v>
          </cell>
          <cell r="E424">
            <v>2.9</v>
          </cell>
        </row>
        <row r="425">
          <cell r="A425" t="str">
            <v>PE</v>
          </cell>
          <cell r="B425">
            <v>423</v>
          </cell>
          <cell r="C425" t="str">
            <v> i | 1 | 2 | 3 </v>
          </cell>
          <cell r="D425" t="str">
            <v>SPNPNC</v>
          </cell>
          <cell r="E425">
            <v>0.03</v>
          </cell>
        </row>
        <row r="426">
          <cell r="A426" t="str">
            <v>PERM</v>
          </cell>
          <cell r="B426">
            <v>424</v>
          </cell>
          <cell r="C426" t="str">
            <v> i | 1 | 2 | 3 </v>
          </cell>
          <cell r="E426">
            <v>3.04</v>
          </cell>
        </row>
        <row r="427">
          <cell r="A427" t="str">
            <v>PF</v>
          </cell>
          <cell r="B427">
            <v>425</v>
          </cell>
          <cell r="C427" t="str">
            <v> i | 1 | 2 | 3 </v>
          </cell>
          <cell r="E427">
            <v>0.51</v>
          </cell>
        </row>
        <row r="428">
          <cell r="A428" t="str">
            <v>PG</v>
          </cell>
          <cell r="B428">
            <v>426</v>
          </cell>
          <cell r="C428" t="str">
            <v> i | 1 | 2 | 3 </v>
          </cell>
          <cell r="E428">
            <v>6.55</v>
          </cell>
        </row>
        <row r="429">
          <cell r="A429" t="str">
            <v>PHOL</v>
          </cell>
          <cell r="B429">
            <v>427</v>
          </cell>
          <cell r="C429" t="str">
            <v> i | 1 | 2 | 3 </v>
          </cell>
          <cell r="E429">
            <v>3.76</v>
          </cell>
        </row>
        <row r="430">
          <cell r="A430" t="str">
            <v>PICO</v>
          </cell>
          <cell r="B430">
            <v>428</v>
          </cell>
          <cell r="C430" t="str">
            <v> i | 1 | 2 | 3 </v>
          </cell>
          <cell r="E430">
            <v>3.24</v>
          </cell>
        </row>
        <row r="431">
          <cell r="A431" t="str">
            <v>PIMO</v>
          </cell>
          <cell r="B431">
            <v>429</v>
          </cell>
          <cell r="C431" t="str">
            <v> i | 1 | 2 | 3 </v>
          </cell>
          <cell r="E431">
            <v>3.8</v>
          </cell>
        </row>
        <row r="432">
          <cell r="A432" t="str">
            <v>PJW</v>
          </cell>
          <cell r="B432">
            <v>430</v>
          </cell>
          <cell r="C432" t="str">
            <v> i | 1 | 2 | 3 </v>
          </cell>
          <cell r="E432">
            <v>5.35</v>
          </cell>
        </row>
        <row r="433">
          <cell r="A433" t="str">
            <v>PK</v>
          </cell>
          <cell r="B433">
            <v>431</v>
          </cell>
          <cell r="C433" t="str">
            <v> i | 1 | 2 | 3 </v>
          </cell>
          <cell r="E433">
            <v>2.36</v>
          </cell>
        </row>
        <row r="434">
          <cell r="A434" t="str">
            <v>PL</v>
          </cell>
          <cell r="B434">
            <v>432</v>
          </cell>
          <cell r="C434" t="str">
            <v> i | 1 | 2 | 3 </v>
          </cell>
          <cell r="E434">
            <v>2.78</v>
          </cell>
        </row>
        <row r="435">
          <cell r="A435" t="str">
            <v>PLANB</v>
          </cell>
          <cell r="B435">
            <v>433</v>
          </cell>
          <cell r="C435" t="str">
            <v> i | 1 | 2 | 3 </v>
          </cell>
          <cell r="E435">
            <v>6.6</v>
          </cell>
        </row>
        <row r="436">
          <cell r="A436" t="str">
            <v>PLANET</v>
          </cell>
          <cell r="B436">
            <v>434</v>
          </cell>
          <cell r="C436" t="str">
            <v> i | 1 | 2 | 3 </v>
          </cell>
          <cell r="E436">
            <v>2.48</v>
          </cell>
        </row>
        <row r="437">
          <cell r="A437" t="str">
            <v>PLAT</v>
          </cell>
          <cell r="B437">
            <v>435</v>
          </cell>
          <cell r="C437" t="str">
            <v> i | 1 | 2 | 3 </v>
          </cell>
          <cell r="E437">
            <v>3.26</v>
          </cell>
        </row>
        <row r="438">
          <cell r="A438" t="str">
            <v>PLE</v>
          </cell>
          <cell r="B438">
            <v>436</v>
          </cell>
          <cell r="C438" t="str">
            <v> i | 1 | 2 | 3 </v>
          </cell>
          <cell r="E438">
            <v>1.04</v>
          </cell>
        </row>
        <row r="439">
          <cell r="A439" t="str">
            <v>PM</v>
          </cell>
          <cell r="B439">
            <v>437</v>
          </cell>
          <cell r="C439" t="str">
            <v> i | 1 | 2 | 3 </v>
          </cell>
          <cell r="E439">
            <v>11.8</v>
          </cell>
        </row>
        <row r="440">
          <cell r="A440" t="str">
            <v>PMTA</v>
          </cell>
          <cell r="B440">
            <v>438</v>
          </cell>
          <cell r="C440" t="str">
            <v> i | 1 | 2 | 3 </v>
          </cell>
          <cell r="E440">
            <v>11.1</v>
          </cell>
        </row>
        <row r="441">
          <cell r="A441" t="str">
            <v>POLAR</v>
          </cell>
          <cell r="B441">
            <v>439</v>
          </cell>
          <cell r="C441" t="str">
            <v> i | 1 | 2 | 3 </v>
          </cell>
          <cell r="E441">
            <v>0.09</v>
          </cell>
        </row>
        <row r="442">
          <cell r="A442" t="str">
            <v>PORT</v>
          </cell>
          <cell r="B442">
            <v>440</v>
          </cell>
          <cell r="C442" t="str">
            <v> i | 1 | 3 </v>
          </cell>
          <cell r="E442">
            <v>3.2</v>
          </cell>
        </row>
        <row r="443">
          <cell r="A443" t="str">
            <v>POST</v>
          </cell>
          <cell r="B443">
            <v>441</v>
          </cell>
          <cell r="C443" t="str">
            <v> i | 1 | 2 | 3 </v>
          </cell>
          <cell r="E443">
            <v>1.1000000000000001</v>
          </cell>
        </row>
        <row r="444">
          <cell r="A444" t="str">
            <v>PPM</v>
          </cell>
          <cell r="B444">
            <v>442</v>
          </cell>
          <cell r="C444" t="str">
            <v> i | 1 | 2 | 3 </v>
          </cell>
          <cell r="E444">
            <v>2.08</v>
          </cell>
        </row>
        <row r="445">
          <cell r="A445" t="str">
            <v>PPP</v>
          </cell>
          <cell r="B445">
            <v>443</v>
          </cell>
          <cell r="C445" t="str">
            <v> i | 1 | 3 </v>
          </cell>
          <cell r="E445">
            <v>2.1</v>
          </cell>
        </row>
        <row r="446">
          <cell r="A446" t="str">
            <v>PPPM</v>
          </cell>
          <cell r="B446">
            <v>444</v>
          </cell>
          <cell r="C446" t="str">
            <v> i | 1 | 2 | 3 </v>
          </cell>
          <cell r="E446">
            <v>0.36</v>
          </cell>
        </row>
        <row r="447">
          <cell r="A447" t="str">
            <v>PPS</v>
          </cell>
          <cell r="B447">
            <v>445</v>
          </cell>
          <cell r="C447" t="str">
            <v> i | 1 | 2 | 3 </v>
          </cell>
          <cell r="E447">
            <v>0.67</v>
          </cell>
        </row>
        <row r="448">
          <cell r="A448" t="str">
            <v>PR9</v>
          </cell>
          <cell r="B448">
            <v>446</v>
          </cell>
          <cell r="C448" t="str">
            <v> i | 1 | 3 </v>
          </cell>
          <cell r="E448">
            <v>9.9499999999999993</v>
          </cell>
        </row>
        <row r="449">
          <cell r="A449" t="str">
            <v>PRAKIT</v>
          </cell>
          <cell r="B449">
            <v>447</v>
          </cell>
          <cell r="C449" t="str">
            <v> i | 1 | 2 | 3 </v>
          </cell>
          <cell r="E449">
            <v>9.6</v>
          </cell>
        </row>
        <row r="450">
          <cell r="A450" t="str">
            <v>PRAPAT</v>
          </cell>
          <cell r="B450">
            <v>448</v>
          </cell>
          <cell r="C450" t="str">
            <v> i </v>
          </cell>
          <cell r="E450">
            <v>1.55</v>
          </cell>
        </row>
        <row r="451">
          <cell r="A451" t="str">
            <v>PREB</v>
          </cell>
          <cell r="B451">
            <v>449</v>
          </cell>
          <cell r="C451" t="str">
            <v> i | 1 | 2 | 3 </v>
          </cell>
          <cell r="E451">
            <v>8.9</v>
          </cell>
        </row>
        <row r="452">
          <cell r="A452" t="str">
            <v>PRECHA</v>
          </cell>
          <cell r="B452">
            <v>450</v>
          </cell>
          <cell r="C452" t="str">
            <v> i | 1 | 3 </v>
          </cell>
          <cell r="E452">
            <v>1.35</v>
          </cell>
        </row>
        <row r="453">
          <cell r="A453" t="str">
            <v>PRG</v>
          </cell>
          <cell r="B453">
            <v>451</v>
          </cell>
          <cell r="C453" t="str">
            <v> i | 1 | 2 | 3 </v>
          </cell>
          <cell r="E453">
            <v>11.6</v>
          </cell>
        </row>
        <row r="454">
          <cell r="A454" t="str">
            <v>PRIME</v>
          </cell>
          <cell r="B454">
            <v>452</v>
          </cell>
          <cell r="C454" t="str">
            <v> i | 1 | 2 | 3 </v>
          </cell>
          <cell r="E454">
            <v>2.38</v>
          </cell>
        </row>
        <row r="455">
          <cell r="A455" t="str">
            <v>PRIN</v>
          </cell>
          <cell r="B455">
            <v>453</v>
          </cell>
          <cell r="C455" t="str">
            <v> i | 1 | 3 </v>
          </cell>
          <cell r="E455">
            <v>2.2999999999999998</v>
          </cell>
        </row>
        <row r="456">
          <cell r="A456" t="str">
            <v>PRINC</v>
          </cell>
          <cell r="B456">
            <v>454</v>
          </cell>
          <cell r="C456" t="str">
            <v> i | 1 | 2 | 3 </v>
          </cell>
          <cell r="E456">
            <v>4.7</v>
          </cell>
        </row>
        <row r="457">
          <cell r="A457" t="str">
            <v>PRM</v>
          </cell>
          <cell r="B457">
            <v>455</v>
          </cell>
          <cell r="C457" t="str">
            <v> i | 1 | 3 </v>
          </cell>
          <cell r="E457">
            <v>7.5</v>
          </cell>
        </row>
        <row r="458">
          <cell r="A458" t="str">
            <v>PRO</v>
          </cell>
          <cell r="B458">
            <v>456</v>
          </cell>
          <cell r="C458" t="str">
            <v> i | 1 | 2 | 3 </v>
          </cell>
          <cell r="E458">
            <v>0.35</v>
          </cell>
        </row>
        <row r="459">
          <cell r="A459" t="str">
            <v>PROEN</v>
          </cell>
          <cell r="B459">
            <v>457</v>
          </cell>
          <cell r="C459" t="str">
            <v> i </v>
          </cell>
          <cell r="E459">
            <v>7.2</v>
          </cell>
        </row>
        <row r="460">
          <cell r="A460" t="str">
            <v>PROS</v>
          </cell>
          <cell r="B460">
            <v>458</v>
          </cell>
          <cell r="C460" t="str">
            <v> i </v>
          </cell>
          <cell r="E460">
            <v>3.28</v>
          </cell>
        </row>
        <row r="461">
          <cell r="A461" t="str">
            <v>PROUD</v>
          </cell>
          <cell r="B461">
            <v>459</v>
          </cell>
          <cell r="C461" t="str">
            <v> i | 1 | 3 </v>
          </cell>
          <cell r="E461">
            <v>1.1299999999999999</v>
          </cell>
        </row>
        <row r="462">
          <cell r="A462" t="str">
            <v>PSH</v>
          </cell>
          <cell r="B462">
            <v>460</v>
          </cell>
          <cell r="C462" t="str">
            <v> i | 1 | 2 | 3 </v>
          </cell>
          <cell r="E462">
            <v>14.4</v>
          </cell>
        </row>
        <row r="463">
          <cell r="A463" t="str">
            <v>PSL</v>
          </cell>
          <cell r="B463">
            <v>461</v>
          </cell>
          <cell r="C463" t="str">
            <v> i | 1 | 2 | 3 </v>
          </cell>
          <cell r="E463">
            <v>18.899999999999999</v>
          </cell>
        </row>
        <row r="464">
          <cell r="A464" t="str">
            <v>PSTC</v>
          </cell>
          <cell r="B464">
            <v>462</v>
          </cell>
          <cell r="C464" t="str">
            <v> i | 1 | 2 | 3 </v>
          </cell>
          <cell r="E464">
            <v>2.2000000000000002</v>
          </cell>
        </row>
        <row r="465">
          <cell r="A465" t="str">
            <v>PT</v>
          </cell>
          <cell r="B465">
            <v>463</v>
          </cell>
          <cell r="C465" t="str">
            <v> i | 1 | 2 | 3 </v>
          </cell>
          <cell r="E465">
            <v>6</v>
          </cell>
        </row>
        <row r="466">
          <cell r="A466" t="str">
            <v>PTG</v>
          </cell>
          <cell r="B466">
            <v>464</v>
          </cell>
          <cell r="C466" t="str">
            <v> i | 1 | 2 | 3 </v>
          </cell>
          <cell r="E466">
            <v>19.399999999999999</v>
          </cell>
        </row>
        <row r="467">
          <cell r="A467" t="str">
            <v>PTL</v>
          </cell>
          <cell r="B467">
            <v>465</v>
          </cell>
          <cell r="C467" t="str">
            <v> i | 1 | 3 </v>
          </cell>
          <cell r="E467">
            <v>28.5</v>
          </cell>
        </row>
        <row r="468">
          <cell r="A468" t="str">
            <v>PTT</v>
          </cell>
          <cell r="B468">
            <v>466</v>
          </cell>
          <cell r="C468" t="str">
            <v> i | 1 | 2 | 3 </v>
          </cell>
          <cell r="E468">
            <v>40.75</v>
          </cell>
        </row>
        <row r="469">
          <cell r="A469" t="str">
            <v>PTTEP</v>
          </cell>
          <cell r="B469">
            <v>467</v>
          </cell>
          <cell r="C469" t="str">
            <v> i | 1 | 2 | 3 </v>
          </cell>
          <cell r="E469">
            <v>121</v>
          </cell>
        </row>
        <row r="470">
          <cell r="A470" t="str">
            <v>PTTGC</v>
          </cell>
          <cell r="B470">
            <v>468</v>
          </cell>
          <cell r="C470" t="str">
            <v> i | 1 | 2 | 3 </v>
          </cell>
          <cell r="E470">
            <v>62.25</v>
          </cell>
        </row>
        <row r="471">
          <cell r="A471" t="str">
            <v>PYLON</v>
          </cell>
          <cell r="B471">
            <v>469</v>
          </cell>
          <cell r="C471" t="str">
            <v> i | 1 | 2 | 3 </v>
          </cell>
          <cell r="E471">
            <v>4.76</v>
          </cell>
        </row>
        <row r="472">
          <cell r="A472" t="str">
            <v>Q-CON</v>
          </cell>
          <cell r="B472">
            <v>470</v>
          </cell>
          <cell r="C472" t="str">
            <v> i | 1 | 3 </v>
          </cell>
          <cell r="E472">
            <v>5.45</v>
          </cell>
        </row>
        <row r="473">
          <cell r="A473" t="str">
            <v>QH</v>
          </cell>
          <cell r="B473">
            <v>471</v>
          </cell>
          <cell r="C473" t="str">
            <v> i | 1 | 2 | 3 </v>
          </cell>
          <cell r="E473">
            <v>2.36</v>
          </cell>
        </row>
        <row r="474">
          <cell r="A474" t="str">
            <v>QLT</v>
          </cell>
          <cell r="B474">
            <v>472</v>
          </cell>
          <cell r="C474" t="str">
            <v> i | 1 | 2 | 3 </v>
          </cell>
          <cell r="E474">
            <v>4.4400000000000004</v>
          </cell>
        </row>
        <row r="475">
          <cell r="A475" t="str">
            <v>QTC</v>
          </cell>
          <cell r="B475">
            <v>473</v>
          </cell>
          <cell r="C475" t="str">
            <v> i | 1 | 2 | 3 </v>
          </cell>
          <cell r="E475">
            <v>5.3</v>
          </cell>
        </row>
        <row r="476">
          <cell r="A476" t="str">
            <v>RAM</v>
          </cell>
          <cell r="B476">
            <v>474</v>
          </cell>
          <cell r="C476" t="str">
            <v> i | 1 | 2 | 3 </v>
          </cell>
          <cell r="E476">
            <v>139</v>
          </cell>
        </row>
        <row r="477">
          <cell r="A477" t="str">
            <v>RATCH</v>
          </cell>
          <cell r="B477">
            <v>475</v>
          </cell>
          <cell r="C477" t="str">
            <v> i | 1 | 2 | 3 </v>
          </cell>
          <cell r="E477">
            <v>51.25</v>
          </cell>
        </row>
        <row r="478">
          <cell r="A478" t="str">
            <v>RBF</v>
          </cell>
          <cell r="B478">
            <v>476</v>
          </cell>
          <cell r="C478" t="str">
            <v> i | 1 | 3 </v>
          </cell>
          <cell r="E478">
            <v>18.600000000000001</v>
          </cell>
        </row>
        <row r="479">
          <cell r="A479" t="str">
            <v>RCI</v>
          </cell>
          <cell r="B479">
            <v>477</v>
          </cell>
          <cell r="C479" t="str">
            <v> i | 1 | 2 | 3 </v>
          </cell>
          <cell r="E479">
            <v>3.86</v>
          </cell>
        </row>
        <row r="480">
          <cell r="A480" t="str">
            <v>RCL</v>
          </cell>
          <cell r="B480">
            <v>478</v>
          </cell>
          <cell r="C480" t="str">
            <v> i | 1 | 2 | 3 </v>
          </cell>
          <cell r="E480">
            <v>57.75</v>
          </cell>
        </row>
        <row r="481">
          <cell r="A481" t="str">
            <v>RICHY</v>
          </cell>
          <cell r="B481">
            <v>479</v>
          </cell>
          <cell r="C481" t="str">
            <v> i | 1 | 2 | 3 </v>
          </cell>
          <cell r="E481">
            <v>1.28</v>
          </cell>
        </row>
        <row r="482">
          <cell r="A482" t="str">
            <v>RJH</v>
          </cell>
          <cell r="B482">
            <v>480</v>
          </cell>
          <cell r="C482" t="str">
            <v> i | 1 | 2 | 3 </v>
          </cell>
          <cell r="E482">
            <v>29.25</v>
          </cell>
        </row>
        <row r="483">
          <cell r="A483" t="str">
            <v>RML</v>
          </cell>
          <cell r="B483">
            <v>481</v>
          </cell>
          <cell r="C483" t="str">
            <v> i | 1 | 2 | 3 </v>
          </cell>
          <cell r="E483">
            <v>0.99</v>
          </cell>
        </row>
        <row r="484">
          <cell r="A484" t="str">
            <v>ROCK</v>
          </cell>
          <cell r="B484">
            <v>482</v>
          </cell>
          <cell r="C484" t="str">
            <v> i | 1 | 2 | 3 </v>
          </cell>
          <cell r="E484">
            <v>9</v>
          </cell>
        </row>
        <row r="485">
          <cell r="A485" t="str">
            <v>ROH</v>
          </cell>
          <cell r="B485">
            <v>483</v>
          </cell>
          <cell r="C485" t="str">
            <v> i | 1 | 3 </v>
          </cell>
          <cell r="E485">
            <v>32.75</v>
          </cell>
        </row>
        <row r="486">
          <cell r="A486" t="str">
            <v>ROJNA</v>
          </cell>
          <cell r="B486">
            <v>484</v>
          </cell>
          <cell r="C486" t="str">
            <v> i | 1 | 2 | 3 </v>
          </cell>
          <cell r="E486">
            <v>7.6</v>
          </cell>
        </row>
        <row r="487">
          <cell r="A487" t="str">
            <v>RP</v>
          </cell>
          <cell r="B487">
            <v>485</v>
          </cell>
          <cell r="C487" t="str">
            <v> i | 1 | 3 </v>
          </cell>
          <cell r="E487">
            <v>2.2799999999999998</v>
          </cell>
        </row>
        <row r="488">
          <cell r="A488" t="str">
            <v>RPC</v>
          </cell>
          <cell r="B488">
            <v>486</v>
          </cell>
          <cell r="C488" t="str">
            <v> i | 1 | 3 </v>
          </cell>
          <cell r="E488">
            <v>1.05</v>
          </cell>
        </row>
        <row r="489">
          <cell r="A489" t="str">
            <v>RPH</v>
          </cell>
          <cell r="B489">
            <v>487</v>
          </cell>
          <cell r="C489" t="str">
            <v> i | 1 | 2 | 3 </v>
          </cell>
          <cell r="E489">
            <v>5.2</v>
          </cell>
        </row>
        <row r="490">
          <cell r="A490" t="str">
            <v>RS</v>
          </cell>
          <cell r="B490">
            <v>488</v>
          </cell>
          <cell r="C490" t="str">
            <v> i | 1 | 2 | 3 </v>
          </cell>
          <cell r="E490">
            <v>24.4</v>
          </cell>
        </row>
        <row r="491">
          <cell r="A491" t="str">
            <v>RSP</v>
          </cell>
          <cell r="B491">
            <v>489</v>
          </cell>
          <cell r="C491" t="str">
            <v> i | 1 | 2 | 3 </v>
          </cell>
          <cell r="E491">
            <v>2.3199999999999998</v>
          </cell>
        </row>
        <row r="492">
          <cell r="A492" t="str">
            <v>RT</v>
          </cell>
          <cell r="B492">
            <v>490</v>
          </cell>
          <cell r="C492" t="str">
            <v> i </v>
          </cell>
          <cell r="E492">
            <v>2.46</v>
          </cell>
        </row>
        <row r="493">
          <cell r="A493" t="str">
            <v>RWI</v>
          </cell>
          <cell r="B493">
            <v>491</v>
          </cell>
          <cell r="C493" t="str">
            <v> i | 1 | 3 </v>
          </cell>
          <cell r="E493">
            <v>1.75</v>
          </cell>
        </row>
        <row r="494">
          <cell r="A494" t="str">
            <v>S&amp;J</v>
          </cell>
          <cell r="B494">
            <v>492</v>
          </cell>
          <cell r="C494" t="str">
            <v> i </v>
          </cell>
          <cell r="E494">
            <v>24.7</v>
          </cell>
        </row>
        <row r="495">
          <cell r="A495" t="str">
            <v>S</v>
          </cell>
          <cell r="B495">
            <v>493</v>
          </cell>
          <cell r="C495" t="str">
            <v> i | 1 | 2 | 3 </v>
          </cell>
          <cell r="E495">
            <v>2.42</v>
          </cell>
        </row>
        <row r="496">
          <cell r="A496" t="str">
            <v>S11</v>
          </cell>
          <cell r="B496">
            <v>494</v>
          </cell>
          <cell r="C496" t="str">
            <v> i | 1 | 2 | 3 </v>
          </cell>
          <cell r="E496">
            <v>7.25</v>
          </cell>
        </row>
        <row r="497">
          <cell r="A497" t="str">
            <v>SA</v>
          </cell>
          <cell r="B497">
            <v>495</v>
          </cell>
          <cell r="C497" t="str">
            <v> i | 1 | 3 </v>
          </cell>
          <cell r="E497">
            <v>6.8</v>
          </cell>
        </row>
        <row r="498">
          <cell r="A498" t="str">
            <v>SAAM</v>
          </cell>
          <cell r="B498">
            <v>496</v>
          </cell>
          <cell r="C498" t="str">
            <v> i | 1 | 3 </v>
          </cell>
          <cell r="E498">
            <v>6.05</v>
          </cell>
        </row>
        <row r="499">
          <cell r="A499" t="str">
            <v>SABINA</v>
          </cell>
          <cell r="B499">
            <v>497</v>
          </cell>
          <cell r="C499" t="str">
            <v> i | 1 | 3 </v>
          </cell>
          <cell r="E499">
            <v>20.6</v>
          </cell>
        </row>
        <row r="500">
          <cell r="A500" t="str">
            <v>SABUY</v>
          </cell>
          <cell r="B500">
            <v>498</v>
          </cell>
          <cell r="C500" t="str">
            <v> i </v>
          </cell>
          <cell r="E500">
            <v>9</v>
          </cell>
        </row>
        <row r="501">
          <cell r="A501" t="str">
            <v>SAK</v>
          </cell>
          <cell r="B501">
            <v>499</v>
          </cell>
          <cell r="C501" t="str">
            <v> i </v>
          </cell>
          <cell r="E501">
            <v>11.6</v>
          </cell>
        </row>
        <row r="502">
          <cell r="A502" t="str">
            <v>SALEE</v>
          </cell>
          <cell r="B502">
            <v>500</v>
          </cell>
          <cell r="C502" t="str">
            <v> i | 1 | 2 | 3 </v>
          </cell>
          <cell r="E502">
            <v>1.32</v>
          </cell>
        </row>
        <row r="503">
          <cell r="A503" t="str">
            <v>SAM</v>
          </cell>
          <cell r="B503">
            <v>501</v>
          </cell>
          <cell r="C503" t="str">
            <v> i | 1 | 2 | 3 </v>
          </cell>
          <cell r="E503">
            <v>1.47</v>
          </cell>
        </row>
        <row r="504">
          <cell r="A504" t="str">
            <v>SAMART</v>
          </cell>
          <cell r="B504">
            <v>502</v>
          </cell>
          <cell r="C504" t="str">
            <v> i | 1 | 2 | 3 </v>
          </cell>
          <cell r="E504">
            <v>10.4</v>
          </cell>
        </row>
        <row r="505">
          <cell r="A505" t="str">
            <v>SAMCO</v>
          </cell>
          <cell r="B505">
            <v>503</v>
          </cell>
          <cell r="C505" t="str">
            <v> i | 1 | 2 | 3 </v>
          </cell>
          <cell r="E505">
            <v>1.9</v>
          </cell>
        </row>
        <row r="506">
          <cell r="A506" t="str">
            <v>SAMTEL</v>
          </cell>
          <cell r="B506">
            <v>504</v>
          </cell>
          <cell r="C506" t="str">
            <v> i | 1 | 2 | 3 </v>
          </cell>
          <cell r="E506">
            <v>7.35</v>
          </cell>
        </row>
        <row r="507">
          <cell r="A507" t="str">
            <v>SANKO</v>
          </cell>
          <cell r="B507">
            <v>505</v>
          </cell>
          <cell r="C507" t="str">
            <v> i | 1 | 2 | 3 </v>
          </cell>
          <cell r="E507">
            <v>1.22</v>
          </cell>
        </row>
        <row r="508">
          <cell r="A508" t="str">
            <v>SAPPE</v>
          </cell>
          <cell r="B508">
            <v>506</v>
          </cell>
          <cell r="C508" t="str">
            <v> i | 1 | 2 | 3 </v>
          </cell>
          <cell r="E508">
            <v>27</v>
          </cell>
        </row>
        <row r="509">
          <cell r="A509" t="str">
            <v>SAT</v>
          </cell>
          <cell r="B509">
            <v>507</v>
          </cell>
          <cell r="C509" t="str">
            <v> i | 1 | 2 | 3 </v>
          </cell>
          <cell r="E509">
            <v>21.1</v>
          </cell>
        </row>
        <row r="510">
          <cell r="A510" t="str">
            <v>SAUCE</v>
          </cell>
          <cell r="B510">
            <v>508</v>
          </cell>
          <cell r="C510" t="str">
            <v> i | 1 | 2 | 3 </v>
          </cell>
          <cell r="E510">
            <v>29.25</v>
          </cell>
        </row>
        <row r="511">
          <cell r="A511" t="str">
            <v>SAWAD</v>
          </cell>
          <cell r="B511">
            <v>509</v>
          </cell>
          <cell r="C511" t="str">
            <v> i | 1 | 2 | 3 </v>
          </cell>
          <cell r="E511">
            <v>74.5</v>
          </cell>
        </row>
        <row r="512">
          <cell r="A512" t="str">
            <v>SAWANG</v>
          </cell>
          <cell r="B512">
            <v>510</v>
          </cell>
          <cell r="C512" t="str">
            <v> i | 1 | 2 | 3 </v>
          </cell>
          <cell r="E512">
            <v>11.1</v>
          </cell>
        </row>
        <row r="513">
          <cell r="A513" t="str">
            <v>SC</v>
          </cell>
          <cell r="B513">
            <v>511</v>
          </cell>
          <cell r="C513" t="str">
            <v> i | 1 | 2 | 3 </v>
          </cell>
          <cell r="E513">
            <v>3.28</v>
          </cell>
        </row>
        <row r="514">
          <cell r="A514" t="str">
            <v>SCB</v>
          </cell>
          <cell r="B514">
            <v>512</v>
          </cell>
          <cell r="C514" t="str">
            <v> i | 1 | 2 | 3 </v>
          </cell>
          <cell r="E514">
            <v>105</v>
          </cell>
        </row>
        <row r="515">
          <cell r="A515" t="str">
            <v>SCC</v>
          </cell>
          <cell r="B515">
            <v>513</v>
          </cell>
          <cell r="C515" t="str">
            <v> i | 1 | 2 | 3 </v>
          </cell>
          <cell r="E515">
            <v>424</v>
          </cell>
        </row>
        <row r="516">
          <cell r="A516" t="str">
            <v>SCCC</v>
          </cell>
          <cell r="B516">
            <v>514</v>
          </cell>
          <cell r="C516" t="str">
            <v> i | 1 | 2 | 3 </v>
          </cell>
          <cell r="E516">
            <v>178</v>
          </cell>
        </row>
        <row r="517">
          <cell r="A517" t="str">
            <v>SCG</v>
          </cell>
          <cell r="B517">
            <v>515</v>
          </cell>
          <cell r="C517" t="str">
            <v> i | 1 | 2 | 3 </v>
          </cell>
          <cell r="E517">
            <v>4.2</v>
          </cell>
        </row>
        <row r="518">
          <cell r="A518" t="str">
            <v>SCGP</v>
          </cell>
          <cell r="B518">
            <v>516</v>
          </cell>
          <cell r="C518" t="str">
            <v> i | 1 | 3 </v>
          </cell>
          <cell r="E518">
            <v>56.5</v>
          </cell>
        </row>
        <row r="519">
          <cell r="A519" t="str">
            <v>SCI</v>
          </cell>
          <cell r="B519">
            <v>517</v>
          </cell>
          <cell r="C519" t="str">
            <v> i | 1 | 2 | 3 </v>
          </cell>
          <cell r="E519">
            <v>2.1800000000000002</v>
          </cell>
        </row>
        <row r="520">
          <cell r="A520" t="str">
            <v>SCM</v>
          </cell>
          <cell r="B520">
            <v>518</v>
          </cell>
          <cell r="C520" t="str">
            <v> i </v>
          </cell>
          <cell r="E520">
            <v>4.92</v>
          </cell>
        </row>
        <row r="521">
          <cell r="A521" t="str">
            <v>SCN</v>
          </cell>
          <cell r="B521">
            <v>519</v>
          </cell>
          <cell r="C521" t="str">
            <v> i | 1 | 2 | 3 </v>
          </cell>
          <cell r="E521">
            <v>3.1</v>
          </cell>
        </row>
        <row r="522">
          <cell r="A522" t="str">
            <v>SCP</v>
          </cell>
          <cell r="B522">
            <v>520</v>
          </cell>
          <cell r="C522" t="str">
            <v> i | 1 | 2 | 3 </v>
          </cell>
          <cell r="E522">
            <v>6.55</v>
          </cell>
        </row>
        <row r="523">
          <cell r="A523" t="str">
            <v>SDC</v>
          </cell>
          <cell r="B523">
            <v>521</v>
          </cell>
          <cell r="C523" t="str">
            <v> i | 1 | 2 | 3 </v>
          </cell>
          <cell r="D523" t="str">
            <v>C</v>
          </cell>
          <cell r="E523">
            <v>0.45</v>
          </cell>
        </row>
        <row r="524">
          <cell r="A524" t="str">
            <v>SE</v>
          </cell>
          <cell r="B524">
            <v>522</v>
          </cell>
          <cell r="C524" t="str">
            <v> i | 1 | 2 | 3 </v>
          </cell>
          <cell r="E524">
            <v>1.33</v>
          </cell>
        </row>
        <row r="525">
          <cell r="A525" t="str">
            <v>SE-ED</v>
          </cell>
          <cell r="B525">
            <v>523</v>
          </cell>
          <cell r="C525" t="str">
            <v> i | 1 | 2 | 3 </v>
          </cell>
          <cell r="E525">
            <v>2</v>
          </cell>
        </row>
        <row r="526">
          <cell r="A526" t="str">
            <v>SEAFCO</v>
          </cell>
          <cell r="B526">
            <v>524</v>
          </cell>
          <cell r="C526" t="str">
            <v> i | 1 | 2 | 3 </v>
          </cell>
          <cell r="E526">
            <v>5.05</v>
          </cell>
        </row>
        <row r="527">
          <cell r="A527" t="str">
            <v>SEAOIL</v>
          </cell>
          <cell r="B527">
            <v>525</v>
          </cell>
          <cell r="C527" t="str">
            <v> i | 1 | 2 | 3 </v>
          </cell>
          <cell r="E527">
            <v>3.08</v>
          </cell>
        </row>
        <row r="528">
          <cell r="A528" t="str">
            <v>SELIC</v>
          </cell>
          <cell r="B528">
            <v>526</v>
          </cell>
          <cell r="C528" t="str">
            <v> i | 1 | 2 | 3 </v>
          </cell>
          <cell r="E528">
            <v>3.52</v>
          </cell>
        </row>
        <row r="529">
          <cell r="A529" t="str">
            <v>SENA</v>
          </cell>
          <cell r="B529">
            <v>527</v>
          </cell>
          <cell r="C529" t="str">
            <v> i | 1 | 3 </v>
          </cell>
          <cell r="E529">
            <v>4.22</v>
          </cell>
        </row>
        <row r="530">
          <cell r="A530" t="str">
            <v>SF</v>
          </cell>
          <cell r="B530">
            <v>528</v>
          </cell>
          <cell r="C530" t="str">
            <v> i | 1 | 2 | 3 </v>
          </cell>
          <cell r="E530">
            <v>7.95</v>
          </cell>
        </row>
        <row r="531">
          <cell r="A531" t="str">
            <v>SFLEX</v>
          </cell>
          <cell r="B531">
            <v>529</v>
          </cell>
          <cell r="C531" t="str">
            <v> i </v>
          </cell>
          <cell r="E531">
            <v>5.9</v>
          </cell>
        </row>
        <row r="532">
          <cell r="A532" t="str">
            <v>SFP</v>
          </cell>
          <cell r="B532">
            <v>530</v>
          </cell>
          <cell r="C532" t="str">
            <v> i | 1 | 2 | 3 </v>
          </cell>
          <cell r="E532">
            <v>100</v>
          </cell>
        </row>
        <row r="533">
          <cell r="A533" t="str">
            <v>SFT</v>
          </cell>
          <cell r="B533">
            <v>531</v>
          </cell>
          <cell r="C533" t="str">
            <v> i </v>
          </cell>
          <cell r="E533">
            <v>6.5</v>
          </cell>
        </row>
        <row r="534">
          <cell r="A534" t="str">
            <v>SGF</v>
          </cell>
          <cell r="B534">
            <v>532</v>
          </cell>
          <cell r="C534" t="str">
            <v> i | 1 | 2 | 3 </v>
          </cell>
          <cell r="E534">
            <v>1.24</v>
          </cell>
        </row>
        <row r="535">
          <cell r="A535" t="str">
            <v>SGP</v>
          </cell>
          <cell r="B535">
            <v>533</v>
          </cell>
          <cell r="C535" t="str">
            <v> i | 1 | 2 | 3 </v>
          </cell>
          <cell r="E535">
            <v>11.9</v>
          </cell>
        </row>
        <row r="536">
          <cell r="A536" t="str">
            <v>SHANG</v>
          </cell>
          <cell r="B536">
            <v>534</v>
          </cell>
          <cell r="C536" t="str">
            <v> i | 1 | 3 </v>
          </cell>
          <cell r="E536">
            <v>54.25</v>
          </cell>
        </row>
        <row r="537">
          <cell r="A537" t="str">
            <v>SHR</v>
          </cell>
          <cell r="B537">
            <v>535</v>
          </cell>
          <cell r="C537" t="str">
            <v> i | 1 | 3 </v>
          </cell>
          <cell r="E537">
            <v>3.66</v>
          </cell>
        </row>
        <row r="538">
          <cell r="A538" t="str">
            <v>SIAM</v>
          </cell>
          <cell r="B538">
            <v>536</v>
          </cell>
          <cell r="C538" t="str">
            <v> i | 1 | 3 </v>
          </cell>
          <cell r="E538">
            <v>2.02</v>
          </cell>
        </row>
        <row r="539">
          <cell r="A539" t="str">
            <v>SICT</v>
          </cell>
          <cell r="B539">
            <v>537</v>
          </cell>
          <cell r="C539" t="str">
            <v> i </v>
          </cell>
          <cell r="E539">
            <v>4.5199999999999996</v>
          </cell>
        </row>
        <row r="540">
          <cell r="A540" t="str">
            <v>SIMAT</v>
          </cell>
          <cell r="B540">
            <v>538</v>
          </cell>
          <cell r="C540" t="str">
            <v> i | 1 | 2 | 3 </v>
          </cell>
          <cell r="E540">
            <v>5.2</v>
          </cell>
        </row>
        <row r="541">
          <cell r="A541" t="str">
            <v>SINGER</v>
          </cell>
          <cell r="B541">
            <v>539</v>
          </cell>
          <cell r="C541" t="str">
            <v> i | 1 | 2 | 3 </v>
          </cell>
          <cell r="E541">
            <v>38.5</v>
          </cell>
        </row>
        <row r="542">
          <cell r="A542" t="str">
            <v>SIRI</v>
          </cell>
          <cell r="B542">
            <v>540</v>
          </cell>
          <cell r="C542" t="str">
            <v> i | 1 | 2 | 3 </v>
          </cell>
          <cell r="E542">
            <v>1.41</v>
          </cell>
        </row>
        <row r="543">
          <cell r="A543" t="str">
            <v>SIS</v>
          </cell>
          <cell r="B543">
            <v>541</v>
          </cell>
          <cell r="C543" t="str">
            <v> i | 1 | 2 | 3 </v>
          </cell>
          <cell r="E543">
            <v>31.25</v>
          </cell>
        </row>
        <row r="544">
          <cell r="A544" t="str">
            <v>SISB</v>
          </cell>
          <cell r="B544">
            <v>542</v>
          </cell>
          <cell r="C544" t="str">
            <v> i | 1 | 3 </v>
          </cell>
          <cell r="E544">
            <v>9.8000000000000007</v>
          </cell>
        </row>
        <row r="545">
          <cell r="A545" t="str">
            <v>SITHAI</v>
          </cell>
          <cell r="B545">
            <v>543</v>
          </cell>
          <cell r="C545" t="str">
            <v> i | 1 | 2 | 3 </v>
          </cell>
          <cell r="E545">
            <v>1.1599999999999999</v>
          </cell>
        </row>
        <row r="546">
          <cell r="A546" t="str">
            <v>SK</v>
          </cell>
          <cell r="B546">
            <v>544</v>
          </cell>
          <cell r="C546" t="str">
            <v> i </v>
          </cell>
          <cell r="E546">
            <v>1.49</v>
          </cell>
        </row>
        <row r="547">
          <cell r="A547" t="str">
            <v>SKE</v>
          </cell>
          <cell r="B547">
            <v>545</v>
          </cell>
          <cell r="C547" t="str">
            <v> i | 1 | 3 </v>
          </cell>
          <cell r="E547">
            <v>1.1000000000000001</v>
          </cell>
        </row>
        <row r="548">
          <cell r="A548" t="str">
            <v>SKN</v>
          </cell>
          <cell r="B548">
            <v>546</v>
          </cell>
          <cell r="C548" t="str">
            <v> i | 1 | 3 </v>
          </cell>
          <cell r="E548">
            <v>6.1</v>
          </cell>
        </row>
        <row r="549">
          <cell r="A549" t="str">
            <v>SKR</v>
          </cell>
          <cell r="B549">
            <v>547</v>
          </cell>
          <cell r="C549" t="str">
            <v> i | 1 | 2 | 3 </v>
          </cell>
          <cell r="E549">
            <v>10.199999999999999</v>
          </cell>
        </row>
        <row r="550">
          <cell r="A550" t="str">
            <v>SKY</v>
          </cell>
          <cell r="B550">
            <v>548</v>
          </cell>
          <cell r="C550" t="str">
            <v> i | 1 | 2 | 3 </v>
          </cell>
          <cell r="E550">
            <v>11.5</v>
          </cell>
        </row>
        <row r="551">
          <cell r="A551" t="str">
            <v>SLM</v>
          </cell>
          <cell r="B551">
            <v>549</v>
          </cell>
          <cell r="C551" t="str">
            <v> i | 1 | 2 | 3 </v>
          </cell>
          <cell r="D551" t="str">
            <v>SPNPNC</v>
          </cell>
          <cell r="E551">
            <v>0</v>
          </cell>
        </row>
        <row r="552">
          <cell r="A552" t="str">
            <v>SLP</v>
          </cell>
          <cell r="B552">
            <v>550</v>
          </cell>
          <cell r="C552" t="str">
            <v> i | 1 | 2 | 3 </v>
          </cell>
          <cell r="E552">
            <v>0.72</v>
          </cell>
        </row>
        <row r="553">
          <cell r="A553" t="str">
            <v>SMART</v>
          </cell>
          <cell r="B553">
            <v>551</v>
          </cell>
          <cell r="C553" t="str">
            <v> i | 1 | 2 | 3 </v>
          </cell>
          <cell r="E553">
            <v>0.98</v>
          </cell>
        </row>
        <row r="554">
          <cell r="A554" t="str">
            <v>SMIT</v>
          </cell>
          <cell r="B554">
            <v>552</v>
          </cell>
          <cell r="C554" t="str">
            <v> i | 1 | 2 | 3 </v>
          </cell>
          <cell r="E554">
            <v>4.5599999999999996</v>
          </cell>
        </row>
        <row r="555">
          <cell r="A555" t="str">
            <v>SMK</v>
          </cell>
          <cell r="B555">
            <v>553</v>
          </cell>
          <cell r="C555" t="str">
            <v> i | 1 | 2 | 3 </v>
          </cell>
          <cell r="E555">
            <v>37.25</v>
          </cell>
        </row>
        <row r="556">
          <cell r="A556" t="str">
            <v>SMPC</v>
          </cell>
          <cell r="B556">
            <v>554</v>
          </cell>
          <cell r="C556" t="str">
            <v> i | 1 | 2 | 3 </v>
          </cell>
          <cell r="E556">
            <v>11.3</v>
          </cell>
        </row>
        <row r="557">
          <cell r="A557" t="str">
            <v>SMT</v>
          </cell>
          <cell r="B557">
            <v>555</v>
          </cell>
          <cell r="C557" t="str">
            <v> i | 1 | 2 | 3 </v>
          </cell>
          <cell r="E557">
            <v>5.7</v>
          </cell>
        </row>
        <row r="558">
          <cell r="A558" t="str">
            <v>SNC</v>
          </cell>
          <cell r="B558">
            <v>556</v>
          </cell>
          <cell r="C558" t="str">
            <v> i | 1 | 2 | 3 </v>
          </cell>
          <cell r="E558">
            <v>14.2</v>
          </cell>
        </row>
        <row r="559">
          <cell r="A559" t="str">
            <v>SNP</v>
          </cell>
          <cell r="B559">
            <v>557</v>
          </cell>
          <cell r="C559" t="str">
            <v> i | 1 | 2 | 3 </v>
          </cell>
          <cell r="E559">
            <v>13.5</v>
          </cell>
        </row>
        <row r="560">
          <cell r="A560" t="str">
            <v>SO</v>
          </cell>
          <cell r="B560">
            <v>558</v>
          </cell>
          <cell r="C560" t="str">
            <v> i </v>
          </cell>
          <cell r="E560">
            <v>10.1</v>
          </cell>
        </row>
        <row r="561">
          <cell r="A561" t="str">
            <v>SOLAR</v>
          </cell>
          <cell r="B561">
            <v>559</v>
          </cell>
          <cell r="C561" t="str">
            <v> i | 1 | 2 | 3 </v>
          </cell>
          <cell r="E561">
            <v>1.71</v>
          </cell>
        </row>
        <row r="562">
          <cell r="A562" t="str">
            <v>SONIC</v>
          </cell>
          <cell r="B562">
            <v>560</v>
          </cell>
          <cell r="C562" t="str">
            <v> i | 1 | 3 </v>
          </cell>
          <cell r="E562">
            <v>4.58</v>
          </cell>
        </row>
        <row r="563">
          <cell r="A563" t="str">
            <v>SORKON</v>
          </cell>
          <cell r="B563">
            <v>561</v>
          </cell>
          <cell r="C563" t="str">
            <v> i | 1 | 2 | 3 </v>
          </cell>
          <cell r="E563">
            <v>4.72</v>
          </cell>
        </row>
        <row r="564">
          <cell r="A564" t="str">
            <v>SPA</v>
          </cell>
          <cell r="B564">
            <v>562</v>
          </cell>
          <cell r="C564" t="str">
            <v> i | 1 | 2 | 3 </v>
          </cell>
          <cell r="E564">
            <v>8.4</v>
          </cell>
        </row>
        <row r="565">
          <cell r="A565" t="str">
            <v>SPACK</v>
          </cell>
          <cell r="B565">
            <v>563</v>
          </cell>
          <cell r="C565" t="str">
            <v> i | 1 | 2 | 3 </v>
          </cell>
          <cell r="E565">
            <v>3.1</v>
          </cell>
        </row>
        <row r="566">
          <cell r="A566" t="str">
            <v>SPALI</v>
          </cell>
          <cell r="B566">
            <v>564</v>
          </cell>
          <cell r="C566" t="str">
            <v> i | 1 | 2 | 3 </v>
          </cell>
          <cell r="E566">
            <v>21.4</v>
          </cell>
        </row>
        <row r="567">
          <cell r="A567" t="str">
            <v>SPC</v>
          </cell>
          <cell r="B567">
            <v>565</v>
          </cell>
          <cell r="C567" t="str">
            <v> i | 1 | 2 | 3 </v>
          </cell>
          <cell r="E567">
            <v>60.25</v>
          </cell>
        </row>
        <row r="568">
          <cell r="A568" t="str">
            <v>SPCG</v>
          </cell>
          <cell r="B568">
            <v>566</v>
          </cell>
          <cell r="C568" t="str">
            <v> i | 1 | 2 | 3 </v>
          </cell>
          <cell r="E568">
            <v>19</v>
          </cell>
        </row>
        <row r="569">
          <cell r="A569" t="str">
            <v>SPG</v>
          </cell>
          <cell r="B569">
            <v>567</v>
          </cell>
          <cell r="C569" t="str">
            <v> i | 1 | 3 </v>
          </cell>
          <cell r="E569">
            <v>18.3</v>
          </cell>
        </row>
        <row r="570">
          <cell r="A570" t="str">
            <v>SPI</v>
          </cell>
          <cell r="B570">
            <v>568</v>
          </cell>
          <cell r="C570" t="str">
            <v> i | 1 | 2 | 3 </v>
          </cell>
          <cell r="E570">
            <v>60.25</v>
          </cell>
        </row>
        <row r="571">
          <cell r="A571" t="str">
            <v>SPRC</v>
          </cell>
          <cell r="B571">
            <v>569</v>
          </cell>
          <cell r="C571" t="str">
            <v> i | 1 | 2 | 3 </v>
          </cell>
          <cell r="E571">
            <v>10.4</v>
          </cell>
        </row>
        <row r="572">
          <cell r="A572" t="str">
            <v>SPVI</v>
          </cell>
          <cell r="B572">
            <v>570</v>
          </cell>
          <cell r="C572" t="str">
            <v> i | 1 | 2 | 3 </v>
          </cell>
          <cell r="E572">
            <v>6.55</v>
          </cell>
        </row>
        <row r="573">
          <cell r="A573" t="str">
            <v>SQ</v>
          </cell>
          <cell r="B573">
            <v>571</v>
          </cell>
          <cell r="C573" t="str">
            <v> i | 1 | 2 | 3 </v>
          </cell>
          <cell r="E573">
            <v>2.92</v>
          </cell>
        </row>
        <row r="574">
          <cell r="A574" t="str">
            <v>SR</v>
          </cell>
          <cell r="B574">
            <v>572</v>
          </cell>
          <cell r="C574" t="str">
            <v> i | 1 | 2 | 3 </v>
          </cell>
          <cell r="E574">
            <v>1.04</v>
          </cell>
        </row>
        <row r="575">
          <cell r="A575" t="str">
            <v>SRICHA</v>
          </cell>
          <cell r="B575">
            <v>573</v>
          </cell>
          <cell r="C575" t="str">
            <v> i | 1 | 2 | 3 </v>
          </cell>
          <cell r="E575">
            <v>21.2</v>
          </cell>
        </row>
        <row r="576">
          <cell r="A576" t="str">
            <v>SSC</v>
          </cell>
          <cell r="B576">
            <v>574</v>
          </cell>
          <cell r="C576" t="str">
            <v> i | 1 | 3 </v>
          </cell>
          <cell r="E576">
            <v>33.25</v>
          </cell>
        </row>
        <row r="577">
          <cell r="A577" t="str">
            <v>SSF</v>
          </cell>
          <cell r="B577">
            <v>575</v>
          </cell>
          <cell r="C577" t="str">
            <v> i | 1 | 2 | 3 </v>
          </cell>
          <cell r="E577">
            <v>8.6999999999999993</v>
          </cell>
        </row>
        <row r="578">
          <cell r="A578" t="str">
            <v>SSP</v>
          </cell>
          <cell r="B578">
            <v>576</v>
          </cell>
          <cell r="C578" t="str">
            <v> i | 1 | 2 | 3 </v>
          </cell>
          <cell r="E578">
            <v>13.9</v>
          </cell>
        </row>
        <row r="579">
          <cell r="A579" t="str">
            <v>SSSC</v>
          </cell>
          <cell r="B579">
            <v>577</v>
          </cell>
          <cell r="C579" t="str">
            <v> i | 1 | 3 </v>
          </cell>
          <cell r="E579">
            <v>2.94</v>
          </cell>
        </row>
        <row r="580">
          <cell r="A580" t="str">
            <v>SST</v>
          </cell>
          <cell r="B580">
            <v>578</v>
          </cell>
          <cell r="C580" t="str">
            <v> i | 1 | 2 | 3 </v>
          </cell>
          <cell r="E580">
            <v>4.4000000000000004</v>
          </cell>
        </row>
        <row r="581">
          <cell r="A581" t="str">
            <v>STA</v>
          </cell>
          <cell r="B581">
            <v>579</v>
          </cell>
          <cell r="C581" t="str">
            <v> i | 1 | 2 | 3 </v>
          </cell>
          <cell r="E581">
            <v>44.25</v>
          </cell>
        </row>
        <row r="582">
          <cell r="A582" t="str">
            <v>STANLY</v>
          </cell>
          <cell r="B582">
            <v>580</v>
          </cell>
          <cell r="C582" t="str">
            <v> i | 1 | 2 | 3 </v>
          </cell>
          <cell r="E582">
            <v>181.5</v>
          </cell>
        </row>
        <row r="583">
          <cell r="A583" t="str">
            <v>STAR</v>
          </cell>
          <cell r="B583">
            <v>581</v>
          </cell>
          <cell r="C583" t="str">
            <v> i | 1 | 2 | 3 </v>
          </cell>
          <cell r="D583" t="str">
            <v>C</v>
          </cell>
          <cell r="E583">
            <v>3.08</v>
          </cell>
        </row>
        <row r="584">
          <cell r="A584" t="str">
            <v>STARK</v>
          </cell>
          <cell r="B584">
            <v>582</v>
          </cell>
          <cell r="C584" t="str">
            <v> i | 1 | 2 | 3 </v>
          </cell>
          <cell r="E584">
            <v>4.12</v>
          </cell>
        </row>
        <row r="585">
          <cell r="A585" t="str">
            <v>STC</v>
          </cell>
          <cell r="B585">
            <v>583</v>
          </cell>
          <cell r="C585" t="str">
            <v> i </v>
          </cell>
          <cell r="E585">
            <v>0.87</v>
          </cell>
        </row>
        <row r="586">
          <cell r="A586" t="str">
            <v>STEC</v>
          </cell>
          <cell r="B586">
            <v>584</v>
          </cell>
          <cell r="C586" t="str">
            <v> i | 1 | 3 </v>
          </cell>
          <cell r="E586">
            <v>15.1</v>
          </cell>
        </row>
        <row r="587">
          <cell r="A587" t="str">
            <v>STGT</v>
          </cell>
          <cell r="B587">
            <v>585</v>
          </cell>
          <cell r="C587" t="str">
            <v> i </v>
          </cell>
          <cell r="E587">
            <v>43.5</v>
          </cell>
        </row>
        <row r="588">
          <cell r="A588" t="str">
            <v>STHAI</v>
          </cell>
          <cell r="B588">
            <v>586</v>
          </cell>
          <cell r="C588" t="str">
            <v> i | 1 | 2 | 3 </v>
          </cell>
          <cell r="D588" t="str">
            <v>SPNPNC</v>
          </cell>
          <cell r="E588">
            <v>0.01</v>
          </cell>
        </row>
        <row r="589">
          <cell r="A589" t="str">
            <v>STI</v>
          </cell>
          <cell r="B589">
            <v>587</v>
          </cell>
          <cell r="C589" t="str">
            <v> i | 1 | 3 </v>
          </cell>
          <cell r="E589">
            <v>8.25</v>
          </cell>
        </row>
        <row r="590">
          <cell r="A590" t="str">
            <v>STPI</v>
          </cell>
          <cell r="B590">
            <v>588</v>
          </cell>
          <cell r="C590" t="str">
            <v> i | 1 | 3 </v>
          </cell>
          <cell r="E590">
            <v>4.7</v>
          </cell>
        </row>
        <row r="591">
          <cell r="A591" t="str">
            <v>SUC</v>
          </cell>
          <cell r="B591">
            <v>589</v>
          </cell>
          <cell r="C591" t="str">
            <v> i | 1 | 2 | 3 </v>
          </cell>
          <cell r="E591">
            <v>36</v>
          </cell>
        </row>
        <row r="592">
          <cell r="A592" t="str">
            <v>SUN</v>
          </cell>
          <cell r="B592">
            <v>590</v>
          </cell>
          <cell r="C592" t="str">
            <v> i | 1 | 2 | 3 </v>
          </cell>
          <cell r="E592">
            <v>7.1</v>
          </cell>
        </row>
        <row r="593">
          <cell r="A593" t="str">
            <v>SUPER</v>
          </cell>
          <cell r="B593">
            <v>591</v>
          </cell>
          <cell r="C593" t="str">
            <v> i | 1 | 2 | 3 </v>
          </cell>
          <cell r="E593">
            <v>0.99</v>
          </cell>
        </row>
        <row r="594">
          <cell r="A594" t="str">
            <v>SUSCO</v>
          </cell>
          <cell r="B594">
            <v>592</v>
          </cell>
          <cell r="C594" t="str">
            <v> i | 1 | 2 | 3 </v>
          </cell>
          <cell r="E594">
            <v>3.28</v>
          </cell>
        </row>
        <row r="595">
          <cell r="A595" t="str">
            <v>SUTHA</v>
          </cell>
          <cell r="B595">
            <v>593</v>
          </cell>
          <cell r="C595" t="str">
            <v> i | 1 | 2 | 3 </v>
          </cell>
          <cell r="E595">
            <v>4.9000000000000004</v>
          </cell>
        </row>
        <row r="596">
          <cell r="A596" t="str">
            <v>SVH</v>
          </cell>
          <cell r="B596">
            <v>594</v>
          </cell>
          <cell r="C596" t="str">
            <v> i | 1 | 3 </v>
          </cell>
          <cell r="E596">
            <v>408</v>
          </cell>
        </row>
        <row r="597">
          <cell r="A597" t="str">
            <v>SVI</v>
          </cell>
          <cell r="B597">
            <v>595</v>
          </cell>
          <cell r="C597" t="str">
            <v> i | 1 | 2 | 3 </v>
          </cell>
          <cell r="E597">
            <v>5</v>
          </cell>
        </row>
        <row r="598">
          <cell r="A598" t="str">
            <v>SVOA</v>
          </cell>
          <cell r="B598">
            <v>596</v>
          </cell>
          <cell r="C598" t="str">
            <v> i | 1 | 2 | 3 </v>
          </cell>
          <cell r="E598">
            <v>2.4</v>
          </cell>
        </row>
        <row r="599">
          <cell r="A599" t="str">
            <v>SWC</v>
          </cell>
          <cell r="B599">
            <v>597</v>
          </cell>
          <cell r="C599" t="str">
            <v> i | 1 | 2 | 3 </v>
          </cell>
          <cell r="E599">
            <v>5.75</v>
          </cell>
        </row>
        <row r="600">
          <cell r="A600" t="str">
            <v>SYMC</v>
          </cell>
          <cell r="B600">
            <v>598</v>
          </cell>
          <cell r="C600" t="str">
            <v> i | 1 | 2 | 3 </v>
          </cell>
          <cell r="E600">
            <v>5.5</v>
          </cell>
        </row>
        <row r="601">
          <cell r="A601" t="str">
            <v>SYNEX</v>
          </cell>
          <cell r="B601">
            <v>599</v>
          </cell>
          <cell r="C601" t="str">
            <v> i | 1 | 2 | 3 </v>
          </cell>
          <cell r="E601">
            <v>24.9</v>
          </cell>
        </row>
        <row r="602">
          <cell r="A602" t="str">
            <v>SYNTEC</v>
          </cell>
          <cell r="B602">
            <v>600</v>
          </cell>
          <cell r="C602" t="str">
            <v> i | 1 | 2 | 3 </v>
          </cell>
          <cell r="E602">
            <v>2.2599999999999998</v>
          </cell>
        </row>
        <row r="603">
          <cell r="A603" t="str">
            <v>T</v>
          </cell>
          <cell r="B603">
            <v>601</v>
          </cell>
          <cell r="C603" t="str">
            <v> i | 1 | 2 | 3 </v>
          </cell>
          <cell r="D603" t="str">
            <v>C</v>
          </cell>
          <cell r="E603">
            <v>0.08</v>
          </cell>
        </row>
        <row r="604">
          <cell r="A604" t="str">
            <v>TACC</v>
          </cell>
          <cell r="B604">
            <v>602</v>
          </cell>
          <cell r="C604" t="str">
            <v> i | 1 | 2 | 3 </v>
          </cell>
          <cell r="E604">
            <v>7.25</v>
          </cell>
        </row>
        <row r="605">
          <cell r="A605" t="str">
            <v>TAE</v>
          </cell>
          <cell r="B605">
            <v>603</v>
          </cell>
          <cell r="C605" t="str">
            <v> i | 1 | 2 | 3 </v>
          </cell>
          <cell r="E605">
            <v>2.68</v>
          </cell>
        </row>
        <row r="606">
          <cell r="A606" t="str">
            <v>TAKUNI</v>
          </cell>
          <cell r="B606">
            <v>604</v>
          </cell>
          <cell r="C606" t="str">
            <v> i | 1 | 2 | 3 </v>
          </cell>
          <cell r="E606">
            <v>1.42</v>
          </cell>
        </row>
        <row r="607">
          <cell r="A607" t="str">
            <v>TAPAC</v>
          </cell>
          <cell r="B607">
            <v>605</v>
          </cell>
          <cell r="C607" t="str">
            <v> i | 1 | 2 | 3 </v>
          </cell>
          <cell r="E607">
            <v>4.9800000000000004</v>
          </cell>
        </row>
        <row r="608">
          <cell r="A608" t="str">
            <v>TASCO</v>
          </cell>
          <cell r="B608">
            <v>606</v>
          </cell>
          <cell r="C608" t="str">
            <v> i | 1 | 2 | 3 </v>
          </cell>
          <cell r="E608">
            <v>19.899999999999999</v>
          </cell>
        </row>
        <row r="609">
          <cell r="A609" t="str">
            <v>TBSP</v>
          </cell>
          <cell r="B609">
            <v>607</v>
          </cell>
          <cell r="C609" t="str">
            <v> i | 1 | 2 | 3 </v>
          </cell>
          <cell r="E609">
            <v>11.8</v>
          </cell>
        </row>
        <row r="610">
          <cell r="A610" t="str">
            <v>TC</v>
          </cell>
          <cell r="B610">
            <v>608</v>
          </cell>
          <cell r="C610" t="str">
            <v> i | 1 | 3 </v>
          </cell>
          <cell r="E610">
            <v>6.75</v>
          </cell>
        </row>
        <row r="611">
          <cell r="A611" t="str">
            <v>TCAP</v>
          </cell>
          <cell r="B611">
            <v>609</v>
          </cell>
          <cell r="C611" t="str">
            <v> i | 1 | 2 | 3 </v>
          </cell>
          <cell r="E611">
            <v>35.25</v>
          </cell>
        </row>
        <row r="612">
          <cell r="A612" t="str">
            <v>TCC</v>
          </cell>
          <cell r="B612">
            <v>610</v>
          </cell>
          <cell r="C612" t="str">
            <v> i | 1 | 3 </v>
          </cell>
          <cell r="E612">
            <v>0.47</v>
          </cell>
        </row>
        <row r="613">
          <cell r="A613" t="str">
            <v>TCCC</v>
          </cell>
          <cell r="B613">
            <v>611</v>
          </cell>
          <cell r="C613" t="str">
            <v> i | 1 | 2 | 3 </v>
          </cell>
          <cell r="E613">
            <v>35.5</v>
          </cell>
        </row>
        <row r="614">
          <cell r="A614" t="str">
            <v>TCJ</v>
          </cell>
          <cell r="B614">
            <v>612</v>
          </cell>
          <cell r="C614" t="str">
            <v> i | 1 | 2 | 3 </v>
          </cell>
          <cell r="E614">
            <v>5</v>
          </cell>
        </row>
        <row r="615">
          <cell r="A615" t="str">
            <v>TCMC</v>
          </cell>
          <cell r="B615">
            <v>613</v>
          </cell>
          <cell r="C615" t="str">
            <v> i | 1 | 2 | 3 </v>
          </cell>
          <cell r="E615">
            <v>2.1800000000000002</v>
          </cell>
        </row>
        <row r="616">
          <cell r="A616" t="str">
            <v>TCOAT</v>
          </cell>
          <cell r="B616">
            <v>614</v>
          </cell>
          <cell r="C616" t="str">
            <v> i | 1 | 2 | 3 </v>
          </cell>
          <cell r="E616">
            <v>28.75</v>
          </cell>
        </row>
        <row r="617">
          <cell r="A617" t="str">
            <v>TEAM</v>
          </cell>
          <cell r="B617">
            <v>615</v>
          </cell>
          <cell r="C617" t="str">
            <v> i | 1 | 2 | 3 </v>
          </cell>
          <cell r="E617">
            <v>3.02</v>
          </cell>
        </row>
        <row r="618">
          <cell r="A618" t="str">
            <v>TEAMG</v>
          </cell>
          <cell r="B618">
            <v>616</v>
          </cell>
          <cell r="C618" t="str">
            <v> i | 1 | 2 | 3 </v>
          </cell>
          <cell r="E618">
            <v>2.4</v>
          </cell>
        </row>
        <row r="619">
          <cell r="A619" t="str">
            <v>TFG</v>
          </cell>
          <cell r="B619">
            <v>617</v>
          </cell>
          <cell r="C619" t="str">
            <v> i | 1 | 2 | 3 </v>
          </cell>
          <cell r="E619">
            <v>4.74</v>
          </cell>
        </row>
        <row r="620">
          <cell r="A620" t="str">
            <v>TFI</v>
          </cell>
          <cell r="B620">
            <v>618</v>
          </cell>
          <cell r="C620" t="str">
            <v> i | 1 | 3 </v>
          </cell>
          <cell r="D620" t="str">
            <v>NP</v>
          </cell>
          <cell r="E620">
            <v>0.28999999999999998</v>
          </cell>
        </row>
        <row r="621">
          <cell r="A621" t="str">
            <v>TFMAMA</v>
          </cell>
          <cell r="B621">
            <v>619</v>
          </cell>
          <cell r="C621" t="str">
            <v> i | 1 | 2 | 3 </v>
          </cell>
          <cell r="E621">
            <v>191</v>
          </cell>
        </row>
        <row r="622">
          <cell r="A622" t="str">
            <v>TGH</v>
          </cell>
          <cell r="B622">
            <v>620</v>
          </cell>
          <cell r="C622" t="str">
            <v> i | 1 | 3 </v>
          </cell>
          <cell r="E622">
            <v>33</v>
          </cell>
        </row>
        <row r="623">
          <cell r="A623" t="str">
            <v>TGPRO</v>
          </cell>
          <cell r="B623">
            <v>621</v>
          </cell>
          <cell r="C623" t="str">
            <v> i | 1 | 2 | 3 </v>
          </cell>
          <cell r="E623">
            <v>0.37</v>
          </cell>
        </row>
        <row r="624">
          <cell r="A624" t="str">
            <v>TH</v>
          </cell>
          <cell r="B624">
            <v>622</v>
          </cell>
          <cell r="C624" t="str">
            <v> i | 1 | 2 | 3 </v>
          </cell>
          <cell r="E624">
            <v>2.2599999999999998</v>
          </cell>
        </row>
        <row r="625">
          <cell r="A625" t="str">
            <v>THAI</v>
          </cell>
          <cell r="B625">
            <v>623</v>
          </cell>
          <cell r="C625" t="str">
            <v> i | 1 | 2 | 3 </v>
          </cell>
          <cell r="D625" t="str">
            <v>SPNPNC</v>
          </cell>
          <cell r="E625">
            <v>3.32</v>
          </cell>
        </row>
        <row r="626">
          <cell r="A626" t="str">
            <v>THANA</v>
          </cell>
          <cell r="B626">
            <v>624</v>
          </cell>
          <cell r="C626" t="str">
            <v> i | 1 | 2 | 3 </v>
          </cell>
          <cell r="E626">
            <v>1.51</v>
          </cell>
        </row>
        <row r="627">
          <cell r="A627" t="str">
            <v>THANI</v>
          </cell>
          <cell r="B627">
            <v>625</v>
          </cell>
          <cell r="C627" t="str">
            <v> i | 1 | 2 | 3 </v>
          </cell>
          <cell r="E627">
            <v>4.18</v>
          </cell>
        </row>
        <row r="628">
          <cell r="A628" t="str">
            <v>THCOM</v>
          </cell>
          <cell r="B628">
            <v>626</v>
          </cell>
          <cell r="C628" t="str">
            <v> i | 1 | 2 | 3 </v>
          </cell>
          <cell r="E628">
            <v>11.8</v>
          </cell>
        </row>
        <row r="629">
          <cell r="A629" t="str">
            <v>THE</v>
          </cell>
          <cell r="B629">
            <v>627</v>
          </cell>
          <cell r="C629" t="str">
            <v> i | 1 | 2 | 3 </v>
          </cell>
          <cell r="E629">
            <v>3.06</v>
          </cell>
        </row>
        <row r="630">
          <cell r="A630" t="str">
            <v>THG</v>
          </cell>
          <cell r="B630">
            <v>628</v>
          </cell>
          <cell r="C630" t="str">
            <v> i | 1 | 2 | 3 </v>
          </cell>
          <cell r="E630">
            <v>25</v>
          </cell>
        </row>
        <row r="631">
          <cell r="A631" t="str">
            <v>THIP</v>
          </cell>
          <cell r="B631">
            <v>629</v>
          </cell>
          <cell r="C631" t="str">
            <v> i | 1 | 3 </v>
          </cell>
          <cell r="E631">
            <v>33.5</v>
          </cell>
        </row>
        <row r="632">
          <cell r="A632" t="str">
            <v>THL</v>
          </cell>
          <cell r="B632">
            <v>630</v>
          </cell>
          <cell r="C632" t="str">
            <v> i | 1 | 2 | 3 </v>
          </cell>
          <cell r="D632" t="str">
            <v>SPNC</v>
          </cell>
          <cell r="E632">
            <v>0.46</v>
          </cell>
        </row>
        <row r="633">
          <cell r="A633" t="str">
            <v>THMUI</v>
          </cell>
          <cell r="B633">
            <v>631</v>
          </cell>
          <cell r="C633" t="str">
            <v> i | 1 | 3 </v>
          </cell>
          <cell r="E633">
            <v>1.1100000000000001</v>
          </cell>
        </row>
        <row r="634">
          <cell r="A634" t="str">
            <v>THRE</v>
          </cell>
          <cell r="B634">
            <v>632</v>
          </cell>
          <cell r="C634" t="str">
            <v> i | 1 | 2 | 3 </v>
          </cell>
          <cell r="E634">
            <v>1.42</v>
          </cell>
        </row>
        <row r="635">
          <cell r="A635" t="str">
            <v>THREL</v>
          </cell>
          <cell r="B635">
            <v>633</v>
          </cell>
          <cell r="C635" t="str">
            <v> i | 1 | 2 | 3 </v>
          </cell>
          <cell r="E635">
            <v>3.6</v>
          </cell>
        </row>
        <row r="636">
          <cell r="A636" t="str">
            <v>TIDLOR</v>
          </cell>
          <cell r="B636">
            <v>634</v>
          </cell>
          <cell r="C636" t="str">
            <v> i | 1 | 3 </v>
          </cell>
          <cell r="E636">
            <v>43.5</v>
          </cell>
        </row>
        <row r="637">
          <cell r="A637" t="str">
            <v>TIGER</v>
          </cell>
          <cell r="B637">
            <v>635</v>
          </cell>
          <cell r="C637" t="str">
            <v> i | 1 | 3 </v>
          </cell>
          <cell r="E637">
            <v>3.02</v>
          </cell>
        </row>
        <row r="638">
          <cell r="A638" t="str">
            <v>TIP</v>
          </cell>
          <cell r="B638">
            <v>636</v>
          </cell>
          <cell r="C638" t="str">
            <v> i | 1 | 3 </v>
          </cell>
          <cell r="E638">
            <v>33.75</v>
          </cell>
        </row>
        <row r="639">
          <cell r="A639" t="str">
            <v>TIPCO</v>
          </cell>
          <cell r="B639">
            <v>637</v>
          </cell>
          <cell r="C639" t="str">
            <v> i | 1 | 2 | 3 </v>
          </cell>
          <cell r="E639">
            <v>9.3000000000000007</v>
          </cell>
        </row>
        <row r="640">
          <cell r="A640" t="str">
            <v>TISCO</v>
          </cell>
          <cell r="B640">
            <v>638</v>
          </cell>
          <cell r="C640" t="str">
            <v> i | 1 | 2 | 3 </v>
          </cell>
          <cell r="E640">
            <v>89.25</v>
          </cell>
        </row>
        <row r="641">
          <cell r="A641" t="str">
            <v>TITLE</v>
          </cell>
          <cell r="B641">
            <v>639</v>
          </cell>
          <cell r="C641" t="str">
            <v> i | 1 | 2 | 3 </v>
          </cell>
          <cell r="E641">
            <v>2.68</v>
          </cell>
        </row>
        <row r="642">
          <cell r="A642" t="str">
            <v>TK</v>
          </cell>
          <cell r="B642">
            <v>640</v>
          </cell>
          <cell r="C642" t="str">
            <v> i | 1 | 2 | 3 </v>
          </cell>
          <cell r="E642">
            <v>9.9499999999999993</v>
          </cell>
        </row>
        <row r="643">
          <cell r="A643" t="str">
            <v>TKN</v>
          </cell>
          <cell r="B643">
            <v>641</v>
          </cell>
          <cell r="C643" t="str">
            <v> i | 1 | 2 | 3 </v>
          </cell>
          <cell r="E643">
            <v>7.7</v>
          </cell>
        </row>
        <row r="644">
          <cell r="A644" t="str">
            <v>TKS</v>
          </cell>
          <cell r="B644">
            <v>642</v>
          </cell>
          <cell r="C644" t="str">
            <v> i | 1 | 2 | 3 </v>
          </cell>
          <cell r="E644">
            <v>10.199999999999999</v>
          </cell>
        </row>
        <row r="645">
          <cell r="A645" t="str">
            <v>TKT</v>
          </cell>
          <cell r="B645">
            <v>643</v>
          </cell>
          <cell r="C645" t="str">
            <v> i | 1 | 2 | 3 </v>
          </cell>
          <cell r="E645">
            <v>1.53</v>
          </cell>
        </row>
        <row r="646">
          <cell r="A646" t="str">
            <v>TM</v>
          </cell>
          <cell r="B646">
            <v>644</v>
          </cell>
          <cell r="C646" t="str">
            <v> i | 1 | 2 | 3 </v>
          </cell>
          <cell r="E646">
            <v>3.92</v>
          </cell>
        </row>
        <row r="647">
          <cell r="A647" t="str">
            <v>TMB</v>
          </cell>
          <cell r="B647">
            <v>645</v>
          </cell>
          <cell r="C647" t="str">
            <v> i | 1 | 2 | 3 </v>
          </cell>
          <cell r="E647">
            <v>1.1499999999999999</v>
          </cell>
        </row>
        <row r="648">
          <cell r="A648" t="str">
            <v>TMC</v>
          </cell>
          <cell r="B648">
            <v>646</v>
          </cell>
          <cell r="C648" t="str">
            <v> i | 1 | 2 | 3 </v>
          </cell>
          <cell r="E648">
            <v>1.04</v>
          </cell>
        </row>
        <row r="649">
          <cell r="A649" t="str">
            <v>TMD</v>
          </cell>
          <cell r="B649">
            <v>647</v>
          </cell>
          <cell r="C649" t="str">
            <v> i | 1 | 2 | 3 </v>
          </cell>
          <cell r="E649">
            <v>24</v>
          </cell>
        </row>
        <row r="650">
          <cell r="A650" t="str">
            <v>TMI</v>
          </cell>
          <cell r="B650">
            <v>648</v>
          </cell>
          <cell r="C650" t="str">
            <v> i | 1 | 3 </v>
          </cell>
          <cell r="E650">
            <v>1.19</v>
          </cell>
        </row>
        <row r="651">
          <cell r="A651" t="str">
            <v>TMILL</v>
          </cell>
          <cell r="B651">
            <v>649</v>
          </cell>
          <cell r="C651" t="str">
            <v> i | 1 | 2 | 3 </v>
          </cell>
          <cell r="E651">
            <v>3.74</v>
          </cell>
        </row>
        <row r="652">
          <cell r="A652" t="str">
            <v>TMT</v>
          </cell>
          <cell r="B652">
            <v>650</v>
          </cell>
          <cell r="C652" t="str">
            <v> i | 1 | 2 | 3 </v>
          </cell>
          <cell r="E652">
            <v>11.6</v>
          </cell>
        </row>
        <row r="653">
          <cell r="A653" t="str">
            <v>TMW</v>
          </cell>
          <cell r="B653">
            <v>651</v>
          </cell>
          <cell r="C653" t="str">
            <v> i | 1 | 2 | 3 </v>
          </cell>
          <cell r="E653">
            <v>37</v>
          </cell>
        </row>
        <row r="654">
          <cell r="A654" t="str">
            <v>TNDT</v>
          </cell>
          <cell r="B654">
            <v>652</v>
          </cell>
          <cell r="C654" t="str">
            <v> i | 1 | 2 | 3 </v>
          </cell>
          <cell r="E654">
            <v>2.5</v>
          </cell>
        </row>
        <row r="655">
          <cell r="A655" t="str">
            <v>TNH</v>
          </cell>
          <cell r="B655">
            <v>653</v>
          </cell>
          <cell r="C655" t="str">
            <v> i | 1 | 3 </v>
          </cell>
          <cell r="E655">
            <v>31.25</v>
          </cell>
        </row>
        <row r="656">
          <cell r="A656" t="str">
            <v>TNITY</v>
          </cell>
          <cell r="B656">
            <v>654</v>
          </cell>
          <cell r="C656" t="str">
            <v> i | 1 | 3 </v>
          </cell>
          <cell r="E656">
            <v>7.45</v>
          </cell>
        </row>
        <row r="657">
          <cell r="A657" t="str">
            <v>TNL</v>
          </cell>
          <cell r="B657">
            <v>655</v>
          </cell>
          <cell r="C657" t="str">
            <v> i | 1 | 2 | 3 </v>
          </cell>
          <cell r="E657">
            <v>16.5</v>
          </cell>
        </row>
        <row r="658">
          <cell r="A658" t="str">
            <v>TNP</v>
          </cell>
          <cell r="B658">
            <v>656</v>
          </cell>
          <cell r="C658" t="str">
            <v> i | 1 | 2 | 3 </v>
          </cell>
          <cell r="E658">
            <v>6.1</v>
          </cell>
        </row>
        <row r="659">
          <cell r="A659" t="str">
            <v>TNPC</v>
          </cell>
          <cell r="B659">
            <v>657</v>
          </cell>
          <cell r="C659" t="str">
            <v> i | 1 | 3 </v>
          </cell>
          <cell r="E659">
            <v>1.81</v>
          </cell>
        </row>
        <row r="660">
          <cell r="A660" t="str">
            <v>TNR</v>
          </cell>
          <cell r="B660">
            <v>658</v>
          </cell>
          <cell r="C660" t="str">
            <v> i | 1 | 2 | 3 </v>
          </cell>
          <cell r="E660">
            <v>12.1</v>
          </cell>
        </row>
        <row r="661">
          <cell r="A661" t="str">
            <v>TOA</v>
          </cell>
          <cell r="B661">
            <v>659</v>
          </cell>
          <cell r="C661" t="str">
            <v> i | 1 | 3 </v>
          </cell>
          <cell r="E661">
            <v>35.5</v>
          </cell>
        </row>
        <row r="662">
          <cell r="A662" t="str">
            <v>TOG</v>
          </cell>
          <cell r="B662">
            <v>660</v>
          </cell>
          <cell r="C662" t="str">
            <v> i | 1 | 2 | 3 </v>
          </cell>
          <cell r="E662">
            <v>6.7</v>
          </cell>
        </row>
        <row r="663">
          <cell r="A663" t="str">
            <v>TOP</v>
          </cell>
          <cell r="B663">
            <v>661</v>
          </cell>
          <cell r="C663" t="str">
            <v> i | 1 | 2 | 3 </v>
          </cell>
          <cell r="E663">
            <v>58.5</v>
          </cell>
        </row>
        <row r="664">
          <cell r="A664" t="str">
            <v>TOPP</v>
          </cell>
          <cell r="B664">
            <v>662</v>
          </cell>
          <cell r="C664" t="str">
            <v> i | 1 | 3 </v>
          </cell>
          <cell r="E664">
            <v>220</v>
          </cell>
        </row>
        <row r="665">
          <cell r="A665" t="str">
            <v>TPA</v>
          </cell>
          <cell r="B665">
            <v>663</v>
          </cell>
          <cell r="C665" t="str">
            <v> i | 1 | 2 | 3 </v>
          </cell>
          <cell r="E665">
            <v>6.85</v>
          </cell>
        </row>
        <row r="666">
          <cell r="A666" t="str">
            <v>TPAC</v>
          </cell>
          <cell r="B666">
            <v>664</v>
          </cell>
          <cell r="C666" t="str">
            <v> i | 1 | 2 | 3 </v>
          </cell>
          <cell r="E666">
            <v>18.399999999999999</v>
          </cell>
        </row>
        <row r="667">
          <cell r="A667" t="str">
            <v>TPBI</v>
          </cell>
          <cell r="B667">
            <v>665</v>
          </cell>
          <cell r="C667" t="str">
            <v> i | 1 | 2 | 3 </v>
          </cell>
          <cell r="E667">
            <v>5.85</v>
          </cell>
        </row>
        <row r="668">
          <cell r="A668" t="str">
            <v>TPCH</v>
          </cell>
          <cell r="B668">
            <v>666</v>
          </cell>
          <cell r="C668" t="str">
            <v> i | 1 | 2 | 3 </v>
          </cell>
          <cell r="E668">
            <v>14.7</v>
          </cell>
        </row>
        <row r="669">
          <cell r="A669" t="str">
            <v>TPCS</v>
          </cell>
          <cell r="B669">
            <v>667</v>
          </cell>
          <cell r="C669" t="str">
            <v> i | 1 | 2 | 3 </v>
          </cell>
          <cell r="E669">
            <v>13.4</v>
          </cell>
        </row>
        <row r="670">
          <cell r="A670" t="str">
            <v>TPIPL</v>
          </cell>
          <cell r="B670">
            <v>668</v>
          </cell>
          <cell r="C670" t="str">
            <v> i | 1 | 2 | 3 </v>
          </cell>
          <cell r="E670">
            <v>2</v>
          </cell>
        </row>
        <row r="671">
          <cell r="A671" t="str">
            <v>TPIPP</v>
          </cell>
          <cell r="B671">
            <v>669</v>
          </cell>
          <cell r="C671" t="str">
            <v> i | 1 | 2 | 3 </v>
          </cell>
          <cell r="E671">
            <v>4.54</v>
          </cell>
        </row>
        <row r="672">
          <cell r="A672" t="str">
            <v>TPLAS</v>
          </cell>
          <cell r="B672">
            <v>670</v>
          </cell>
          <cell r="C672" t="str">
            <v> i | 1 | 3 </v>
          </cell>
          <cell r="E672">
            <v>2.34</v>
          </cell>
        </row>
        <row r="673">
          <cell r="A673" t="str">
            <v>TPOLY</v>
          </cell>
          <cell r="B673">
            <v>671</v>
          </cell>
          <cell r="C673" t="str">
            <v> i | 1 | 2 | 3 </v>
          </cell>
          <cell r="E673">
            <v>2.5</v>
          </cell>
        </row>
        <row r="674">
          <cell r="A674" t="str">
            <v>TPP</v>
          </cell>
          <cell r="B674">
            <v>672</v>
          </cell>
          <cell r="C674" t="str">
            <v> i | 1 | 3 </v>
          </cell>
          <cell r="E674">
            <v>24.7</v>
          </cell>
        </row>
        <row r="675">
          <cell r="A675" t="str">
            <v>TPS</v>
          </cell>
          <cell r="B675">
            <v>673</v>
          </cell>
          <cell r="C675" t="str">
            <v> i | 1 | 3 </v>
          </cell>
          <cell r="E675">
            <v>2.3199999999999998</v>
          </cell>
        </row>
        <row r="676">
          <cell r="A676" t="str">
            <v>TQM</v>
          </cell>
          <cell r="B676">
            <v>674</v>
          </cell>
          <cell r="C676" t="str">
            <v> i | 1 | 3 </v>
          </cell>
          <cell r="E676">
            <v>119.5</v>
          </cell>
        </row>
        <row r="677">
          <cell r="A677" t="str">
            <v>TQR</v>
          </cell>
          <cell r="B677">
            <v>675</v>
          </cell>
          <cell r="C677" t="str">
            <v> i </v>
          </cell>
          <cell r="E677">
            <v>19.2</v>
          </cell>
        </row>
        <row r="678">
          <cell r="A678" t="str">
            <v>TR</v>
          </cell>
          <cell r="B678">
            <v>676</v>
          </cell>
          <cell r="C678" t="str">
            <v> i | 1 | 3 </v>
          </cell>
          <cell r="E678">
            <v>32</v>
          </cell>
        </row>
        <row r="679">
          <cell r="A679" t="str">
            <v>TRC</v>
          </cell>
          <cell r="B679">
            <v>677</v>
          </cell>
          <cell r="C679" t="str">
            <v> i | 1 | 2 | 3 </v>
          </cell>
          <cell r="D679" t="str">
            <v>C</v>
          </cell>
          <cell r="E679">
            <v>0.15</v>
          </cell>
        </row>
        <row r="680">
          <cell r="A680" t="str">
            <v>TRITN</v>
          </cell>
          <cell r="B680">
            <v>678</v>
          </cell>
          <cell r="C680" t="str">
            <v> i | 1 | 2 | 3 </v>
          </cell>
          <cell r="E680">
            <v>0.31</v>
          </cell>
        </row>
        <row r="681">
          <cell r="A681" t="str">
            <v>TRT</v>
          </cell>
          <cell r="B681">
            <v>679</v>
          </cell>
          <cell r="C681" t="str">
            <v> i | 1 | 2 | 3 </v>
          </cell>
          <cell r="E681">
            <v>2.2400000000000002</v>
          </cell>
        </row>
        <row r="682">
          <cell r="A682" t="str">
            <v>TRU</v>
          </cell>
          <cell r="B682">
            <v>680</v>
          </cell>
          <cell r="C682" t="str">
            <v> i | 1 | 2 | 3 </v>
          </cell>
          <cell r="E682">
            <v>4.0999999999999996</v>
          </cell>
        </row>
        <row r="683">
          <cell r="A683" t="str">
            <v>TRUBB</v>
          </cell>
          <cell r="B683">
            <v>681</v>
          </cell>
          <cell r="C683" t="str">
            <v> i | 1 | 2 | 3 </v>
          </cell>
          <cell r="E683">
            <v>3.1</v>
          </cell>
        </row>
        <row r="684">
          <cell r="A684" t="b">
            <v>1</v>
          </cell>
          <cell r="B684">
            <v>682</v>
          </cell>
          <cell r="C684" t="str">
            <v> i | 1 | 2 | 3 </v>
          </cell>
          <cell r="E684">
            <v>3.18</v>
          </cell>
        </row>
        <row r="685">
          <cell r="A685" t="str">
            <v>TSC</v>
          </cell>
          <cell r="B685">
            <v>683</v>
          </cell>
          <cell r="C685" t="str">
            <v> i | 1 | 2 | 3 </v>
          </cell>
          <cell r="E685">
            <v>12.1</v>
          </cell>
        </row>
        <row r="686">
          <cell r="A686" t="str">
            <v>TSE</v>
          </cell>
          <cell r="B686">
            <v>684</v>
          </cell>
          <cell r="C686" t="str">
            <v> i | 1 | 2 | 3 </v>
          </cell>
          <cell r="E686">
            <v>3.08</v>
          </cell>
        </row>
        <row r="687">
          <cell r="A687" t="str">
            <v>TSF</v>
          </cell>
          <cell r="B687">
            <v>685</v>
          </cell>
          <cell r="C687" t="str">
            <v> i | 1 | 2 | 3 </v>
          </cell>
          <cell r="D687" t="str">
            <v>SPNC</v>
          </cell>
          <cell r="E687">
            <v>0.01</v>
          </cell>
        </row>
        <row r="688">
          <cell r="A688" t="str">
            <v>TSI</v>
          </cell>
          <cell r="B688">
            <v>686</v>
          </cell>
          <cell r="C688" t="str">
            <v> i | 1 | 2 | 3 </v>
          </cell>
          <cell r="D688" t="str">
            <v>C</v>
          </cell>
          <cell r="E688">
            <v>0.38</v>
          </cell>
        </row>
        <row r="689">
          <cell r="A689" t="str">
            <v>TSR</v>
          </cell>
          <cell r="B689">
            <v>687</v>
          </cell>
          <cell r="C689" t="str">
            <v> i | 1 | 2 | 3 </v>
          </cell>
          <cell r="E689">
            <v>4.74</v>
          </cell>
        </row>
        <row r="690">
          <cell r="A690" t="str">
            <v>TSTE</v>
          </cell>
          <cell r="B690">
            <v>688</v>
          </cell>
          <cell r="C690" t="str">
            <v> i | 1 | 2 | 3 </v>
          </cell>
          <cell r="E690">
            <v>7</v>
          </cell>
        </row>
        <row r="691">
          <cell r="A691" t="str">
            <v>TSTH</v>
          </cell>
          <cell r="B691">
            <v>689</v>
          </cell>
          <cell r="C691" t="str">
            <v> i | 1 | 3 </v>
          </cell>
          <cell r="E691">
            <v>2.06</v>
          </cell>
        </row>
        <row r="692">
          <cell r="A692" t="str">
            <v>TTA</v>
          </cell>
          <cell r="B692">
            <v>690</v>
          </cell>
          <cell r="C692" t="str">
            <v> i | 1 | 2 | 3 </v>
          </cell>
          <cell r="E692">
            <v>17.7</v>
          </cell>
        </row>
        <row r="693">
          <cell r="A693" t="str">
            <v>TTB</v>
          </cell>
          <cell r="B693">
            <v>691</v>
          </cell>
          <cell r="C693" t="str">
            <v> i | 1 | 2 | 3 </v>
          </cell>
          <cell r="E693">
            <v>1.17</v>
          </cell>
        </row>
        <row r="694">
          <cell r="A694" t="str">
            <v>TTCL</v>
          </cell>
          <cell r="B694">
            <v>692</v>
          </cell>
          <cell r="C694" t="str">
            <v> i | 1 | 2 | 3 </v>
          </cell>
          <cell r="E694">
            <v>4.9400000000000004</v>
          </cell>
        </row>
        <row r="695">
          <cell r="A695" t="str">
            <v>TTI</v>
          </cell>
          <cell r="B695">
            <v>693</v>
          </cell>
          <cell r="C695" t="str">
            <v> i | 1 | 2 | 3 </v>
          </cell>
          <cell r="E695">
            <v>23</v>
          </cell>
        </row>
        <row r="696">
          <cell r="A696" t="str">
            <v>TTT</v>
          </cell>
          <cell r="B696">
            <v>694</v>
          </cell>
          <cell r="C696" t="str">
            <v> i | 1 | 3 </v>
          </cell>
          <cell r="E696">
            <v>50.5</v>
          </cell>
        </row>
        <row r="697">
          <cell r="A697" t="str">
            <v>TTW</v>
          </cell>
          <cell r="B697">
            <v>695</v>
          </cell>
          <cell r="C697" t="str">
            <v> i | 1 | 2 | 3 </v>
          </cell>
          <cell r="E697">
            <v>11.7</v>
          </cell>
        </row>
        <row r="698">
          <cell r="A698" t="str">
            <v>TU</v>
          </cell>
          <cell r="B698">
            <v>696</v>
          </cell>
          <cell r="C698" t="str">
            <v> i | 1 | 2 | 3 </v>
          </cell>
          <cell r="E698">
            <v>18</v>
          </cell>
        </row>
        <row r="699">
          <cell r="A699" t="str">
            <v>TVD</v>
          </cell>
          <cell r="B699">
            <v>697</v>
          </cell>
          <cell r="C699" t="str">
            <v> i | 1 | 2 | 3 </v>
          </cell>
          <cell r="E699">
            <v>1.1599999999999999</v>
          </cell>
        </row>
        <row r="700">
          <cell r="A700" t="str">
            <v>TVI</v>
          </cell>
          <cell r="B700">
            <v>698</v>
          </cell>
          <cell r="C700" t="str">
            <v> i | 1 | 3 </v>
          </cell>
          <cell r="E700">
            <v>6.5</v>
          </cell>
        </row>
        <row r="701">
          <cell r="A701" t="str">
            <v>TVO</v>
          </cell>
          <cell r="B701">
            <v>699</v>
          </cell>
          <cell r="C701" t="str">
            <v> i | 1 | 2 | 3 </v>
          </cell>
          <cell r="E701">
            <v>34.5</v>
          </cell>
        </row>
        <row r="702">
          <cell r="A702" t="str">
            <v>TVT</v>
          </cell>
          <cell r="B702">
            <v>700</v>
          </cell>
          <cell r="C702" t="str">
            <v> i | 1 | 2 | 3 </v>
          </cell>
          <cell r="E702">
            <v>0.84</v>
          </cell>
        </row>
        <row r="703">
          <cell r="A703" t="str">
            <v>TWP</v>
          </cell>
          <cell r="B703">
            <v>701</v>
          </cell>
          <cell r="C703" t="str">
            <v> i | 1 | 2 | 3 </v>
          </cell>
          <cell r="E703">
            <v>3.96</v>
          </cell>
        </row>
        <row r="704">
          <cell r="A704" t="str">
            <v>TWPC</v>
          </cell>
          <cell r="B704">
            <v>702</v>
          </cell>
          <cell r="C704" t="str">
            <v> i | 1 | 2 | 3 </v>
          </cell>
          <cell r="E704">
            <v>5.7</v>
          </cell>
        </row>
        <row r="705">
          <cell r="A705" t="str">
            <v>TWZ</v>
          </cell>
          <cell r="B705">
            <v>703</v>
          </cell>
          <cell r="C705" t="str">
            <v> i | 1 | 3 </v>
          </cell>
          <cell r="E705">
            <v>0.12</v>
          </cell>
        </row>
        <row r="706">
          <cell r="A706" t="str">
            <v>TYCN</v>
          </cell>
          <cell r="B706">
            <v>704</v>
          </cell>
          <cell r="C706" t="str">
            <v> i | 1 | 3 </v>
          </cell>
          <cell r="E706">
            <v>3.9</v>
          </cell>
        </row>
        <row r="707">
          <cell r="A707" t="str">
            <v>U</v>
          </cell>
          <cell r="B707">
            <v>705</v>
          </cell>
          <cell r="C707" t="str">
            <v> i | 1 | 3 </v>
          </cell>
          <cell r="E707">
            <v>0.98</v>
          </cell>
        </row>
        <row r="708">
          <cell r="A708" t="str">
            <v>UAC</v>
          </cell>
          <cell r="B708">
            <v>706</v>
          </cell>
          <cell r="C708" t="str">
            <v> i | 1 | 2 | 3 </v>
          </cell>
          <cell r="E708">
            <v>5.15</v>
          </cell>
        </row>
        <row r="709">
          <cell r="A709" t="str">
            <v>UBIS</v>
          </cell>
          <cell r="B709">
            <v>707</v>
          </cell>
          <cell r="C709" t="str">
            <v> i | 1 | 2 | 3 </v>
          </cell>
          <cell r="E709">
            <v>6.9</v>
          </cell>
        </row>
        <row r="710">
          <cell r="A710" t="str">
            <v>UEC</v>
          </cell>
          <cell r="B710">
            <v>708</v>
          </cell>
          <cell r="C710" t="str">
            <v> i | 1 | 2 | 3 </v>
          </cell>
          <cell r="E710">
            <v>1.69</v>
          </cell>
        </row>
        <row r="711">
          <cell r="A711" t="str">
            <v>UKEM</v>
          </cell>
          <cell r="B711">
            <v>709</v>
          </cell>
          <cell r="C711" t="str">
            <v> i | 1 | 3 </v>
          </cell>
          <cell r="E711">
            <v>1.18</v>
          </cell>
        </row>
        <row r="712">
          <cell r="A712" t="str">
            <v>UMI</v>
          </cell>
          <cell r="B712">
            <v>710</v>
          </cell>
          <cell r="C712" t="str">
            <v> i | 1 | 3 </v>
          </cell>
          <cell r="E712">
            <v>1.56</v>
          </cell>
        </row>
        <row r="713">
          <cell r="A713" t="str">
            <v>UMS</v>
          </cell>
          <cell r="B713">
            <v>711</v>
          </cell>
          <cell r="C713" t="str">
            <v> i | 1 | 3 </v>
          </cell>
          <cell r="D713" t="str">
            <v>C</v>
          </cell>
          <cell r="E713">
            <v>1.02</v>
          </cell>
        </row>
        <row r="714">
          <cell r="A714" t="str">
            <v>UNIQ</v>
          </cell>
          <cell r="B714">
            <v>712</v>
          </cell>
          <cell r="C714" t="str">
            <v> i | 1 | 2 | 3 </v>
          </cell>
          <cell r="E714">
            <v>8.4</v>
          </cell>
        </row>
        <row r="715">
          <cell r="A715" t="str">
            <v>UOBKH</v>
          </cell>
          <cell r="B715">
            <v>713</v>
          </cell>
          <cell r="C715" t="str">
            <v> i | 1 | 3 </v>
          </cell>
          <cell r="E715">
            <v>6.2</v>
          </cell>
        </row>
        <row r="716">
          <cell r="A716" t="str">
            <v>UP</v>
          </cell>
          <cell r="B716">
            <v>714</v>
          </cell>
          <cell r="C716" t="str">
            <v> i | 1 | 3 </v>
          </cell>
          <cell r="E716">
            <v>18.100000000000001</v>
          </cell>
        </row>
        <row r="717">
          <cell r="A717" t="str">
            <v>UPA</v>
          </cell>
          <cell r="B717">
            <v>715</v>
          </cell>
          <cell r="C717" t="str">
            <v> i | 1 | 2 | 3 </v>
          </cell>
          <cell r="E717">
            <v>0.36</v>
          </cell>
        </row>
        <row r="718">
          <cell r="A718" t="str">
            <v>UPF</v>
          </cell>
          <cell r="B718">
            <v>716</v>
          </cell>
          <cell r="C718" t="str">
            <v> i | 1 | 2 | 3 </v>
          </cell>
          <cell r="E718">
            <v>68.25</v>
          </cell>
        </row>
        <row r="719">
          <cell r="A719" t="str">
            <v>UPOIC</v>
          </cell>
          <cell r="B719">
            <v>717</v>
          </cell>
          <cell r="C719" t="str">
            <v> i | 1 | 3 </v>
          </cell>
          <cell r="E719">
            <v>6.15</v>
          </cell>
        </row>
        <row r="720">
          <cell r="A720" t="str">
            <v>UREKA</v>
          </cell>
          <cell r="B720">
            <v>718</v>
          </cell>
          <cell r="C720" t="str">
            <v> i | 1 | 2 | 3 </v>
          </cell>
          <cell r="E720">
            <v>0.84</v>
          </cell>
        </row>
        <row r="721">
          <cell r="A721" t="str">
            <v>UT</v>
          </cell>
          <cell r="B721">
            <v>719</v>
          </cell>
          <cell r="C721" t="str">
            <v> i | 1 | 3 </v>
          </cell>
          <cell r="E721">
            <v>17</v>
          </cell>
        </row>
        <row r="722">
          <cell r="A722" t="str">
            <v>UTP</v>
          </cell>
          <cell r="B722">
            <v>720</v>
          </cell>
          <cell r="C722" t="str">
            <v> i | 1 | 2 | 3 </v>
          </cell>
          <cell r="E722">
            <v>21.6</v>
          </cell>
        </row>
        <row r="723">
          <cell r="A723" t="str">
            <v>UV</v>
          </cell>
          <cell r="B723">
            <v>721</v>
          </cell>
          <cell r="C723" t="str">
            <v> i | 1 | 3 </v>
          </cell>
          <cell r="E723">
            <v>4.0599999999999996</v>
          </cell>
        </row>
        <row r="724">
          <cell r="A724" t="str">
            <v>UVAN</v>
          </cell>
          <cell r="B724">
            <v>722</v>
          </cell>
          <cell r="C724" t="str">
            <v> i | 1 | 2 | 3 </v>
          </cell>
          <cell r="E724">
            <v>6.75</v>
          </cell>
        </row>
        <row r="725">
          <cell r="A725" t="str">
            <v>UWC</v>
          </cell>
          <cell r="B725">
            <v>723</v>
          </cell>
          <cell r="C725" t="str">
            <v> i | 1 | 2 | 3 </v>
          </cell>
          <cell r="D725" t="str">
            <v>C</v>
          </cell>
          <cell r="E725">
            <v>0.09</v>
          </cell>
        </row>
        <row r="726">
          <cell r="A726" t="str">
            <v>VARO</v>
          </cell>
          <cell r="B726">
            <v>724</v>
          </cell>
          <cell r="C726" t="str">
            <v> i | 1 | 2 | 3 </v>
          </cell>
          <cell r="E726">
            <v>4.8</v>
          </cell>
        </row>
        <row r="727">
          <cell r="A727" t="str">
            <v>VCOM</v>
          </cell>
          <cell r="B727">
            <v>725</v>
          </cell>
          <cell r="C727" t="str">
            <v> i | 1 | 2 | 3 </v>
          </cell>
          <cell r="E727">
            <v>6.9</v>
          </cell>
        </row>
        <row r="728">
          <cell r="A728" t="str">
            <v>VGI</v>
          </cell>
          <cell r="B728">
            <v>726</v>
          </cell>
          <cell r="C728" t="str">
            <v> i | 1 | 2 | 3 </v>
          </cell>
          <cell r="E728">
            <v>6.55</v>
          </cell>
        </row>
        <row r="729">
          <cell r="A729" t="str">
            <v>VIBHA</v>
          </cell>
          <cell r="B729">
            <v>727</v>
          </cell>
          <cell r="C729" t="str">
            <v> i | 1 | 2 | 3 </v>
          </cell>
          <cell r="E729">
            <v>2.2000000000000002</v>
          </cell>
        </row>
        <row r="730">
          <cell r="A730" t="str">
            <v>VIH</v>
          </cell>
          <cell r="B730">
            <v>728</v>
          </cell>
          <cell r="C730" t="str">
            <v> i | 1 | 2 | 3 </v>
          </cell>
          <cell r="E730">
            <v>9.15</v>
          </cell>
        </row>
        <row r="731">
          <cell r="A731" t="str">
            <v>VL</v>
          </cell>
          <cell r="B731">
            <v>729</v>
          </cell>
          <cell r="C731" t="str">
            <v> i | 1 | 3 </v>
          </cell>
          <cell r="E731">
            <v>2.48</v>
          </cell>
        </row>
        <row r="732">
          <cell r="A732" t="str">
            <v>VNG</v>
          </cell>
          <cell r="B732">
            <v>730</v>
          </cell>
          <cell r="C732" t="str">
            <v> i | 1 | 2 | 3 </v>
          </cell>
          <cell r="E732">
            <v>7.3</v>
          </cell>
        </row>
        <row r="733">
          <cell r="A733" t="str">
            <v>VNT</v>
          </cell>
          <cell r="B733">
            <v>731</v>
          </cell>
          <cell r="C733" t="str">
            <v> i | 1 | 3 </v>
          </cell>
          <cell r="E733">
            <v>37.75</v>
          </cell>
        </row>
        <row r="734">
          <cell r="A734" t="str">
            <v>VPO</v>
          </cell>
          <cell r="B734">
            <v>732</v>
          </cell>
          <cell r="C734" t="str">
            <v> i | 1 | 3 </v>
          </cell>
          <cell r="E734">
            <v>1.19</v>
          </cell>
        </row>
        <row r="735">
          <cell r="A735" t="str">
            <v>VRANDA</v>
          </cell>
          <cell r="B735">
            <v>733</v>
          </cell>
          <cell r="C735" t="str">
            <v> i | 1 | 3 </v>
          </cell>
          <cell r="E735">
            <v>6.65</v>
          </cell>
        </row>
        <row r="736">
          <cell r="A736" t="str">
            <v>W</v>
          </cell>
          <cell r="B736">
            <v>734</v>
          </cell>
          <cell r="C736" t="str">
            <v> i | 1 | 2 | 3 </v>
          </cell>
          <cell r="D736" t="str">
            <v>C</v>
          </cell>
          <cell r="E736">
            <v>3.36</v>
          </cell>
        </row>
        <row r="737">
          <cell r="A737" t="str">
            <v>WACOAL</v>
          </cell>
          <cell r="B737">
            <v>735</v>
          </cell>
          <cell r="C737" t="str">
            <v> i | 1 | 2 | 3 </v>
          </cell>
          <cell r="E737">
            <v>40.25</v>
          </cell>
        </row>
        <row r="738">
          <cell r="A738" t="str">
            <v>WAVE</v>
          </cell>
          <cell r="B738">
            <v>736</v>
          </cell>
          <cell r="C738" t="str">
            <v> i | 1 | 2 | 3 </v>
          </cell>
          <cell r="E738">
            <v>1.03</v>
          </cell>
        </row>
        <row r="739">
          <cell r="A739" t="str">
            <v>WGE</v>
          </cell>
          <cell r="B739">
            <v>737</v>
          </cell>
          <cell r="C739" t="str">
            <v> i </v>
          </cell>
          <cell r="E739">
            <v>2.1</v>
          </cell>
        </row>
        <row r="740">
          <cell r="A740" t="str">
            <v>WHA</v>
          </cell>
          <cell r="B740">
            <v>738</v>
          </cell>
          <cell r="C740" t="str">
            <v> i | 1 | 2 | 3 </v>
          </cell>
          <cell r="E740">
            <v>3.32</v>
          </cell>
        </row>
        <row r="741">
          <cell r="A741" t="str">
            <v>WHAUP</v>
          </cell>
          <cell r="B741">
            <v>739</v>
          </cell>
          <cell r="C741" t="str">
            <v> i | 1 | 2 | 3 </v>
          </cell>
          <cell r="E741">
            <v>4.58</v>
          </cell>
        </row>
        <row r="742">
          <cell r="A742" t="str">
            <v>WICE</v>
          </cell>
          <cell r="B742">
            <v>740</v>
          </cell>
          <cell r="C742" t="str">
            <v> i | 1 | 2 | 3 </v>
          </cell>
          <cell r="E742">
            <v>10.5</v>
          </cell>
        </row>
        <row r="743">
          <cell r="A743" t="str">
            <v>WIIK</v>
          </cell>
          <cell r="B743">
            <v>741</v>
          </cell>
          <cell r="C743" t="str">
            <v> i | 1 | 2 | 3 </v>
          </cell>
          <cell r="E743">
            <v>2.58</v>
          </cell>
        </row>
        <row r="744">
          <cell r="A744" t="str">
            <v>WIN</v>
          </cell>
          <cell r="B744">
            <v>742</v>
          </cell>
          <cell r="C744" t="str">
            <v> i | 1 | 2 | 3 </v>
          </cell>
          <cell r="E744">
            <v>0.63</v>
          </cell>
        </row>
        <row r="745">
          <cell r="A745" t="str">
            <v>WINMED</v>
          </cell>
          <cell r="B745">
            <v>743</v>
          </cell>
          <cell r="C745" t="str">
            <v> i </v>
          </cell>
          <cell r="E745">
            <v>6.1</v>
          </cell>
        </row>
        <row r="746">
          <cell r="A746" t="str">
            <v>WINNER</v>
          </cell>
          <cell r="B746">
            <v>744</v>
          </cell>
          <cell r="C746" t="str">
            <v> i | 1 | 2 | 3 </v>
          </cell>
          <cell r="E746">
            <v>3.02</v>
          </cell>
        </row>
        <row r="747">
          <cell r="A747" t="str">
            <v>WORK</v>
          </cell>
          <cell r="B747">
            <v>745</v>
          </cell>
          <cell r="C747" t="str">
            <v> i | 1 | 2 | 3 </v>
          </cell>
          <cell r="E747">
            <v>24.3</v>
          </cell>
        </row>
        <row r="748">
          <cell r="A748" t="str">
            <v>WP</v>
          </cell>
          <cell r="B748">
            <v>746</v>
          </cell>
          <cell r="C748" t="str">
            <v> i | 1 | 2 | 3 </v>
          </cell>
          <cell r="E748">
            <v>5.05</v>
          </cell>
        </row>
        <row r="749">
          <cell r="A749" t="str">
            <v>WPH</v>
          </cell>
          <cell r="B749">
            <v>747</v>
          </cell>
          <cell r="C749" t="str">
            <v> i | 1 | 2 | 3 </v>
          </cell>
          <cell r="E749">
            <v>2.04</v>
          </cell>
        </row>
        <row r="750">
          <cell r="A750" t="str">
            <v>WR</v>
          </cell>
          <cell r="B750">
            <v>748</v>
          </cell>
          <cell r="C750" t="str">
            <v> i | 1 | 3 </v>
          </cell>
          <cell r="E750">
            <v>0.35</v>
          </cell>
        </row>
        <row r="751">
          <cell r="A751" t="str">
            <v>XO</v>
          </cell>
          <cell r="B751">
            <v>749</v>
          </cell>
          <cell r="C751" t="str">
            <v> i | 1 | 2 | 3 </v>
          </cell>
          <cell r="E751">
            <v>23.6</v>
          </cell>
        </row>
        <row r="752">
          <cell r="A752" t="str">
            <v>XPG</v>
          </cell>
          <cell r="B752">
            <v>750</v>
          </cell>
          <cell r="C752" t="str">
            <v> i | 1 | 2 | 3 </v>
          </cell>
          <cell r="E752">
            <v>8.6999999999999993</v>
          </cell>
        </row>
        <row r="753">
          <cell r="A753" t="str">
            <v>YCI</v>
          </cell>
          <cell r="B753">
            <v>751</v>
          </cell>
          <cell r="C753" t="str">
            <v> i | 1 | 2 | 3 </v>
          </cell>
          <cell r="D753" t="str">
            <v>SPNC</v>
          </cell>
          <cell r="E753">
            <v>13.2</v>
          </cell>
        </row>
        <row r="754">
          <cell r="A754" t="str">
            <v>YGG</v>
          </cell>
          <cell r="B754">
            <v>752</v>
          </cell>
          <cell r="C754" t="str">
            <v> i | 1 | 3 </v>
          </cell>
          <cell r="E754">
            <v>21.3</v>
          </cell>
        </row>
        <row r="755">
          <cell r="A755" t="str">
            <v>YUASA</v>
          </cell>
          <cell r="B755">
            <v>753</v>
          </cell>
          <cell r="C755" t="str">
            <v> i | 1 | 3 </v>
          </cell>
          <cell r="E755">
            <v>18.2</v>
          </cell>
        </row>
        <row r="756">
          <cell r="A756" t="str">
            <v>ZEN</v>
          </cell>
          <cell r="B756">
            <v>754</v>
          </cell>
          <cell r="C756" t="str">
            <v> i | 1 | 3 </v>
          </cell>
          <cell r="E756">
            <v>12.4</v>
          </cell>
        </row>
        <row r="757">
          <cell r="A757" t="str">
            <v>ZIGA</v>
          </cell>
          <cell r="B757">
            <v>755</v>
          </cell>
          <cell r="C757" t="str">
            <v> i | 1 | 2 | 3 </v>
          </cell>
          <cell r="E757">
            <v>5.75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C600-5B0E-480A-990D-41BF833C85D6}">
  <dimension ref="A1:BV723"/>
  <sheetViews>
    <sheetView tabSelected="1" topLeftCell="B637" workbookViewId="0">
      <selection activeCell="P452" sqref="P452"/>
    </sheetView>
  </sheetViews>
  <sheetFormatPr defaultColWidth="14.42578125" defaultRowHeight="15"/>
  <cols>
    <col min="1" max="1" width="84.28515625" bestFit="1" customWidth="1"/>
    <col min="2" max="2" width="13" customWidth="1"/>
    <col min="3" max="15" width="12.140625" customWidth="1"/>
    <col min="16" max="16" width="10" customWidth="1"/>
    <col min="17" max="17" width="34.7109375" customWidth="1"/>
    <col min="18" max="41" width="12.140625" customWidth="1"/>
    <col min="42" max="43" width="11.140625" customWidth="1"/>
    <col min="44" max="52" width="12.140625" customWidth="1"/>
    <col min="53" max="53" width="11.140625" customWidth="1"/>
    <col min="54" max="54" width="12.140625" customWidth="1"/>
    <col min="55" max="55" width="11.140625" customWidth="1"/>
    <col min="56" max="69" width="4.140625" customWidth="1"/>
    <col min="70" max="74" width="11" customWidth="1"/>
  </cols>
  <sheetData>
    <row r="1" spans="1:74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16.5" customHeight="1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6.5" customHeight="1">
      <c r="A3" t="s">
        <v>21</v>
      </c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6.5" customHeight="1">
      <c r="A4" t="s">
        <v>22</v>
      </c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pans="1:74" ht="16.5" customHeight="1">
      <c r="A5" t="s">
        <v>23</v>
      </c>
      <c r="B5">
        <v>264721</v>
      </c>
      <c r="C5">
        <v>436511.63</v>
      </c>
      <c r="D5">
        <v>309923</v>
      </c>
      <c r="E5">
        <v>280210</v>
      </c>
      <c r="F5">
        <v>216361</v>
      </c>
      <c r="G5">
        <v>210227.71</v>
      </c>
      <c r="H5">
        <v>156414</v>
      </c>
      <c r="I5">
        <v>313661</v>
      </c>
      <c r="J5">
        <v>320760</v>
      </c>
      <c r="K5">
        <v>288383.15000000002</v>
      </c>
      <c r="L5">
        <v>180175</v>
      </c>
      <c r="M5">
        <v>232714</v>
      </c>
      <c r="N5">
        <v>236268</v>
      </c>
      <c r="O5">
        <v>281568.63</v>
      </c>
      <c r="P5">
        <v>304771</v>
      </c>
      <c r="Q5">
        <v>187714</v>
      </c>
      <c r="R5">
        <v>151801</v>
      </c>
      <c r="S5">
        <v>144439.09</v>
      </c>
      <c r="T5">
        <v>63066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ht="16.5" customHeight="1">
      <c r="A6" t="s">
        <v>24</v>
      </c>
      <c r="B6">
        <v>0</v>
      </c>
      <c r="C6">
        <v>0</v>
      </c>
      <c r="D6">
        <v>0</v>
      </c>
      <c r="E6">
        <v>0</v>
      </c>
      <c r="F6">
        <v>0</v>
      </c>
      <c r="G6">
        <v>50000</v>
      </c>
      <c r="H6">
        <v>100000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6.5" customHeight="1">
      <c r="A7" t="s">
        <v>25</v>
      </c>
      <c r="B7">
        <v>0</v>
      </c>
      <c r="C7">
        <v>801388.78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781053.8</v>
      </c>
      <c r="P7">
        <v>691491</v>
      </c>
      <c r="Q7">
        <v>641565</v>
      </c>
      <c r="R7">
        <v>619046</v>
      </c>
      <c r="S7">
        <v>626109.89</v>
      </c>
      <c r="T7">
        <v>479625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6.5" customHeight="1">
      <c r="A8" t="s">
        <v>26</v>
      </c>
      <c r="B8">
        <v>0</v>
      </c>
      <c r="C8">
        <v>801388.78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781053.8</v>
      </c>
      <c r="P8">
        <v>691491</v>
      </c>
      <c r="Q8">
        <v>641565</v>
      </c>
      <c r="R8">
        <v>0</v>
      </c>
      <c r="S8">
        <v>625543.81000000006</v>
      </c>
      <c r="T8">
        <v>479575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6.5" customHeight="1">
      <c r="A9" t="s">
        <v>27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681.81</v>
      </c>
      <c r="T9">
        <v>156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6.5" customHeight="1">
      <c r="A10" t="s">
        <v>28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619046</v>
      </c>
      <c r="S10">
        <v>-115.73</v>
      </c>
      <c r="T10">
        <v>-106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6.5" customHeight="1">
      <c r="A11" t="s">
        <v>29</v>
      </c>
      <c r="B11">
        <v>35444</v>
      </c>
      <c r="C11">
        <v>38605.919999999998</v>
      </c>
      <c r="D11">
        <v>40730</v>
      </c>
      <c r="E11">
        <v>43602</v>
      </c>
      <c r="F11">
        <v>43501</v>
      </c>
      <c r="G11">
        <v>25044.639999999999</v>
      </c>
      <c r="H11">
        <v>24092</v>
      </c>
      <c r="I11">
        <v>24169</v>
      </c>
      <c r="J11">
        <v>27426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6.5" customHeight="1">
      <c r="A12" t="s">
        <v>26</v>
      </c>
      <c r="B12">
        <v>0</v>
      </c>
      <c r="C12">
        <v>38605.919999999998</v>
      </c>
      <c r="D12">
        <v>40730</v>
      </c>
      <c r="E12">
        <v>43602</v>
      </c>
      <c r="F12">
        <v>43501</v>
      </c>
      <c r="G12">
        <v>25044.639999999999</v>
      </c>
      <c r="H12">
        <v>24092</v>
      </c>
      <c r="I12">
        <v>24169</v>
      </c>
      <c r="J12">
        <v>27426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6.5" customHeight="1">
      <c r="A13" t="s">
        <v>30</v>
      </c>
      <c r="B13">
        <v>36712</v>
      </c>
      <c r="C13">
        <v>56288.21</v>
      </c>
      <c r="D13">
        <v>78380</v>
      </c>
      <c r="E13">
        <v>74345</v>
      </c>
      <c r="F13">
        <v>80038</v>
      </c>
      <c r="G13">
        <v>82021.48</v>
      </c>
      <c r="H13">
        <v>82644</v>
      </c>
      <c r="I13">
        <v>88580</v>
      </c>
      <c r="J13">
        <v>89904</v>
      </c>
      <c r="K13">
        <v>89768.45</v>
      </c>
      <c r="L13">
        <v>102227</v>
      </c>
      <c r="M13">
        <v>100987</v>
      </c>
      <c r="N13">
        <v>89683</v>
      </c>
      <c r="O13">
        <v>75307.06</v>
      </c>
      <c r="P13">
        <v>97262</v>
      </c>
      <c r="Q13">
        <v>61264</v>
      </c>
      <c r="R13">
        <v>43542</v>
      </c>
      <c r="S13">
        <v>34226.6</v>
      </c>
      <c r="T13">
        <v>49175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6.5" customHeight="1">
      <c r="A14" t="s">
        <v>31</v>
      </c>
      <c r="B14">
        <v>0</v>
      </c>
      <c r="C14">
        <v>0</v>
      </c>
      <c r="D14">
        <v>78380</v>
      </c>
      <c r="E14">
        <v>74345</v>
      </c>
      <c r="F14">
        <v>80038</v>
      </c>
      <c r="G14">
        <v>82021.48</v>
      </c>
      <c r="H14">
        <v>82644</v>
      </c>
      <c r="I14">
        <v>88580</v>
      </c>
      <c r="J14">
        <v>89904</v>
      </c>
      <c r="K14">
        <v>89768.45</v>
      </c>
      <c r="L14">
        <v>102227</v>
      </c>
      <c r="M14">
        <v>100987</v>
      </c>
      <c r="N14">
        <v>0</v>
      </c>
      <c r="O14">
        <v>0</v>
      </c>
      <c r="P14">
        <v>97262</v>
      </c>
      <c r="Q14">
        <v>61264</v>
      </c>
      <c r="R14">
        <v>0</v>
      </c>
      <c r="S14">
        <v>34226.6</v>
      </c>
      <c r="T14">
        <v>49175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6.5" customHeight="1">
      <c r="A15" t="s">
        <v>32</v>
      </c>
      <c r="B15">
        <v>758643</v>
      </c>
      <c r="C15">
        <v>0</v>
      </c>
      <c r="D15">
        <v>701643</v>
      </c>
      <c r="E15">
        <v>742220</v>
      </c>
      <c r="F15">
        <v>739426</v>
      </c>
      <c r="G15">
        <v>869497.06</v>
      </c>
      <c r="H15">
        <v>795397</v>
      </c>
      <c r="I15">
        <v>839678</v>
      </c>
      <c r="J15">
        <v>887001</v>
      </c>
      <c r="K15">
        <v>893177.94</v>
      </c>
      <c r="L15">
        <v>849243</v>
      </c>
      <c r="M15">
        <v>759646</v>
      </c>
      <c r="N15">
        <v>751981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ht="16.5" customHeight="1">
      <c r="A16" t="s">
        <v>33</v>
      </c>
      <c r="B16">
        <v>7794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3525</v>
      </c>
      <c r="J16">
        <v>4291</v>
      </c>
      <c r="K16">
        <v>0</v>
      </c>
      <c r="L16">
        <v>0</v>
      </c>
      <c r="M16">
        <v>0</v>
      </c>
      <c r="N16">
        <v>7276</v>
      </c>
      <c r="O16">
        <v>7914.04</v>
      </c>
      <c r="P16">
        <v>7967</v>
      </c>
      <c r="Q16">
        <v>8051</v>
      </c>
      <c r="R16">
        <v>7455</v>
      </c>
      <c r="S16">
        <v>5392.24</v>
      </c>
      <c r="T16">
        <v>10032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ht="16.5" customHeight="1">
      <c r="A17" t="s">
        <v>34</v>
      </c>
      <c r="B17">
        <v>7794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3525</v>
      </c>
      <c r="J17">
        <v>4291</v>
      </c>
      <c r="K17">
        <v>0</v>
      </c>
      <c r="L17">
        <v>0</v>
      </c>
      <c r="M17">
        <v>0</v>
      </c>
      <c r="N17">
        <v>7276</v>
      </c>
      <c r="O17">
        <v>7914.04</v>
      </c>
      <c r="P17">
        <v>7967</v>
      </c>
      <c r="Q17">
        <v>8051</v>
      </c>
      <c r="R17">
        <v>7455</v>
      </c>
      <c r="S17">
        <v>5392.24</v>
      </c>
      <c r="T17">
        <v>10032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6.5" customHeight="1">
      <c r="A18" t="s">
        <v>35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5033</v>
      </c>
      <c r="S18">
        <v>5032.84</v>
      </c>
      <c r="T18">
        <v>5033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6.5" customHeight="1">
      <c r="A19" t="s">
        <v>36</v>
      </c>
      <c r="B19">
        <v>110169</v>
      </c>
      <c r="C19">
        <v>244421.81</v>
      </c>
      <c r="D19">
        <v>136399</v>
      </c>
      <c r="E19">
        <v>101387</v>
      </c>
      <c r="F19">
        <v>151072</v>
      </c>
      <c r="G19">
        <v>161683.6</v>
      </c>
      <c r="H19">
        <v>138936</v>
      </c>
      <c r="I19">
        <v>133491</v>
      </c>
      <c r="J19">
        <v>112840</v>
      </c>
      <c r="K19">
        <v>159544.66</v>
      </c>
      <c r="L19">
        <v>125167</v>
      </c>
      <c r="M19">
        <v>216690</v>
      </c>
      <c r="N19">
        <v>166451</v>
      </c>
      <c r="O19">
        <v>202472.61</v>
      </c>
      <c r="P19">
        <v>152219</v>
      </c>
      <c r="Q19">
        <v>229539</v>
      </c>
      <c r="R19">
        <v>223781</v>
      </c>
      <c r="S19">
        <v>187715</v>
      </c>
      <c r="T19">
        <v>155364</v>
      </c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ht="16.5" customHeight="1">
      <c r="A20" t="s">
        <v>37</v>
      </c>
      <c r="B20">
        <v>61582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142663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ht="16.5" customHeight="1">
      <c r="A21" t="s">
        <v>38</v>
      </c>
      <c r="B21">
        <v>0</v>
      </c>
      <c r="C21">
        <v>206621.15</v>
      </c>
      <c r="D21">
        <v>86665</v>
      </c>
      <c r="E21">
        <v>59271</v>
      </c>
      <c r="F21">
        <v>117299</v>
      </c>
      <c r="G21">
        <v>128563.23</v>
      </c>
      <c r="H21">
        <v>102846</v>
      </c>
      <c r="I21">
        <v>110804</v>
      </c>
      <c r="J21">
        <v>94746</v>
      </c>
      <c r="K21">
        <v>136610.20000000001</v>
      </c>
      <c r="L21">
        <v>96902</v>
      </c>
      <c r="M21">
        <v>187401</v>
      </c>
      <c r="N21">
        <v>0</v>
      </c>
      <c r="O21">
        <v>175253.06</v>
      </c>
      <c r="P21">
        <v>127324</v>
      </c>
      <c r="Q21">
        <v>212151</v>
      </c>
      <c r="R21">
        <v>205105</v>
      </c>
      <c r="S21">
        <v>165771.41</v>
      </c>
      <c r="T21">
        <v>140122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ht="16.5" customHeight="1">
      <c r="A22" t="s">
        <v>39</v>
      </c>
      <c r="B22">
        <v>48587</v>
      </c>
      <c r="C22">
        <v>37800.660000000003</v>
      </c>
      <c r="D22">
        <v>49734</v>
      </c>
      <c r="E22">
        <v>42116</v>
      </c>
      <c r="F22">
        <v>33773</v>
      </c>
      <c r="G22">
        <v>33120.370000000003</v>
      </c>
      <c r="H22">
        <v>36090</v>
      </c>
      <c r="I22">
        <v>22687</v>
      </c>
      <c r="J22">
        <v>18094</v>
      </c>
      <c r="K22">
        <v>22934.47</v>
      </c>
      <c r="L22">
        <v>28265</v>
      </c>
      <c r="M22">
        <v>29289</v>
      </c>
      <c r="N22">
        <v>23788</v>
      </c>
      <c r="O22">
        <v>27219.55</v>
      </c>
      <c r="P22">
        <v>24895</v>
      </c>
      <c r="Q22">
        <v>17388</v>
      </c>
      <c r="R22">
        <v>18676</v>
      </c>
      <c r="S22">
        <v>21943.59</v>
      </c>
      <c r="T22">
        <v>15242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ht="16.5" customHeight="1">
      <c r="A23" t="s">
        <v>40</v>
      </c>
      <c r="B23">
        <v>1213483</v>
      </c>
      <c r="C23">
        <v>1577216.34</v>
      </c>
      <c r="D23">
        <v>1267075</v>
      </c>
      <c r="E23">
        <v>1241764</v>
      </c>
      <c r="F23">
        <v>1230398</v>
      </c>
      <c r="G23">
        <v>1398474.48</v>
      </c>
      <c r="H23">
        <v>1297483</v>
      </c>
      <c r="I23">
        <v>1403104</v>
      </c>
      <c r="J23">
        <v>1442222</v>
      </c>
      <c r="K23">
        <v>1430874.21</v>
      </c>
      <c r="L23">
        <v>1256812</v>
      </c>
      <c r="M23">
        <v>1310037</v>
      </c>
      <c r="N23">
        <v>1251659</v>
      </c>
      <c r="O23">
        <v>1348316.15</v>
      </c>
      <c r="P23">
        <v>1253710</v>
      </c>
      <c r="Q23">
        <v>1128133</v>
      </c>
      <c r="R23">
        <v>1050658</v>
      </c>
      <c r="S23">
        <v>1002915.66</v>
      </c>
      <c r="T23">
        <v>762295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ht="16.5" customHeight="1">
      <c r="A24" t="s">
        <v>41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ht="16.5" customHeight="1">
      <c r="A25" t="s">
        <v>42</v>
      </c>
      <c r="B25">
        <v>0</v>
      </c>
      <c r="C25">
        <v>50155.49</v>
      </c>
      <c r="D25">
        <v>48994</v>
      </c>
      <c r="E25">
        <v>47274</v>
      </c>
      <c r="F25">
        <v>49653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ht="16.5" customHeight="1">
      <c r="A26" t="s">
        <v>26</v>
      </c>
      <c r="B26">
        <v>0</v>
      </c>
      <c r="C26">
        <v>50155.49</v>
      </c>
      <c r="D26">
        <v>48994</v>
      </c>
      <c r="E26">
        <v>47274</v>
      </c>
      <c r="F26">
        <v>49653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ht="16.5" customHeight="1">
      <c r="A27" t="s">
        <v>43</v>
      </c>
      <c r="B27">
        <v>78152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ht="16.5" customHeight="1">
      <c r="A28" t="s">
        <v>44</v>
      </c>
      <c r="B28">
        <v>0</v>
      </c>
      <c r="C28">
        <v>0</v>
      </c>
      <c r="D28">
        <v>0</v>
      </c>
      <c r="E28">
        <v>0</v>
      </c>
      <c r="F28">
        <v>0</v>
      </c>
      <c r="G28">
        <v>63151.82</v>
      </c>
      <c r="H28">
        <v>43152</v>
      </c>
      <c r="I28">
        <v>43152</v>
      </c>
      <c r="J28">
        <v>43152</v>
      </c>
      <c r="K28">
        <v>43151.82</v>
      </c>
      <c r="L28">
        <v>37152</v>
      </c>
      <c r="M28">
        <v>37152</v>
      </c>
      <c r="N28">
        <v>37152</v>
      </c>
      <c r="O28">
        <v>37151.82</v>
      </c>
      <c r="P28">
        <v>20000</v>
      </c>
      <c r="Q28">
        <v>14000</v>
      </c>
      <c r="R28">
        <v>14000</v>
      </c>
      <c r="S28">
        <v>8000</v>
      </c>
      <c r="T28">
        <v>8000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ht="16.5" customHeight="1">
      <c r="A29" t="s">
        <v>45</v>
      </c>
      <c r="B29">
        <v>46808</v>
      </c>
      <c r="C29">
        <v>0</v>
      </c>
      <c r="D29">
        <v>0</v>
      </c>
      <c r="E29">
        <v>0</v>
      </c>
      <c r="F29">
        <v>0</v>
      </c>
      <c r="G29">
        <v>27657.85</v>
      </c>
      <c r="H29">
        <v>30241</v>
      </c>
      <c r="I29">
        <v>35388</v>
      </c>
      <c r="J29">
        <v>46182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ht="16.5" customHeight="1">
      <c r="A30" t="s">
        <v>26</v>
      </c>
      <c r="B30">
        <v>0</v>
      </c>
      <c r="C30">
        <v>0</v>
      </c>
      <c r="D30">
        <v>0</v>
      </c>
      <c r="E30">
        <v>0</v>
      </c>
      <c r="F30">
        <v>0</v>
      </c>
      <c r="G30">
        <v>27657.85</v>
      </c>
      <c r="H30">
        <v>30241</v>
      </c>
      <c r="I30">
        <v>35388</v>
      </c>
      <c r="J30">
        <v>46182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ht="16.5" customHeight="1">
      <c r="A31" t="s">
        <v>46</v>
      </c>
      <c r="B31">
        <v>0</v>
      </c>
      <c r="C31">
        <v>78151.820000000007</v>
      </c>
      <c r="D31">
        <v>78152</v>
      </c>
      <c r="E31">
        <v>73152</v>
      </c>
      <c r="F31">
        <v>73152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ht="16.5" customHeight="1">
      <c r="A32" t="s">
        <v>47</v>
      </c>
      <c r="B32">
        <v>0</v>
      </c>
      <c r="C32">
        <v>78151.820000000007</v>
      </c>
      <c r="D32">
        <v>78152</v>
      </c>
      <c r="E32">
        <v>73152</v>
      </c>
      <c r="F32">
        <v>73152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ht="16.5" customHeight="1">
      <c r="A33" t="s">
        <v>48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1732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ht="16.5" customHeight="1">
      <c r="A34" t="s">
        <v>49</v>
      </c>
      <c r="B34">
        <v>1429919</v>
      </c>
      <c r="C34">
        <v>1510956.57</v>
      </c>
      <c r="D34">
        <v>1607128</v>
      </c>
      <c r="E34">
        <v>1718527</v>
      </c>
      <c r="F34">
        <v>1835377</v>
      </c>
      <c r="G34">
        <v>1954011.62</v>
      </c>
      <c r="H34">
        <v>2063802</v>
      </c>
      <c r="I34">
        <v>2121569</v>
      </c>
      <c r="J34">
        <v>2242152</v>
      </c>
      <c r="K34">
        <v>2361922.62</v>
      </c>
      <c r="L34">
        <v>2485312</v>
      </c>
      <c r="M34">
        <v>2608166</v>
      </c>
      <c r="N34">
        <v>2738405</v>
      </c>
      <c r="O34">
        <v>2803860.84</v>
      </c>
      <c r="P34">
        <v>2633763</v>
      </c>
      <c r="Q34">
        <v>2451420</v>
      </c>
      <c r="R34">
        <v>2228123</v>
      </c>
      <c r="S34">
        <v>2114785.8199999998</v>
      </c>
      <c r="T34">
        <v>1938317</v>
      </c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ht="16.5" customHeight="1">
      <c r="A35" t="s">
        <v>50</v>
      </c>
      <c r="B35">
        <v>156685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ht="16.5" customHeight="1">
      <c r="A36" t="s">
        <v>51</v>
      </c>
      <c r="B36">
        <v>65902</v>
      </c>
      <c r="C36">
        <v>64795.17</v>
      </c>
      <c r="D36">
        <v>63682</v>
      </c>
      <c r="E36">
        <v>64871</v>
      </c>
      <c r="F36">
        <v>58718</v>
      </c>
      <c r="G36">
        <v>55555.9</v>
      </c>
      <c r="H36">
        <v>55956</v>
      </c>
      <c r="I36">
        <v>56269</v>
      </c>
      <c r="J36">
        <v>57481</v>
      </c>
      <c r="K36">
        <v>58537.120000000003</v>
      </c>
      <c r="L36">
        <v>59565</v>
      </c>
      <c r="M36">
        <v>53892</v>
      </c>
      <c r="N36">
        <v>54275</v>
      </c>
      <c r="O36">
        <v>49023.48</v>
      </c>
      <c r="P36">
        <v>48792</v>
      </c>
      <c r="Q36">
        <v>38514</v>
      </c>
      <c r="R36">
        <v>26867</v>
      </c>
      <c r="S36">
        <v>27596.33</v>
      </c>
      <c r="T36">
        <v>11802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ht="16.5" customHeight="1">
      <c r="A37" t="s">
        <v>52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27596.33</v>
      </c>
      <c r="T37">
        <v>15034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ht="16.5" customHeight="1">
      <c r="A38" t="s">
        <v>53</v>
      </c>
      <c r="B38">
        <v>65902</v>
      </c>
      <c r="C38">
        <v>64795.17</v>
      </c>
      <c r="D38">
        <v>63682</v>
      </c>
      <c r="E38">
        <v>64871</v>
      </c>
      <c r="F38">
        <v>58718</v>
      </c>
      <c r="G38">
        <v>55555.9</v>
      </c>
      <c r="H38">
        <v>55956</v>
      </c>
      <c r="I38">
        <v>56269</v>
      </c>
      <c r="J38">
        <v>57481</v>
      </c>
      <c r="K38">
        <v>58537.120000000003</v>
      </c>
      <c r="L38">
        <v>59565</v>
      </c>
      <c r="M38">
        <v>53892</v>
      </c>
      <c r="N38">
        <v>54275</v>
      </c>
      <c r="O38">
        <v>49023.48</v>
      </c>
      <c r="P38">
        <v>48792</v>
      </c>
      <c r="Q38">
        <v>38514</v>
      </c>
      <c r="R38">
        <v>26867</v>
      </c>
      <c r="S38">
        <v>0</v>
      </c>
      <c r="T38">
        <v>-3232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ht="16.5" customHeight="1">
      <c r="A39" t="s">
        <v>54</v>
      </c>
      <c r="B39">
        <v>5214</v>
      </c>
      <c r="C39">
        <v>4300.03</v>
      </c>
      <c r="D39">
        <v>6355</v>
      </c>
      <c r="E39">
        <v>5330</v>
      </c>
      <c r="F39">
        <v>4960</v>
      </c>
      <c r="G39">
        <v>4372.45</v>
      </c>
      <c r="H39">
        <v>3908</v>
      </c>
      <c r="I39">
        <v>3602</v>
      </c>
      <c r="J39">
        <v>3396</v>
      </c>
      <c r="K39">
        <v>3326.1</v>
      </c>
      <c r="L39">
        <v>0</v>
      </c>
      <c r="M39">
        <v>0</v>
      </c>
      <c r="N39">
        <v>0</v>
      </c>
      <c r="O39">
        <v>1451.16</v>
      </c>
      <c r="P39">
        <v>0</v>
      </c>
      <c r="Q39">
        <v>0</v>
      </c>
      <c r="R39">
        <v>0</v>
      </c>
      <c r="S39">
        <v>1192.78</v>
      </c>
      <c r="T39">
        <v>1370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ht="16.5" customHeight="1">
      <c r="A40" t="s">
        <v>55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1274</v>
      </c>
      <c r="S40">
        <v>0</v>
      </c>
      <c r="T40">
        <v>0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ht="16.5" customHeight="1">
      <c r="A41" t="s">
        <v>56</v>
      </c>
      <c r="B41">
        <v>8142</v>
      </c>
      <c r="C41">
        <v>168473.11</v>
      </c>
      <c r="D41">
        <v>170823</v>
      </c>
      <c r="E41">
        <v>175338</v>
      </c>
      <c r="F41">
        <v>179959</v>
      </c>
      <c r="G41">
        <v>16950.66</v>
      </c>
      <c r="H41">
        <v>17234</v>
      </c>
      <c r="I41">
        <v>17562</v>
      </c>
      <c r="J41">
        <v>17938</v>
      </c>
      <c r="K41">
        <v>18386.740000000002</v>
      </c>
      <c r="L41">
        <v>21065</v>
      </c>
      <c r="M41">
        <v>21502</v>
      </c>
      <c r="N41">
        <v>5616</v>
      </c>
      <c r="O41">
        <v>20643.12</v>
      </c>
      <c r="P41">
        <v>23022</v>
      </c>
      <c r="Q41">
        <v>29501</v>
      </c>
      <c r="R41">
        <v>27699</v>
      </c>
      <c r="S41">
        <v>30046.47</v>
      </c>
      <c r="T41">
        <v>31258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ht="16.5" customHeight="1">
      <c r="A42" t="s">
        <v>37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15167</v>
      </c>
      <c r="Q42">
        <v>15604</v>
      </c>
      <c r="R42">
        <v>0</v>
      </c>
      <c r="S42">
        <v>16479.169999999998</v>
      </c>
      <c r="T42">
        <v>16917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6.5" customHeight="1">
      <c r="A43" t="s">
        <v>38</v>
      </c>
      <c r="B43">
        <v>0</v>
      </c>
      <c r="C43">
        <v>0</v>
      </c>
      <c r="D43">
        <v>0</v>
      </c>
      <c r="E43">
        <v>0</v>
      </c>
      <c r="F43">
        <v>0</v>
      </c>
      <c r="G43">
        <v>11229.17</v>
      </c>
      <c r="H43">
        <v>11667</v>
      </c>
      <c r="I43">
        <v>12104</v>
      </c>
      <c r="J43">
        <v>12542</v>
      </c>
      <c r="K43">
        <v>12979.17</v>
      </c>
      <c r="L43">
        <v>13417</v>
      </c>
      <c r="M43">
        <v>13854</v>
      </c>
      <c r="N43">
        <v>0</v>
      </c>
      <c r="O43">
        <v>14729.17</v>
      </c>
      <c r="P43">
        <v>0</v>
      </c>
      <c r="Q43">
        <v>0</v>
      </c>
      <c r="R43">
        <v>16042</v>
      </c>
      <c r="S43">
        <v>0</v>
      </c>
      <c r="T43">
        <v>0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ht="16.5" customHeight="1">
      <c r="A44" t="s">
        <v>57</v>
      </c>
      <c r="B44">
        <v>8142</v>
      </c>
      <c r="C44">
        <v>168473.11</v>
      </c>
      <c r="D44">
        <v>170823</v>
      </c>
      <c r="E44">
        <v>175338</v>
      </c>
      <c r="F44">
        <v>179959</v>
      </c>
      <c r="G44">
        <v>5721.5</v>
      </c>
      <c r="H44">
        <v>5567</v>
      </c>
      <c r="I44">
        <v>5458</v>
      </c>
      <c r="J44">
        <v>5396</v>
      </c>
      <c r="K44">
        <v>5407.57</v>
      </c>
      <c r="L44">
        <v>7648</v>
      </c>
      <c r="M44">
        <v>7648</v>
      </c>
      <c r="N44">
        <v>5616</v>
      </c>
      <c r="O44">
        <v>5913.96</v>
      </c>
      <c r="P44">
        <v>7855</v>
      </c>
      <c r="Q44">
        <v>13897</v>
      </c>
      <c r="R44">
        <v>11657</v>
      </c>
      <c r="S44">
        <v>13567.31</v>
      </c>
      <c r="T44">
        <v>14341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6.5" customHeight="1">
      <c r="A45" t="s">
        <v>58</v>
      </c>
      <c r="B45">
        <v>1790822</v>
      </c>
      <c r="C45">
        <v>1876832.18</v>
      </c>
      <c r="D45">
        <v>1975134</v>
      </c>
      <c r="E45">
        <v>2084492</v>
      </c>
      <c r="F45">
        <v>2201819</v>
      </c>
      <c r="G45">
        <v>2121700.31</v>
      </c>
      <c r="H45">
        <v>2214293</v>
      </c>
      <c r="I45">
        <v>2277542</v>
      </c>
      <c r="J45">
        <v>2410301</v>
      </c>
      <c r="K45">
        <v>2485324.39</v>
      </c>
      <c r="L45">
        <v>2603094</v>
      </c>
      <c r="M45">
        <v>2720712</v>
      </c>
      <c r="N45">
        <v>2837180</v>
      </c>
      <c r="O45">
        <v>2912130.42</v>
      </c>
      <c r="P45">
        <v>2725577</v>
      </c>
      <c r="Q45">
        <v>2533435</v>
      </c>
      <c r="R45">
        <v>2297963</v>
      </c>
      <c r="S45">
        <v>2181621.39</v>
      </c>
      <c r="T45">
        <v>1990747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6.5" customHeight="1">
      <c r="A46" t="s">
        <v>59</v>
      </c>
      <c r="B46">
        <v>3004305</v>
      </c>
      <c r="C46">
        <v>3454048.52</v>
      </c>
      <c r="D46">
        <v>3242209</v>
      </c>
      <c r="E46">
        <v>3326256</v>
      </c>
      <c r="F46">
        <v>3432217</v>
      </c>
      <c r="G46">
        <v>3520174.79</v>
      </c>
      <c r="H46">
        <v>3511776</v>
      </c>
      <c r="I46">
        <v>3680646</v>
      </c>
      <c r="J46">
        <v>3852523</v>
      </c>
      <c r="K46">
        <v>3916198.6</v>
      </c>
      <c r="L46">
        <v>3859906</v>
      </c>
      <c r="M46">
        <v>4030749</v>
      </c>
      <c r="N46">
        <v>4088839</v>
      </c>
      <c r="O46">
        <v>4260446.57</v>
      </c>
      <c r="P46">
        <v>3979287</v>
      </c>
      <c r="Q46">
        <v>3661568</v>
      </c>
      <c r="R46">
        <v>3348621</v>
      </c>
      <c r="S46">
        <v>3184537.05</v>
      </c>
      <c r="T46">
        <v>2753042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6.5" customHeight="1">
      <c r="A47" t="s">
        <v>60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6.5" customHeight="1">
      <c r="A48" t="s">
        <v>61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74" ht="16.5" customHeight="1">
      <c r="A49" t="s">
        <v>62</v>
      </c>
      <c r="B49">
        <v>300000</v>
      </c>
      <c r="C49">
        <v>850000</v>
      </c>
      <c r="D49">
        <v>780000</v>
      </c>
      <c r="E49">
        <v>740000</v>
      </c>
      <c r="F49">
        <v>550000</v>
      </c>
      <c r="G49">
        <v>730000</v>
      </c>
      <c r="H49">
        <v>750000</v>
      </c>
      <c r="I49">
        <v>650000</v>
      </c>
      <c r="J49">
        <v>600000</v>
      </c>
      <c r="K49">
        <v>660000</v>
      </c>
      <c r="L49">
        <v>650000</v>
      </c>
      <c r="M49">
        <v>600000</v>
      </c>
      <c r="N49">
        <v>250000</v>
      </c>
      <c r="O49">
        <v>700000</v>
      </c>
      <c r="P49">
        <v>400000</v>
      </c>
      <c r="Q49">
        <v>260000</v>
      </c>
      <c r="R49">
        <v>200000</v>
      </c>
      <c r="S49">
        <v>400000</v>
      </c>
      <c r="T49">
        <v>150000</v>
      </c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 ht="16.5" customHeight="1">
      <c r="A50" t="s">
        <v>63</v>
      </c>
      <c r="B50">
        <v>600830</v>
      </c>
      <c r="C50">
        <v>633219.73</v>
      </c>
      <c r="D50">
        <v>594913</v>
      </c>
      <c r="E50">
        <v>562263</v>
      </c>
      <c r="F50">
        <v>827144</v>
      </c>
      <c r="G50">
        <v>609108.1</v>
      </c>
      <c r="H50">
        <v>646406</v>
      </c>
      <c r="I50">
        <v>708020</v>
      </c>
      <c r="J50">
        <v>725083</v>
      </c>
      <c r="K50">
        <v>759414.57</v>
      </c>
      <c r="L50">
        <v>722739</v>
      </c>
      <c r="M50">
        <v>732919</v>
      </c>
      <c r="N50">
        <v>764945</v>
      </c>
      <c r="O50">
        <v>768441.18</v>
      </c>
      <c r="P50">
        <v>907674</v>
      </c>
      <c r="Q50">
        <v>919645</v>
      </c>
      <c r="R50">
        <v>999193</v>
      </c>
      <c r="S50">
        <v>575712.54</v>
      </c>
      <c r="T50">
        <v>700711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 spans="1:74" ht="16.5" customHeight="1">
      <c r="A51" t="s">
        <v>26</v>
      </c>
      <c r="B51">
        <v>0</v>
      </c>
      <c r="C51">
        <v>633219.73</v>
      </c>
      <c r="D51">
        <v>594913</v>
      </c>
      <c r="E51">
        <v>562263</v>
      </c>
      <c r="F51">
        <v>827144</v>
      </c>
      <c r="G51">
        <v>609108.1</v>
      </c>
      <c r="H51">
        <v>646406</v>
      </c>
      <c r="I51">
        <v>708020</v>
      </c>
      <c r="J51">
        <v>725083</v>
      </c>
      <c r="K51">
        <v>759414.57</v>
      </c>
      <c r="L51">
        <v>722739</v>
      </c>
      <c r="M51">
        <v>732919</v>
      </c>
      <c r="N51">
        <v>0</v>
      </c>
      <c r="O51">
        <v>0</v>
      </c>
      <c r="P51">
        <v>907674</v>
      </c>
      <c r="Q51">
        <v>919645</v>
      </c>
      <c r="R51">
        <v>0</v>
      </c>
      <c r="S51">
        <v>553449.52</v>
      </c>
      <c r="T51">
        <v>473776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</row>
    <row r="52" spans="1:74" ht="16.5" customHeight="1">
      <c r="A52" t="s">
        <v>27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22263.02</v>
      </c>
      <c r="T52">
        <v>226935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</row>
    <row r="53" spans="1:74" ht="16.5" customHeight="1">
      <c r="A53" t="s">
        <v>64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764945</v>
      </c>
      <c r="O53">
        <v>768441.18</v>
      </c>
      <c r="P53">
        <v>0</v>
      </c>
      <c r="Q53">
        <v>0</v>
      </c>
      <c r="R53">
        <v>999193</v>
      </c>
      <c r="S53">
        <v>0</v>
      </c>
      <c r="T53">
        <v>0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</row>
    <row r="54" spans="1:74" ht="16.5" customHeight="1">
      <c r="A54" t="s">
        <v>65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591338</v>
      </c>
      <c r="Q54">
        <v>580094</v>
      </c>
      <c r="R54">
        <v>541277</v>
      </c>
      <c r="S54">
        <v>0</v>
      </c>
      <c r="T54">
        <v>0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</row>
    <row r="55" spans="1:74" ht="16.5" customHeight="1">
      <c r="A55" t="s">
        <v>26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591338</v>
      </c>
      <c r="Q55">
        <v>580094</v>
      </c>
      <c r="R55">
        <v>541277</v>
      </c>
      <c r="S55">
        <v>0</v>
      </c>
      <c r="T55">
        <v>0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</row>
    <row r="56" spans="1:74" ht="16.5" customHeight="1">
      <c r="A56" t="s">
        <v>66</v>
      </c>
      <c r="B56">
        <v>0</v>
      </c>
      <c r="C56">
        <v>0</v>
      </c>
      <c r="D56">
        <v>22778</v>
      </c>
      <c r="E56">
        <v>73964</v>
      </c>
      <c r="F56">
        <v>136422</v>
      </c>
      <c r="G56">
        <v>209991.1</v>
      </c>
      <c r="H56">
        <v>263560</v>
      </c>
      <c r="I56">
        <v>305379</v>
      </c>
      <c r="J56">
        <v>338705</v>
      </c>
      <c r="K56">
        <v>380373.12</v>
      </c>
      <c r="L56">
        <v>408152</v>
      </c>
      <c r="M56">
        <v>430383</v>
      </c>
      <c r="N56">
        <v>0</v>
      </c>
      <c r="O56">
        <v>375058.67</v>
      </c>
      <c r="P56">
        <v>363572</v>
      </c>
      <c r="Q56">
        <v>271347</v>
      </c>
      <c r="R56">
        <v>220678</v>
      </c>
      <c r="S56">
        <v>201025.63</v>
      </c>
      <c r="T56">
        <v>141503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</row>
    <row r="57" spans="1:74" ht="16.5" customHeight="1">
      <c r="A57" t="s">
        <v>67</v>
      </c>
      <c r="B57">
        <v>0</v>
      </c>
      <c r="C57">
        <v>0</v>
      </c>
      <c r="D57">
        <v>22778</v>
      </c>
      <c r="E57">
        <v>73964</v>
      </c>
      <c r="F57">
        <v>136422</v>
      </c>
      <c r="G57">
        <v>209991.1</v>
      </c>
      <c r="H57">
        <v>263560</v>
      </c>
      <c r="I57">
        <v>305379</v>
      </c>
      <c r="J57">
        <v>338705</v>
      </c>
      <c r="K57">
        <v>380373.12</v>
      </c>
      <c r="L57">
        <v>408152</v>
      </c>
      <c r="M57">
        <v>430383</v>
      </c>
      <c r="N57">
        <v>0</v>
      </c>
      <c r="O57">
        <v>0</v>
      </c>
      <c r="P57">
        <v>363572</v>
      </c>
      <c r="Q57">
        <v>271347</v>
      </c>
      <c r="R57">
        <v>220678</v>
      </c>
      <c r="S57">
        <v>201025.63</v>
      </c>
      <c r="T57">
        <v>141503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</row>
    <row r="58" spans="1:74" ht="16.5" customHeight="1">
      <c r="A58" t="s">
        <v>68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375058.67</v>
      </c>
      <c r="P58">
        <v>0</v>
      </c>
      <c r="Q58">
        <v>0</v>
      </c>
      <c r="R58">
        <v>0</v>
      </c>
      <c r="S58">
        <v>0</v>
      </c>
      <c r="T58">
        <v>0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</row>
    <row r="59" spans="1:74" ht="16.5" customHeight="1">
      <c r="A59" t="s">
        <v>69</v>
      </c>
      <c r="B59">
        <v>619314</v>
      </c>
      <c r="C59">
        <v>611510.77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615219.91</v>
      </c>
      <c r="P59">
        <v>0</v>
      </c>
      <c r="Q59">
        <v>0</v>
      </c>
      <c r="R59">
        <v>0</v>
      </c>
      <c r="S59">
        <v>0</v>
      </c>
      <c r="T59">
        <v>0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</row>
    <row r="60" spans="1:74" ht="16.5" customHeight="1">
      <c r="A60" t="s">
        <v>70</v>
      </c>
      <c r="B60">
        <v>619314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</row>
    <row r="61" spans="1:74" ht="16.5" customHeight="1">
      <c r="A61" t="s">
        <v>71</v>
      </c>
      <c r="B61">
        <v>0</v>
      </c>
      <c r="C61">
        <v>611510.77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615219.91</v>
      </c>
      <c r="P61">
        <v>0</v>
      </c>
      <c r="Q61">
        <v>0</v>
      </c>
      <c r="R61">
        <v>0</v>
      </c>
      <c r="S61">
        <v>0</v>
      </c>
      <c r="T61">
        <v>0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</row>
    <row r="62" spans="1:74" ht="16.5" customHeight="1">
      <c r="A62" t="s">
        <v>72</v>
      </c>
      <c r="B62">
        <v>16098</v>
      </c>
      <c r="C62">
        <v>15031.21</v>
      </c>
      <c r="D62">
        <v>14879</v>
      </c>
      <c r="E62">
        <v>14728</v>
      </c>
      <c r="F62">
        <v>14581</v>
      </c>
      <c r="G62">
        <v>381.86</v>
      </c>
      <c r="H62">
        <v>375</v>
      </c>
      <c r="I62">
        <v>369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</row>
    <row r="63" spans="1:74" ht="16.5" customHeight="1">
      <c r="A63" t="s">
        <v>73</v>
      </c>
      <c r="B63">
        <v>36179</v>
      </c>
      <c r="C63">
        <v>18206.560000000001</v>
      </c>
      <c r="D63">
        <v>12712</v>
      </c>
      <c r="E63">
        <v>13173</v>
      </c>
      <c r="F63">
        <v>25674</v>
      </c>
      <c r="G63">
        <v>18733.439999999999</v>
      </c>
      <c r="H63">
        <v>9414</v>
      </c>
      <c r="I63">
        <v>23199</v>
      </c>
      <c r="J63">
        <v>32210</v>
      </c>
      <c r="K63">
        <v>20383.009999999998</v>
      </c>
      <c r="L63">
        <v>10100</v>
      </c>
      <c r="M63">
        <v>21204</v>
      </c>
      <c r="N63">
        <v>16958</v>
      </c>
      <c r="O63">
        <v>6761.52</v>
      </c>
      <c r="P63">
        <v>0</v>
      </c>
      <c r="Q63">
        <v>28729</v>
      </c>
      <c r="R63">
        <v>19230</v>
      </c>
      <c r="S63">
        <v>5584.9</v>
      </c>
      <c r="T63">
        <v>21360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  <row r="64" spans="1:74" ht="16.5" customHeight="1">
      <c r="A64" t="s">
        <v>74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6528</v>
      </c>
      <c r="Q64">
        <v>0</v>
      </c>
      <c r="R64">
        <v>0</v>
      </c>
      <c r="S64">
        <v>0</v>
      </c>
      <c r="T64">
        <v>0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</row>
    <row r="65" spans="1:74" ht="16.5" customHeight="1">
      <c r="A65" t="s">
        <v>75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6528</v>
      </c>
      <c r="Q65">
        <v>0</v>
      </c>
      <c r="R65">
        <v>0</v>
      </c>
      <c r="S65">
        <v>0</v>
      </c>
      <c r="T65">
        <v>0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</row>
    <row r="66" spans="1:74" ht="16.5" customHeight="1">
      <c r="A66" t="s">
        <v>76</v>
      </c>
      <c r="B66">
        <v>32913</v>
      </c>
      <c r="C66">
        <v>35497.870000000003</v>
      </c>
      <c r="D66">
        <v>631358</v>
      </c>
      <c r="E66">
        <v>619395</v>
      </c>
      <c r="F66">
        <v>618526</v>
      </c>
      <c r="G66">
        <v>602345.18999999994</v>
      </c>
      <c r="H66">
        <v>615895</v>
      </c>
      <c r="I66">
        <v>611280</v>
      </c>
      <c r="J66">
        <v>611492</v>
      </c>
      <c r="K66">
        <v>632804.29</v>
      </c>
      <c r="L66">
        <v>665986</v>
      </c>
      <c r="M66">
        <v>666840</v>
      </c>
      <c r="N66">
        <v>1105991</v>
      </c>
      <c r="O66">
        <v>27277.040000000001</v>
      </c>
      <c r="P66">
        <v>41816</v>
      </c>
      <c r="Q66">
        <v>29945</v>
      </c>
      <c r="R66">
        <v>26562</v>
      </c>
      <c r="S66">
        <v>512564.75</v>
      </c>
      <c r="T66">
        <v>477118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</row>
    <row r="67" spans="1:74" ht="16.5" customHeight="1">
      <c r="A67" t="s">
        <v>77</v>
      </c>
      <c r="B67">
        <v>1605334</v>
      </c>
      <c r="C67">
        <v>2163466.13</v>
      </c>
      <c r="D67">
        <v>2056640</v>
      </c>
      <c r="E67">
        <v>2023523</v>
      </c>
      <c r="F67">
        <v>2172347</v>
      </c>
      <c r="G67">
        <v>2170559.69</v>
      </c>
      <c r="H67">
        <v>2285650</v>
      </c>
      <c r="I67">
        <v>2298247</v>
      </c>
      <c r="J67">
        <v>2307490</v>
      </c>
      <c r="K67">
        <v>2452974.98</v>
      </c>
      <c r="L67">
        <v>2456977</v>
      </c>
      <c r="M67">
        <v>2451346</v>
      </c>
      <c r="N67">
        <v>2137894</v>
      </c>
      <c r="O67">
        <v>2492758.33</v>
      </c>
      <c r="P67">
        <v>2310928</v>
      </c>
      <c r="Q67">
        <v>2089760</v>
      </c>
      <c r="R67">
        <v>2006940</v>
      </c>
      <c r="S67">
        <v>1694887.81</v>
      </c>
      <c r="T67">
        <v>1490692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</row>
    <row r="68" spans="1:74" ht="16.5" customHeight="1">
      <c r="A68" t="s">
        <v>78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</row>
    <row r="69" spans="1:74" ht="16.5" customHeight="1">
      <c r="A69" t="s">
        <v>79</v>
      </c>
      <c r="B69">
        <v>0</v>
      </c>
      <c r="C69">
        <v>0</v>
      </c>
      <c r="D69">
        <v>0</v>
      </c>
      <c r="E69">
        <v>0</v>
      </c>
      <c r="F69">
        <v>0</v>
      </c>
      <c r="G69">
        <v>12866.56</v>
      </c>
      <c r="H69">
        <v>22778</v>
      </c>
      <c r="I69">
        <v>73964</v>
      </c>
      <c r="J69">
        <v>136422</v>
      </c>
      <c r="K69">
        <v>204435.54</v>
      </c>
      <c r="L69">
        <v>286338</v>
      </c>
      <c r="M69">
        <v>373788</v>
      </c>
      <c r="N69">
        <v>469572</v>
      </c>
      <c r="O69">
        <v>430475.33</v>
      </c>
      <c r="P69">
        <v>452712</v>
      </c>
      <c r="Q69">
        <v>311100</v>
      </c>
      <c r="R69">
        <v>224991</v>
      </c>
      <c r="S69">
        <v>304920.96000000002</v>
      </c>
      <c r="T69">
        <v>210870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</row>
    <row r="70" spans="1:74" ht="16.5" customHeight="1">
      <c r="A70" t="s">
        <v>67</v>
      </c>
      <c r="B70">
        <v>0</v>
      </c>
      <c r="C70">
        <v>0</v>
      </c>
      <c r="D70">
        <v>0</v>
      </c>
      <c r="E70">
        <v>0</v>
      </c>
      <c r="F70">
        <v>0</v>
      </c>
      <c r="G70">
        <v>12866.56</v>
      </c>
      <c r="H70">
        <v>22778</v>
      </c>
      <c r="I70">
        <v>73964</v>
      </c>
      <c r="J70">
        <v>136422</v>
      </c>
      <c r="K70">
        <v>204435.54</v>
      </c>
      <c r="L70">
        <v>286338</v>
      </c>
      <c r="M70">
        <v>373788</v>
      </c>
      <c r="N70">
        <v>469572</v>
      </c>
      <c r="O70">
        <v>0</v>
      </c>
      <c r="P70">
        <v>452712</v>
      </c>
      <c r="Q70">
        <v>311100</v>
      </c>
      <c r="R70">
        <v>224991</v>
      </c>
      <c r="S70">
        <v>304920.96000000002</v>
      </c>
      <c r="T70">
        <v>210870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</row>
    <row r="71" spans="1:74" ht="16.5" customHeight="1">
      <c r="A71" t="s">
        <v>80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430475.33</v>
      </c>
      <c r="P71">
        <v>0</v>
      </c>
      <c r="Q71">
        <v>0</v>
      </c>
      <c r="R71">
        <v>0</v>
      </c>
      <c r="S71">
        <v>0</v>
      </c>
      <c r="T71">
        <v>0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</row>
    <row r="72" spans="1:74" ht="16.5" customHeight="1">
      <c r="A72" t="s">
        <v>81</v>
      </c>
      <c r="B72">
        <v>134946</v>
      </c>
      <c r="C72">
        <v>138091.79</v>
      </c>
      <c r="D72">
        <v>141907</v>
      </c>
      <c r="E72">
        <v>145685</v>
      </c>
      <c r="F72">
        <v>149423</v>
      </c>
      <c r="G72">
        <v>1176.6600000000001</v>
      </c>
      <c r="H72">
        <v>1275</v>
      </c>
      <c r="I72">
        <v>1371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</row>
    <row r="73" spans="1:74" ht="16.5" customHeight="1">
      <c r="A73" t="s">
        <v>82</v>
      </c>
      <c r="B73">
        <v>3708</v>
      </c>
      <c r="C73">
        <v>3498.76</v>
      </c>
      <c r="D73">
        <v>15754</v>
      </c>
      <c r="E73">
        <v>14792</v>
      </c>
      <c r="F73">
        <v>13829</v>
      </c>
      <c r="G73">
        <v>0</v>
      </c>
      <c r="H73">
        <v>11983</v>
      </c>
      <c r="I73">
        <v>11099</v>
      </c>
      <c r="J73">
        <v>7940</v>
      </c>
      <c r="K73">
        <v>7230.94</v>
      </c>
      <c r="L73">
        <v>4412</v>
      </c>
      <c r="M73">
        <v>4017</v>
      </c>
      <c r="N73">
        <v>3622</v>
      </c>
      <c r="O73">
        <v>3227.89</v>
      </c>
      <c r="P73">
        <v>2933</v>
      </c>
      <c r="Q73">
        <v>2637</v>
      </c>
      <c r="R73">
        <v>2342</v>
      </c>
      <c r="S73">
        <v>2046.35</v>
      </c>
      <c r="T73">
        <v>2779</v>
      </c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</row>
    <row r="74" spans="1:74" ht="16.5" customHeight="1">
      <c r="A74" t="s">
        <v>83</v>
      </c>
      <c r="B74">
        <v>138654</v>
      </c>
      <c r="C74">
        <v>141590.54999999999</v>
      </c>
      <c r="D74">
        <v>157661</v>
      </c>
      <c r="E74">
        <v>160477</v>
      </c>
      <c r="F74">
        <v>163252</v>
      </c>
      <c r="G74">
        <v>14043.22</v>
      </c>
      <c r="H74">
        <v>36036</v>
      </c>
      <c r="I74">
        <v>86434</v>
      </c>
      <c r="J74">
        <v>144362</v>
      </c>
      <c r="K74">
        <v>211666.49</v>
      </c>
      <c r="L74">
        <v>290750</v>
      </c>
      <c r="M74">
        <v>377805</v>
      </c>
      <c r="N74">
        <v>473194</v>
      </c>
      <c r="O74">
        <v>433703.22</v>
      </c>
      <c r="P74">
        <v>455645</v>
      </c>
      <c r="Q74">
        <v>313737</v>
      </c>
      <c r="R74">
        <v>227333</v>
      </c>
      <c r="S74">
        <v>306967.31</v>
      </c>
      <c r="T74">
        <v>213649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</row>
    <row r="75" spans="1:74" ht="16.5" customHeight="1">
      <c r="A75" t="s">
        <v>84</v>
      </c>
      <c r="B75">
        <v>1743988</v>
      </c>
      <c r="C75">
        <v>2305056.67</v>
      </c>
      <c r="D75">
        <v>2214301</v>
      </c>
      <c r="E75">
        <v>2184000</v>
      </c>
      <c r="F75">
        <v>2335599</v>
      </c>
      <c r="G75">
        <v>2184602.91</v>
      </c>
      <c r="H75">
        <v>2321686</v>
      </c>
      <c r="I75">
        <v>2384681</v>
      </c>
      <c r="J75">
        <v>2451852</v>
      </c>
      <c r="K75">
        <v>2664641.4700000002</v>
      </c>
      <c r="L75">
        <v>2747727</v>
      </c>
      <c r="M75">
        <v>2829151</v>
      </c>
      <c r="N75">
        <v>2611088</v>
      </c>
      <c r="O75">
        <v>2926461.55</v>
      </c>
      <c r="P75">
        <v>2766573</v>
      </c>
      <c r="Q75">
        <v>2403497</v>
      </c>
      <c r="R75">
        <v>2234273</v>
      </c>
      <c r="S75">
        <v>2001855.12</v>
      </c>
      <c r="T75">
        <v>1704341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</row>
    <row r="76" spans="1:74" ht="16.5" customHeight="1">
      <c r="A76" t="s">
        <v>85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</row>
    <row r="77" spans="1:74" ht="16.5" customHeight="1">
      <c r="A77" t="s">
        <v>86</v>
      </c>
      <c r="B77">
        <v>400000</v>
      </c>
      <c r="C77">
        <v>400000</v>
      </c>
      <c r="D77">
        <v>400000</v>
      </c>
      <c r="E77">
        <v>400000</v>
      </c>
      <c r="F77">
        <v>400000</v>
      </c>
      <c r="G77">
        <v>400000</v>
      </c>
      <c r="H77">
        <v>400000</v>
      </c>
      <c r="I77">
        <v>400000</v>
      </c>
      <c r="J77">
        <v>400000</v>
      </c>
      <c r="K77">
        <v>400000</v>
      </c>
      <c r="L77">
        <v>400000</v>
      </c>
      <c r="M77">
        <v>400000</v>
      </c>
      <c r="N77">
        <v>400000</v>
      </c>
      <c r="O77">
        <v>400000</v>
      </c>
      <c r="P77">
        <v>400000</v>
      </c>
      <c r="Q77">
        <v>400000</v>
      </c>
      <c r="R77">
        <v>400000</v>
      </c>
      <c r="S77">
        <v>400000</v>
      </c>
      <c r="T77">
        <v>400000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</row>
    <row r="78" spans="1:74" ht="16.5" customHeight="1">
      <c r="A78" t="s">
        <v>87</v>
      </c>
      <c r="B78">
        <v>400000</v>
      </c>
      <c r="C78">
        <v>400000</v>
      </c>
      <c r="D78">
        <v>400000</v>
      </c>
      <c r="E78">
        <v>400000</v>
      </c>
      <c r="F78">
        <v>400000</v>
      </c>
      <c r="G78">
        <v>400000</v>
      </c>
      <c r="H78">
        <v>400000</v>
      </c>
      <c r="I78">
        <v>400000</v>
      </c>
      <c r="J78">
        <v>400000</v>
      </c>
      <c r="K78">
        <v>400000</v>
      </c>
      <c r="L78">
        <v>400000</v>
      </c>
      <c r="M78">
        <v>400000</v>
      </c>
      <c r="N78">
        <v>400000</v>
      </c>
      <c r="O78">
        <v>400000</v>
      </c>
      <c r="P78">
        <v>400000</v>
      </c>
      <c r="Q78">
        <v>400000</v>
      </c>
      <c r="R78">
        <v>400000</v>
      </c>
      <c r="S78">
        <v>400000</v>
      </c>
      <c r="T78">
        <v>400000</v>
      </c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</row>
    <row r="79" spans="1:74" ht="16.5" customHeight="1">
      <c r="A79" t="s">
        <v>88</v>
      </c>
      <c r="B79">
        <v>400000</v>
      </c>
      <c r="C79">
        <v>400000</v>
      </c>
      <c r="D79">
        <v>400000</v>
      </c>
      <c r="E79">
        <v>400000</v>
      </c>
      <c r="F79">
        <v>400000</v>
      </c>
      <c r="G79">
        <v>400000</v>
      </c>
      <c r="H79">
        <v>400000</v>
      </c>
      <c r="I79">
        <v>400000</v>
      </c>
      <c r="J79">
        <v>400000</v>
      </c>
      <c r="K79">
        <v>400000</v>
      </c>
      <c r="L79">
        <v>400000</v>
      </c>
      <c r="M79">
        <v>400000</v>
      </c>
      <c r="N79">
        <v>400000</v>
      </c>
      <c r="O79">
        <v>400000</v>
      </c>
      <c r="P79">
        <v>400000</v>
      </c>
      <c r="Q79">
        <v>400000</v>
      </c>
      <c r="R79">
        <v>400000</v>
      </c>
      <c r="S79">
        <v>400000</v>
      </c>
      <c r="T79">
        <v>400000</v>
      </c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</row>
    <row r="80" spans="1:74" ht="16.5" customHeight="1">
      <c r="A80" t="s">
        <v>89</v>
      </c>
      <c r="B80">
        <v>400000</v>
      </c>
      <c r="C80">
        <v>400000</v>
      </c>
      <c r="D80">
        <v>400000</v>
      </c>
      <c r="E80">
        <v>400000</v>
      </c>
      <c r="F80">
        <v>400000</v>
      </c>
      <c r="G80">
        <v>400000</v>
      </c>
      <c r="H80">
        <v>400000</v>
      </c>
      <c r="I80">
        <v>400000</v>
      </c>
      <c r="J80">
        <v>400000</v>
      </c>
      <c r="K80">
        <v>400000</v>
      </c>
      <c r="L80">
        <v>400000</v>
      </c>
      <c r="M80">
        <v>400000</v>
      </c>
      <c r="N80">
        <v>400000</v>
      </c>
      <c r="O80">
        <v>400000</v>
      </c>
      <c r="P80">
        <v>400000</v>
      </c>
      <c r="Q80">
        <v>400000</v>
      </c>
      <c r="R80">
        <v>400000</v>
      </c>
      <c r="S80">
        <v>400000</v>
      </c>
      <c r="T80">
        <v>400000</v>
      </c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</row>
    <row r="81" spans="1:74" ht="16.5" customHeight="1">
      <c r="A81" t="s">
        <v>90</v>
      </c>
      <c r="B81">
        <v>387243</v>
      </c>
      <c r="C81">
        <v>387242.57</v>
      </c>
      <c r="D81">
        <v>387243</v>
      </c>
      <c r="E81">
        <v>387243</v>
      </c>
      <c r="F81">
        <v>387243</v>
      </c>
      <c r="G81">
        <v>387242.57</v>
      </c>
      <c r="H81">
        <v>387243</v>
      </c>
      <c r="I81">
        <v>387243</v>
      </c>
      <c r="J81">
        <v>387243</v>
      </c>
      <c r="K81">
        <v>387242.57</v>
      </c>
      <c r="L81">
        <v>387243</v>
      </c>
      <c r="M81">
        <v>387243</v>
      </c>
      <c r="N81">
        <v>387243</v>
      </c>
      <c r="O81">
        <v>387242.57</v>
      </c>
      <c r="P81">
        <v>387243</v>
      </c>
      <c r="Q81">
        <v>387243</v>
      </c>
      <c r="R81">
        <v>387243</v>
      </c>
      <c r="S81">
        <v>387242.57</v>
      </c>
      <c r="T81">
        <v>387243</v>
      </c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</row>
    <row r="82" spans="1:74" ht="16.5" customHeight="1">
      <c r="A82" t="s">
        <v>91</v>
      </c>
      <c r="B82">
        <v>387243</v>
      </c>
      <c r="C82">
        <v>387242.57</v>
      </c>
      <c r="D82">
        <v>387243</v>
      </c>
      <c r="E82">
        <v>387243</v>
      </c>
      <c r="F82">
        <v>387243</v>
      </c>
      <c r="G82">
        <v>387242.57</v>
      </c>
      <c r="H82">
        <v>387243</v>
      </c>
      <c r="I82">
        <v>387243</v>
      </c>
      <c r="J82">
        <v>387243</v>
      </c>
      <c r="K82">
        <v>387242.57</v>
      </c>
      <c r="L82">
        <v>387243</v>
      </c>
      <c r="M82">
        <v>387243</v>
      </c>
      <c r="N82">
        <v>387243</v>
      </c>
      <c r="O82">
        <v>387242.57</v>
      </c>
      <c r="P82">
        <v>387243</v>
      </c>
      <c r="Q82">
        <v>387243</v>
      </c>
      <c r="R82">
        <v>387243</v>
      </c>
      <c r="S82">
        <v>387242.57</v>
      </c>
      <c r="T82">
        <v>387243</v>
      </c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</row>
    <row r="83" spans="1:74" ht="16.5" customHeight="1">
      <c r="A83" t="s">
        <v>92</v>
      </c>
      <c r="B83">
        <v>827247</v>
      </c>
      <c r="C83">
        <v>715921</v>
      </c>
      <c r="D83">
        <v>594837</v>
      </c>
      <c r="E83">
        <v>697844</v>
      </c>
      <c r="F83">
        <v>593547</v>
      </c>
      <c r="G83">
        <v>730547.11</v>
      </c>
      <c r="H83">
        <v>584854</v>
      </c>
      <c r="I83">
        <v>690678</v>
      </c>
      <c r="J83">
        <v>795027</v>
      </c>
      <c r="K83">
        <v>645520.02</v>
      </c>
      <c r="L83">
        <v>505181</v>
      </c>
      <c r="M83">
        <v>593770</v>
      </c>
      <c r="N83">
        <v>683323</v>
      </c>
      <c r="O83">
        <v>538311.59</v>
      </c>
      <c r="P83">
        <v>415948</v>
      </c>
      <c r="Q83">
        <v>470828</v>
      </c>
      <c r="R83">
        <v>327105</v>
      </c>
      <c r="S83">
        <v>395414.52</v>
      </c>
      <c r="T83">
        <v>261428</v>
      </c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</row>
    <row r="84" spans="1:74" ht="16.5" customHeight="1">
      <c r="A84" t="s">
        <v>93</v>
      </c>
      <c r="B84">
        <v>391597</v>
      </c>
      <c r="C84">
        <v>391596.68</v>
      </c>
      <c r="D84">
        <v>391597</v>
      </c>
      <c r="E84">
        <v>380256</v>
      </c>
      <c r="F84">
        <v>329144</v>
      </c>
      <c r="G84">
        <v>227341.21</v>
      </c>
      <c r="H84">
        <v>227341</v>
      </c>
      <c r="I84">
        <v>227341</v>
      </c>
      <c r="J84">
        <v>227341</v>
      </c>
      <c r="K84">
        <v>227341.21</v>
      </c>
      <c r="L84">
        <v>227022</v>
      </c>
      <c r="M84">
        <v>227022</v>
      </c>
      <c r="N84">
        <v>40000</v>
      </c>
      <c r="O84">
        <v>40000</v>
      </c>
      <c r="P84">
        <v>40000</v>
      </c>
      <c r="Q84">
        <v>40000</v>
      </c>
      <c r="R84">
        <v>40000</v>
      </c>
      <c r="S84">
        <v>40000</v>
      </c>
      <c r="T84">
        <v>24400</v>
      </c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</row>
    <row r="85" spans="1:74" ht="16.5" customHeight="1">
      <c r="A85" t="s">
        <v>94</v>
      </c>
      <c r="B85">
        <v>40000</v>
      </c>
      <c r="C85">
        <v>40000</v>
      </c>
      <c r="D85">
        <v>40000</v>
      </c>
      <c r="E85">
        <v>40000</v>
      </c>
      <c r="F85">
        <v>40000</v>
      </c>
      <c r="G85">
        <v>40000</v>
      </c>
      <c r="H85">
        <v>40000</v>
      </c>
      <c r="I85">
        <v>40000</v>
      </c>
      <c r="J85">
        <v>40000</v>
      </c>
      <c r="K85">
        <v>40000</v>
      </c>
      <c r="L85">
        <v>40000</v>
      </c>
      <c r="M85">
        <v>40000</v>
      </c>
      <c r="N85">
        <v>0</v>
      </c>
      <c r="O85">
        <v>40000</v>
      </c>
      <c r="P85">
        <v>40000</v>
      </c>
      <c r="Q85">
        <v>40000</v>
      </c>
      <c r="R85">
        <v>40000</v>
      </c>
      <c r="S85">
        <v>40000</v>
      </c>
      <c r="T85">
        <v>24400</v>
      </c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</row>
    <row r="86" spans="1:74" ht="16.5" customHeight="1">
      <c r="A86" t="s">
        <v>95</v>
      </c>
      <c r="B86">
        <v>351597</v>
      </c>
      <c r="C86">
        <v>351596.68</v>
      </c>
      <c r="D86">
        <v>351597</v>
      </c>
      <c r="E86">
        <v>340256</v>
      </c>
      <c r="F86">
        <v>289144</v>
      </c>
      <c r="G86">
        <v>187341.21</v>
      </c>
      <c r="H86">
        <v>187341</v>
      </c>
      <c r="I86">
        <v>187341</v>
      </c>
      <c r="J86">
        <v>187341</v>
      </c>
      <c r="K86">
        <v>187341.21</v>
      </c>
      <c r="L86">
        <v>187022</v>
      </c>
      <c r="M86">
        <v>187022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</row>
    <row r="87" spans="1:74" ht="16.5" customHeight="1">
      <c r="A87" t="s">
        <v>96</v>
      </c>
      <c r="B87">
        <v>435650</v>
      </c>
      <c r="C87">
        <v>324324.32</v>
      </c>
      <c r="D87">
        <v>203240</v>
      </c>
      <c r="E87">
        <v>317588</v>
      </c>
      <c r="F87">
        <v>264403</v>
      </c>
      <c r="G87">
        <v>503205.9</v>
      </c>
      <c r="H87">
        <v>357513</v>
      </c>
      <c r="I87">
        <v>463337</v>
      </c>
      <c r="J87">
        <v>567686</v>
      </c>
      <c r="K87">
        <v>418178.81</v>
      </c>
      <c r="L87">
        <v>278159</v>
      </c>
      <c r="M87">
        <v>366748</v>
      </c>
      <c r="N87">
        <v>643323</v>
      </c>
      <c r="O87">
        <v>498311.59</v>
      </c>
      <c r="P87">
        <v>375948</v>
      </c>
      <c r="Q87">
        <v>430828</v>
      </c>
      <c r="R87">
        <v>287105</v>
      </c>
      <c r="S87">
        <v>355414.52</v>
      </c>
      <c r="T87">
        <v>237028</v>
      </c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</row>
    <row r="88" spans="1:74" ht="16.5" customHeight="1">
      <c r="A88" t="s">
        <v>97</v>
      </c>
      <c r="B88">
        <v>351597</v>
      </c>
      <c r="C88">
        <v>351596.68</v>
      </c>
      <c r="D88">
        <v>351597</v>
      </c>
      <c r="E88">
        <v>340256</v>
      </c>
      <c r="F88">
        <v>289144</v>
      </c>
      <c r="G88">
        <v>187341.21</v>
      </c>
      <c r="H88">
        <v>187341</v>
      </c>
      <c r="I88">
        <v>187341</v>
      </c>
      <c r="J88">
        <v>187341</v>
      </c>
      <c r="K88">
        <v>187341.21</v>
      </c>
      <c r="L88">
        <v>187022</v>
      </c>
      <c r="M88">
        <v>187022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</row>
    <row r="89" spans="1:74" ht="16.5" customHeight="1">
      <c r="A89" t="s">
        <v>98</v>
      </c>
      <c r="B89">
        <v>-2624</v>
      </c>
      <c r="C89">
        <v>-2624.25</v>
      </c>
      <c r="D89">
        <v>-2624</v>
      </c>
      <c r="E89">
        <v>-2624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</row>
    <row r="90" spans="1:74" ht="16.5" customHeight="1">
      <c r="A90" t="s">
        <v>99</v>
      </c>
      <c r="B90">
        <v>-2624</v>
      </c>
      <c r="C90">
        <v>-2624.25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</row>
    <row r="91" spans="1:74" ht="16.5" customHeight="1">
      <c r="A91" t="s">
        <v>100</v>
      </c>
      <c r="B91">
        <v>-2624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</row>
    <row r="92" spans="1:74" ht="16.5" customHeight="1">
      <c r="A92" t="s">
        <v>101</v>
      </c>
      <c r="B92">
        <v>0</v>
      </c>
      <c r="C92">
        <v>-2624.25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</row>
    <row r="93" spans="1:74" ht="16.5" customHeight="1">
      <c r="A93" t="s">
        <v>102</v>
      </c>
      <c r="B93">
        <v>0</v>
      </c>
      <c r="C93">
        <v>0</v>
      </c>
      <c r="D93">
        <v>-2624</v>
      </c>
      <c r="E93">
        <v>-2624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</row>
    <row r="94" spans="1:74" ht="16.5" customHeight="1">
      <c r="A94" t="s">
        <v>103</v>
      </c>
      <c r="B94">
        <v>1260269</v>
      </c>
      <c r="C94">
        <v>1148942.6499999999</v>
      </c>
      <c r="D94">
        <v>1027859</v>
      </c>
      <c r="E94">
        <v>1142207</v>
      </c>
      <c r="F94">
        <v>1091646</v>
      </c>
      <c r="G94">
        <v>1330448.47</v>
      </c>
      <c r="H94">
        <v>1184756</v>
      </c>
      <c r="I94">
        <v>1290580</v>
      </c>
      <c r="J94">
        <v>1394929</v>
      </c>
      <c r="K94">
        <v>1245421.3799999999</v>
      </c>
      <c r="L94">
        <v>1105402</v>
      </c>
      <c r="M94">
        <v>1193991</v>
      </c>
      <c r="N94">
        <v>1470566</v>
      </c>
      <c r="O94">
        <v>1325554.1599999999</v>
      </c>
      <c r="P94">
        <v>1203191</v>
      </c>
      <c r="Q94">
        <v>1258071</v>
      </c>
      <c r="R94">
        <v>1114348</v>
      </c>
      <c r="S94">
        <v>1182657.0900000001</v>
      </c>
      <c r="T94">
        <v>1048671</v>
      </c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</row>
    <row r="95" spans="1:74" ht="16.5" customHeight="1">
      <c r="A95" t="s">
        <v>104</v>
      </c>
      <c r="B95">
        <v>48</v>
      </c>
      <c r="C95">
        <v>49.2</v>
      </c>
      <c r="D95">
        <v>49</v>
      </c>
      <c r="E95">
        <v>49</v>
      </c>
      <c r="F95">
        <v>4972</v>
      </c>
      <c r="G95">
        <v>5123.3999999999996</v>
      </c>
      <c r="H95">
        <v>5334</v>
      </c>
      <c r="I95">
        <v>5385</v>
      </c>
      <c r="J95">
        <v>5742</v>
      </c>
      <c r="K95">
        <v>6135.75</v>
      </c>
      <c r="L95">
        <v>6777</v>
      </c>
      <c r="M95">
        <v>7607</v>
      </c>
      <c r="N95">
        <v>7185</v>
      </c>
      <c r="O95">
        <v>8430.86</v>
      </c>
      <c r="P95">
        <v>9523</v>
      </c>
      <c r="Q95">
        <v>0</v>
      </c>
      <c r="R95">
        <v>0</v>
      </c>
      <c r="S95">
        <v>24.84</v>
      </c>
      <c r="T95">
        <v>30</v>
      </c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</row>
    <row r="96" spans="1:74" ht="16.5" customHeight="1">
      <c r="A96" t="s">
        <v>105</v>
      </c>
      <c r="B96">
        <v>1260317</v>
      </c>
      <c r="C96">
        <v>1148991.8500000001</v>
      </c>
      <c r="D96">
        <v>1027908</v>
      </c>
      <c r="E96">
        <v>1142256</v>
      </c>
      <c r="F96">
        <v>1096618</v>
      </c>
      <c r="G96">
        <v>1335571.8799999999</v>
      </c>
      <c r="H96">
        <v>1190090</v>
      </c>
      <c r="I96">
        <v>1295965</v>
      </c>
      <c r="J96">
        <v>1400671</v>
      </c>
      <c r="K96">
        <v>1251557.1299999999</v>
      </c>
      <c r="L96">
        <v>1112179</v>
      </c>
      <c r="M96">
        <v>1201598</v>
      </c>
      <c r="N96">
        <v>1477751</v>
      </c>
      <c r="O96">
        <v>1333985.02</v>
      </c>
      <c r="P96">
        <v>1212714</v>
      </c>
      <c r="Q96">
        <v>1258071</v>
      </c>
      <c r="R96">
        <v>1114348</v>
      </c>
      <c r="S96">
        <v>1182681.93</v>
      </c>
      <c r="T96">
        <v>1048701</v>
      </c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</row>
    <row r="97" spans="1:74" ht="16.5" customHeight="1">
      <c r="A97" t="s">
        <v>106</v>
      </c>
      <c r="B97">
        <v>3004305</v>
      </c>
      <c r="C97">
        <v>3454048.52</v>
      </c>
      <c r="D97">
        <v>3242209</v>
      </c>
      <c r="E97">
        <v>3326256</v>
      </c>
      <c r="F97">
        <v>3432217</v>
      </c>
      <c r="G97">
        <v>3520174.79</v>
      </c>
      <c r="H97">
        <v>3511776</v>
      </c>
      <c r="I97">
        <v>3680646</v>
      </c>
      <c r="J97">
        <v>3852523</v>
      </c>
      <c r="K97">
        <v>3916198.6</v>
      </c>
      <c r="L97">
        <v>3859906</v>
      </c>
      <c r="M97">
        <v>4030749</v>
      </c>
      <c r="N97">
        <v>4088839</v>
      </c>
      <c r="O97">
        <v>4260446.57</v>
      </c>
      <c r="P97">
        <v>3979287</v>
      </c>
      <c r="Q97">
        <v>3661568</v>
      </c>
      <c r="R97">
        <v>3348621</v>
      </c>
      <c r="S97">
        <v>3184537.05</v>
      </c>
      <c r="T97">
        <v>2753042</v>
      </c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</row>
    <row r="98" spans="1:74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6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</row>
    <row r="99" spans="1:74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6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</row>
    <row r="100" spans="1:74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6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</row>
    <row r="101" spans="1:74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6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</row>
    <row r="102" spans="1:74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6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</row>
    <row r="103" spans="1:74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6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1:7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6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1:74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6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1:74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6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1:74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6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1:74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6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1:74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6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1:74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6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1:74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6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1:74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6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1:74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6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1:74" ht="16.5" customHeight="1">
      <c r="A114" s="2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1:74" ht="16.5" customHeight="1">
      <c r="A115" s="2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1:74" ht="16.5" customHeight="1">
      <c r="A116" s="2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1:74" ht="16.5" customHeight="1">
      <c r="A117" s="2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1:74" ht="16.5" customHeight="1">
      <c r="A118" s="2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1:74" ht="16.5" customHeight="1">
      <c r="A119" s="2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1:74" ht="16.5" customHeight="1">
      <c r="A120" s="2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1:74" ht="16.5" customHeight="1">
      <c r="A121" s="2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1:74" ht="16.5" customHeight="1">
      <c r="A122" s="2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1:74" ht="16.5" customHeight="1">
      <c r="A123" s="7" t="s">
        <v>107</v>
      </c>
      <c r="B123" s="6">
        <f>+B49+B54+B56</f>
        <v>300000</v>
      </c>
      <c r="C123" s="6">
        <f t="shared" ref="C123:BL123" si="0">+C49+C54+C56</f>
        <v>850000</v>
      </c>
      <c r="D123" s="6">
        <f t="shared" si="0"/>
        <v>802778</v>
      </c>
      <c r="E123" s="6">
        <f t="shared" si="0"/>
        <v>813964</v>
      </c>
      <c r="F123" s="6">
        <f t="shared" si="0"/>
        <v>686422</v>
      </c>
      <c r="G123" s="6">
        <f t="shared" si="0"/>
        <v>939991.1</v>
      </c>
      <c r="H123" s="6">
        <f t="shared" si="0"/>
        <v>1013560</v>
      </c>
      <c r="I123" s="6">
        <f t="shared" si="0"/>
        <v>955379</v>
      </c>
      <c r="J123" s="6">
        <f t="shared" si="0"/>
        <v>938705</v>
      </c>
      <c r="K123" s="6">
        <f t="shared" si="0"/>
        <v>1040373.12</v>
      </c>
      <c r="L123" s="6">
        <f t="shared" si="0"/>
        <v>1058152</v>
      </c>
      <c r="M123" s="6">
        <f t="shared" si="0"/>
        <v>1030383</v>
      </c>
      <c r="N123" s="6">
        <f t="shared" si="0"/>
        <v>250000</v>
      </c>
      <c r="O123" s="6">
        <f t="shared" si="0"/>
        <v>1075058.67</v>
      </c>
      <c r="P123" s="6">
        <f t="shared" si="0"/>
        <v>1354910</v>
      </c>
      <c r="Q123" s="6">
        <f t="shared" si="0"/>
        <v>1111441</v>
      </c>
      <c r="R123" s="6">
        <f t="shared" si="0"/>
        <v>961955</v>
      </c>
      <c r="S123" s="6">
        <f t="shared" si="0"/>
        <v>601025.63</v>
      </c>
      <c r="T123" s="6">
        <f t="shared" si="0"/>
        <v>291503</v>
      </c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>
        <f t="shared" si="0"/>
        <v>0</v>
      </c>
      <c r="BD123" s="6">
        <f t="shared" si="0"/>
        <v>0</v>
      </c>
      <c r="BE123" s="6">
        <f t="shared" si="0"/>
        <v>0</v>
      </c>
      <c r="BF123" s="6">
        <f t="shared" si="0"/>
        <v>0</v>
      </c>
      <c r="BG123" s="6">
        <f t="shared" si="0"/>
        <v>0</v>
      </c>
      <c r="BH123" s="6">
        <f t="shared" si="0"/>
        <v>0</v>
      </c>
      <c r="BI123" s="6">
        <f t="shared" si="0"/>
        <v>0</v>
      </c>
      <c r="BJ123" s="6">
        <f t="shared" si="0"/>
        <v>0</v>
      </c>
      <c r="BK123" s="6">
        <f t="shared" si="0"/>
        <v>0</v>
      </c>
      <c r="BL123" s="6">
        <f t="shared" si="0"/>
        <v>0</v>
      </c>
      <c r="BM123" s="6"/>
      <c r="BN123" s="6"/>
      <c r="BO123" s="6"/>
      <c r="BP123" s="6"/>
      <c r="BQ123" s="6"/>
      <c r="BR123" s="6"/>
      <c r="BS123" s="6"/>
      <c r="BT123" s="6"/>
      <c r="BU123" s="6"/>
      <c r="BV123" s="6"/>
    </row>
    <row r="124" spans="1:74" ht="16.5" customHeight="1">
      <c r="A124" s="7" t="s">
        <v>108</v>
      </c>
      <c r="B124" s="6">
        <f>+B69</f>
        <v>0</v>
      </c>
      <c r="C124" s="6">
        <f t="shared" ref="C124:BL124" si="1">+C69</f>
        <v>0</v>
      </c>
      <c r="D124" s="6">
        <f t="shared" si="1"/>
        <v>0</v>
      </c>
      <c r="E124" s="6">
        <f t="shared" si="1"/>
        <v>0</v>
      </c>
      <c r="F124" s="6">
        <f t="shared" si="1"/>
        <v>0</v>
      </c>
      <c r="G124" s="6">
        <f t="shared" si="1"/>
        <v>12866.56</v>
      </c>
      <c r="H124" s="6">
        <f t="shared" si="1"/>
        <v>22778</v>
      </c>
      <c r="I124" s="6">
        <f t="shared" si="1"/>
        <v>73964</v>
      </c>
      <c r="J124" s="6">
        <f t="shared" si="1"/>
        <v>136422</v>
      </c>
      <c r="K124" s="6">
        <f t="shared" si="1"/>
        <v>204435.54</v>
      </c>
      <c r="L124" s="6">
        <f t="shared" si="1"/>
        <v>286338</v>
      </c>
      <c r="M124" s="6">
        <f t="shared" si="1"/>
        <v>373788</v>
      </c>
      <c r="N124" s="6">
        <f t="shared" si="1"/>
        <v>469572</v>
      </c>
      <c r="O124" s="6">
        <f t="shared" si="1"/>
        <v>430475.33</v>
      </c>
      <c r="P124" s="6">
        <f t="shared" si="1"/>
        <v>452712</v>
      </c>
      <c r="Q124" s="6">
        <f t="shared" si="1"/>
        <v>311100</v>
      </c>
      <c r="R124" s="6">
        <f t="shared" si="1"/>
        <v>224991</v>
      </c>
      <c r="S124" s="6">
        <f t="shared" si="1"/>
        <v>304920.96000000002</v>
      </c>
      <c r="T124" s="6">
        <f t="shared" si="1"/>
        <v>210870</v>
      </c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>
        <f t="shared" si="1"/>
        <v>0</v>
      </c>
      <c r="BD124" s="6">
        <f t="shared" si="1"/>
        <v>0</v>
      </c>
      <c r="BE124" s="6">
        <f t="shared" si="1"/>
        <v>0</v>
      </c>
      <c r="BF124" s="6">
        <f t="shared" si="1"/>
        <v>0</v>
      </c>
      <c r="BG124" s="6">
        <f t="shared" si="1"/>
        <v>0</v>
      </c>
      <c r="BH124" s="6">
        <f t="shared" si="1"/>
        <v>0</v>
      </c>
      <c r="BI124" s="6">
        <f t="shared" si="1"/>
        <v>0</v>
      </c>
      <c r="BJ124" s="6">
        <f t="shared" si="1"/>
        <v>0</v>
      </c>
      <c r="BK124" s="6">
        <f t="shared" si="1"/>
        <v>0</v>
      </c>
      <c r="BL124" s="6">
        <f t="shared" si="1"/>
        <v>0</v>
      </c>
      <c r="BM124" s="6"/>
      <c r="BN124" s="6"/>
      <c r="BO124" s="6"/>
      <c r="BP124" s="6"/>
      <c r="BQ124" s="6"/>
      <c r="BR124" s="6"/>
      <c r="BS124" s="6"/>
      <c r="BT124" s="6"/>
      <c r="BU124" s="6"/>
      <c r="BV124" s="6"/>
    </row>
    <row r="125" spans="1:74" ht="16.5" customHeight="1">
      <c r="A125" s="7" t="s">
        <v>109</v>
      </c>
      <c r="B125" s="8">
        <f t="shared" ref="B125:BK125" si="2">SUM(B123:B124)</f>
        <v>300000</v>
      </c>
      <c r="C125" s="8">
        <f t="shared" si="2"/>
        <v>850000</v>
      </c>
      <c r="D125" s="8">
        <f t="shared" si="2"/>
        <v>802778</v>
      </c>
      <c r="E125" s="8">
        <f t="shared" si="2"/>
        <v>813964</v>
      </c>
      <c r="F125" s="8">
        <f t="shared" si="2"/>
        <v>686422</v>
      </c>
      <c r="G125" s="8">
        <f t="shared" si="2"/>
        <v>952857.66</v>
      </c>
      <c r="H125" s="8">
        <f t="shared" si="2"/>
        <v>1036338</v>
      </c>
      <c r="I125" s="8">
        <f t="shared" si="2"/>
        <v>1029343</v>
      </c>
      <c r="J125" s="8">
        <f t="shared" si="2"/>
        <v>1075127</v>
      </c>
      <c r="K125" s="8">
        <f t="shared" si="2"/>
        <v>1244808.6599999999</v>
      </c>
      <c r="L125" s="8">
        <f t="shared" si="2"/>
        <v>1344490</v>
      </c>
      <c r="M125" s="8">
        <f t="shared" si="2"/>
        <v>1404171</v>
      </c>
      <c r="N125" s="8">
        <f t="shared" si="2"/>
        <v>719572</v>
      </c>
      <c r="O125" s="8">
        <f t="shared" si="2"/>
        <v>1505534</v>
      </c>
      <c r="P125" s="8">
        <f t="shared" si="2"/>
        <v>1807622</v>
      </c>
      <c r="Q125" s="8">
        <f t="shared" si="2"/>
        <v>1422541</v>
      </c>
      <c r="R125" s="8">
        <f t="shared" si="2"/>
        <v>1186946</v>
      </c>
      <c r="S125" s="8">
        <f t="shared" si="2"/>
        <v>905946.59000000008</v>
      </c>
      <c r="T125" s="8">
        <f t="shared" si="2"/>
        <v>502373</v>
      </c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>
        <f t="shared" si="2"/>
        <v>0</v>
      </c>
      <c r="BD125" s="8">
        <f t="shared" si="2"/>
        <v>0</v>
      </c>
      <c r="BE125" s="8">
        <f t="shared" si="2"/>
        <v>0</v>
      </c>
      <c r="BF125" s="8">
        <f t="shared" si="2"/>
        <v>0</v>
      </c>
      <c r="BG125" s="8">
        <f t="shared" si="2"/>
        <v>0</v>
      </c>
      <c r="BH125" s="8">
        <f t="shared" si="2"/>
        <v>0</v>
      </c>
      <c r="BI125" s="8">
        <f t="shared" si="2"/>
        <v>0</v>
      </c>
      <c r="BJ125" s="8">
        <f t="shared" si="2"/>
        <v>0</v>
      </c>
      <c r="BK125" s="8">
        <f t="shared" si="2"/>
        <v>0</v>
      </c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</row>
    <row r="126" spans="1:74" ht="16.5" customHeight="1">
      <c r="A126" s="2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1:74" ht="16.5" customHeight="1">
      <c r="A127" s="9" t="s">
        <v>110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1:74" ht="16.5" customHeight="1">
      <c r="A128" t="s">
        <v>1</v>
      </c>
      <c r="B128" t="s">
        <v>2</v>
      </c>
      <c r="C128" t="s">
        <v>111</v>
      </c>
      <c r="D128" t="s">
        <v>4</v>
      </c>
      <c r="E128" t="s">
        <v>5</v>
      </c>
      <c r="F128" t="s">
        <v>6</v>
      </c>
      <c r="G128" t="s">
        <v>112</v>
      </c>
      <c r="H128" t="s">
        <v>8</v>
      </c>
      <c r="I128" t="s">
        <v>9</v>
      </c>
      <c r="J128" t="s">
        <v>10</v>
      </c>
      <c r="K128" t="s">
        <v>113</v>
      </c>
      <c r="L128" t="s">
        <v>12</v>
      </c>
      <c r="M128" t="s">
        <v>13</v>
      </c>
      <c r="N128" t="s">
        <v>14</v>
      </c>
      <c r="O128" t="s">
        <v>114</v>
      </c>
      <c r="P128" t="s">
        <v>16</v>
      </c>
      <c r="Q128" t="s">
        <v>17</v>
      </c>
      <c r="R128" t="s">
        <v>18</v>
      </c>
      <c r="S128" t="s">
        <v>115</v>
      </c>
      <c r="T128" t="s">
        <v>20</v>
      </c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4"/>
      <c r="BS128" s="4"/>
      <c r="BT128" s="4"/>
      <c r="BU128" s="4"/>
      <c r="BV128" s="4"/>
    </row>
    <row r="129" spans="1:74" ht="16.5" customHeight="1">
      <c r="A129" t="s">
        <v>116</v>
      </c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1:74" ht="16.5" customHeight="1">
      <c r="A130" t="s">
        <v>117</v>
      </c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1:74" ht="16.5" customHeight="1">
      <c r="A131" t="s">
        <v>118</v>
      </c>
      <c r="B131">
        <v>703896</v>
      </c>
      <c r="C131">
        <v>706162.79</v>
      </c>
      <c r="D131">
        <v>735293</v>
      </c>
      <c r="E131">
        <v>666972</v>
      </c>
      <c r="F131">
        <v>729777</v>
      </c>
      <c r="G131">
        <v>743381.79</v>
      </c>
      <c r="H131">
        <v>780319</v>
      </c>
      <c r="I131">
        <v>804386</v>
      </c>
      <c r="J131">
        <v>798784</v>
      </c>
      <c r="K131">
        <v>819796.25</v>
      </c>
      <c r="L131">
        <v>834065</v>
      </c>
      <c r="M131">
        <v>850262</v>
      </c>
      <c r="N131">
        <v>845461</v>
      </c>
      <c r="O131">
        <v>848360.2</v>
      </c>
      <c r="P131">
        <v>804313</v>
      </c>
      <c r="Q131">
        <v>785363</v>
      </c>
      <c r="R131">
        <v>731985</v>
      </c>
      <c r="S131">
        <v>697917.54</v>
      </c>
      <c r="T131">
        <v>566199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"/>
      <c r="BS131" s="2"/>
      <c r="BT131" s="2"/>
      <c r="BU131" s="2"/>
      <c r="BV131" s="2"/>
    </row>
    <row r="132" spans="1:74" ht="16.5" customHeight="1">
      <c r="A132" t="s">
        <v>119</v>
      </c>
      <c r="B132">
        <v>867</v>
      </c>
      <c r="C132">
        <v>553.17999999999995</v>
      </c>
      <c r="D132">
        <v>577</v>
      </c>
      <c r="E132">
        <v>365</v>
      </c>
      <c r="F132">
        <v>730</v>
      </c>
      <c r="G132">
        <v>201.83</v>
      </c>
      <c r="H132">
        <v>161</v>
      </c>
      <c r="I132">
        <v>187</v>
      </c>
      <c r="J132">
        <v>135</v>
      </c>
      <c r="K132">
        <v>523.95000000000005</v>
      </c>
      <c r="L132">
        <v>2246</v>
      </c>
      <c r="M132">
        <v>4452</v>
      </c>
      <c r="N132">
        <v>3320</v>
      </c>
      <c r="O132">
        <v>20155.25</v>
      </c>
      <c r="P132">
        <v>17561</v>
      </c>
      <c r="Q132">
        <v>18187</v>
      </c>
      <c r="R132">
        <v>17076</v>
      </c>
      <c r="S132">
        <v>12750.21</v>
      </c>
      <c r="T132">
        <v>11561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"/>
      <c r="BS132" s="2"/>
      <c r="BT132" s="2"/>
      <c r="BU132" s="2"/>
      <c r="BV132" s="2"/>
    </row>
    <row r="133" spans="1:74" ht="16.5" customHeight="1">
      <c r="A133" t="s">
        <v>120</v>
      </c>
      <c r="B133">
        <v>703029</v>
      </c>
      <c r="C133">
        <v>705609.61</v>
      </c>
      <c r="D133">
        <v>734716</v>
      </c>
      <c r="E133">
        <v>666607</v>
      </c>
      <c r="F133">
        <v>729047</v>
      </c>
      <c r="G133">
        <v>743179.96</v>
      </c>
      <c r="H133">
        <v>780158</v>
      </c>
      <c r="I133">
        <v>804199</v>
      </c>
      <c r="J133">
        <v>798649</v>
      </c>
      <c r="K133">
        <v>819272.3</v>
      </c>
      <c r="L133">
        <v>831819</v>
      </c>
      <c r="M133">
        <v>845810</v>
      </c>
      <c r="N133">
        <v>842141</v>
      </c>
      <c r="O133">
        <v>828204.96</v>
      </c>
      <c r="P133">
        <v>786752</v>
      </c>
      <c r="Q133">
        <v>767176</v>
      </c>
      <c r="R133">
        <v>714909</v>
      </c>
      <c r="S133">
        <v>685167.33</v>
      </c>
      <c r="T133">
        <v>554638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"/>
      <c r="BS133" s="2"/>
      <c r="BT133" s="2"/>
      <c r="BU133" s="2"/>
      <c r="BV133" s="2"/>
    </row>
    <row r="134" spans="1:74" ht="16.5" customHeight="1">
      <c r="A134" t="s">
        <v>121</v>
      </c>
      <c r="B134">
        <v>3705</v>
      </c>
      <c r="C134">
        <v>2915.31</v>
      </c>
      <c r="D134">
        <v>3237</v>
      </c>
      <c r="E134">
        <v>4031</v>
      </c>
      <c r="F134">
        <v>1476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149.05000000000001</v>
      </c>
      <c r="T134">
        <v>0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"/>
      <c r="BS134" s="2"/>
      <c r="BT134" s="2"/>
      <c r="BU134" s="2"/>
      <c r="BV134" s="2"/>
    </row>
    <row r="135" spans="1:74" ht="16.5" customHeight="1">
      <c r="A135" t="s">
        <v>122</v>
      </c>
      <c r="B135">
        <v>3705</v>
      </c>
      <c r="C135">
        <v>2915.31</v>
      </c>
      <c r="D135">
        <v>3237</v>
      </c>
      <c r="E135">
        <v>4031</v>
      </c>
      <c r="F135">
        <v>1476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149.05000000000001</v>
      </c>
      <c r="T135">
        <v>0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"/>
      <c r="BS135" s="2"/>
      <c r="BT135" s="2"/>
      <c r="BU135" s="2"/>
      <c r="BV135" s="2"/>
    </row>
    <row r="136" spans="1:74" ht="16.5" customHeight="1">
      <c r="A136" t="s">
        <v>123</v>
      </c>
      <c r="B136">
        <v>61935</v>
      </c>
      <c r="C136">
        <v>84406.93</v>
      </c>
      <c r="D136">
        <v>61687</v>
      </c>
      <c r="E136">
        <v>63758</v>
      </c>
      <c r="F136">
        <v>63576</v>
      </c>
      <c r="G136">
        <v>89665.87</v>
      </c>
      <c r="H136">
        <v>68611</v>
      </c>
      <c r="I136">
        <v>67762</v>
      </c>
      <c r="J136">
        <v>66335</v>
      </c>
      <c r="K136">
        <v>64603.29</v>
      </c>
      <c r="L136">
        <v>59990</v>
      </c>
      <c r="M136">
        <v>66519</v>
      </c>
      <c r="N136">
        <v>61607</v>
      </c>
      <c r="O136">
        <v>52148.22</v>
      </c>
      <c r="P136">
        <v>51154</v>
      </c>
      <c r="Q136">
        <v>46414</v>
      </c>
      <c r="R136">
        <v>44823</v>
      </c>
      <c r="S136">
        <v>38842.29</v>
      </c>
      <c r="T136">
        <v>33578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"/>
      <c r="BS136" s="2"/>
      <c r="BT136" s="2"/>
      <c r="BU136" s="2"/>
      <c r="BV136" s="2"/>
    </row>
    <row r="137" spans="1:74" ht="16.5" customHeight="1">
      <c r="A137" t="s">
        <v>124</v>
      </c>
      <c r="B137">
        <v>769536</v>
      </c>
      <c r="C137">
        <v>793485.03</v>
      </c>
      <c r="D137">
        <v>800217</v>
      </c>
      <c r="E137">
        <v>734761</v>
      </c>
      <c r="F137">
        <v>794829</v>
      </c>
      <c r="G137">
        <v>833047.66</v>
      </c>
      <c r="H137">
        <v>848930</v>
      </c>
      <c r="I137">
        <v>872148</v>
      </c>
      <c r="J137">
        <v>865119</v>
      </c>
      <c r="K137">
        <v>884399.54</v>
      </c>
      <c r="L137">
        <v>894055</v>
      </c>
      <c r="M137">
        <v>916781</v>
      </c>
      <c r="N137">
        <v>907068</v>
      </c>
      <c r="O137">
        <v>900508.42</v>
      </c>
      <c r="P137">
        <v>855467</v>
      </c>
      <c r="Q137">
        <v>831777</v>
      </c>
      <c r="R137">
        <v>776808</v>
      </c>
      <c r="S137">
        <v>737356.05</v>
      </c>
      <c r="T137">
        <v>599777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"/>
      <c r="BS137" s="2"/>
      <c r="BT137" s="2"/>
      <c r="BU137" s="2"/>
      <c r="BV137" s="2"/>
    </row>
    <row r="138" spans="1:74" ht="16.5" customHeight="1">
      <c r="A138" t="s">
        <v>125</v>
      </c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"/>
      <c r="BS138" s="2"/>
      <c r="BT138" s="2"/>
      <c r="BU138" s="2"/>
      <c r="BV138" s="2"/>
    </row>
    <row r="139" spans="1:74" ht="16.5" customHeight="1">
      <c r="A139" t="s">
        <v>126</v>
      </c>
      <c r="B139">
        <v>568380</v>
      </c>
      <c r="C139">
        <v>594202.65</v>
      </c>
      <c r="D139">
        <v>588448</v>
      </c>
      <c r="E139">
        <v>547071</v>
      </c>
      <c r="F139">
        <v>586087</v>
      </c>
      <c r="G139">
        <v>599490.64</v>
      </c>
      <c r="H139">
        <v>622464</v>
      </c>
      <c r="I139">
        <v>640728</v>
      </c>
      <c r="J139">
        <v>629475</v>
      </c>
      <c r="K139">
        <v>653977.31000000006</v>
      </c>
      <c r="L139">
        <v>657106</v>
      </c>
      <c r="M139">
        <v>667796</v>
      </c>
      <c r="N139">
        <v>661216</v>
      </c>
      <c r="O139">
        <v>666515.38</v>
      </c>
      <c r="P139">
        <v>620768</v>
      </c>
      <c r="Q139">
        <v>591636</v>
      </c>
      <c r="R139">
        <v>551354</v>
      </c>
      <c r="S139">
        <v>540853.21</v>
      </c>
      <c r="T139">
        <v>419214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"/>
      <c r="BS139" s="2"/>
      <c r="BT139" s="2"/>
      <c r="BU139" s="2"/>
      <c r="BV139" s="2"/>
    </row>
    <row r="140" spans="1:74" ht="16.5" customHeight="1">
      <c r="A140" t="s">
        <v>127</v>
      </c>
      <c r="B140">
        <v>568380</v>
      </c>
      <c r="C140">
        <v>2147.91</v>
      </c>
      <c r="D140">
        <v>1846</v>
      </c>
      <c r="E140">
        <v>582</v>
      </c>
      <c r="F140">
        <v>420</v>
      </c>
      <c r="G140">
        <v>7.87</v>
      </c>
      <c r="H140">
        <v>103</v>
      </c>
      <c r="I140">
        <v>168</v>
      </c>
      <c r="J140">
        <v>118</v>
      </c>
      <c r="K140">
        <v>1053.02</v>
      </c>
      <c r="L140">
        <v>1374</v>
      </c>
      <c r="M140">
        <v>3573</v>
      </c>
      <c r="N140">
        <v>2889</v>
      </c>
      <c r="O140">
        <v>8004.88</v>
      </c>
      <c r="P140">
        <v>16377</v>
      </c>
      <c r="Q140">
        <v>16751</v>
      </c>
      <c r="R140">
        <v>15638</v>
      </c>
      <c r="S140">
        <v>11850.46</v>
      </c>
      <c r="T140">
        <v>10557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"/>
      <c r="BS140" s="2"/>
      <c r="BT140" s="2"/>
      <c r="BU140" s="2"/>
      <c r="BV140" s="2"/>
    </row>
    <row r="141" spans="1:74" ht="16.5" customHeight="1">
      <c r="A141" t="s">
        <v>128</v>
      </c>
      <c r="B141">
        <v>0</v>
      </c>
      <c r="C141">
        <v>592054.74</v>
      </c>
      <c r="D141">
        <v>586602</v>
      </c>
      <c r="E141">
        <v>546489</v>
      </c>
      <c r="F141">
        <v>585667</v>
      </c>
      <c r="G141">
        <v>599482.78</v>
      </c>
      <c r="H141">
        <v>622361</v>
      </c>
      <c r="I141">
        <v>640560</v>
      </c>
      <c r="J141">
        <v>629357</v>
      </c>
      <c r="K141">
        <v>652924.29</v>
      </c>
      <c r="L141">
        <v>655732</v>
      </c>
      <c r="M141">
        <v>664223</v>
      </c>
      <c r="N141">
        <v>658327</v>
      </c>
      <c r="O141">
        <v>658510.5</v>
      </c>
      <c r="P141">
        <v>604391</v>
      </c>
      <c r="Q141">
        <v>574885</v>
      </c>
      <c r="R141">
        <v>535716</v>
      </c>
      <c r="S141">
        <v>529002.75</v>
      </c>
      <c r="T141">
        <v>408657</v>
      </c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"/>
      <c r="BS141" s="2"/>
      <c r="BT141" s="2"/>
      <c r="BU141" s="2"/>
      <c r="BV141" s="2"/>
    </row>
    <row r="142" spans="1:74" ht="16.5" customHeight="1">
      <c r="A142" t="s">
        <v>129</v>
      </c>
      <c r="B142">
        <v>61740</v>
      </c>
      <c r="C142">
        <v>70768.36</v>
      </c>
      <c r="D142">
        <v>66975</v>
      </c>
      <c r="E142">
        <v>66443</v>
      </c>
      <c r="F142">
        <v>59489</v>
      </c>
      <c r="G142">
        <v>61264.17</v>
      </c>
      <c r="H142">
        <v>54808</v>
      </c>
      <c r="I142">
        <v>55108</v>
      </c>
      <c r="J142">
        <v>53619</v>
      </c>
      <c r="K142">
        <v>56179.19</v>
      </c>
      <c r="L142">
        <v>58491</v>
      </c>
      <c r="M142">
        <v>61354</v>
      </c>
      <c r="N142">
        <v>66140</v>
      </c>
      <c r="O142">
        <v>86984.66</v>
      </c>
      <c r="P142">
        <v>62403</v>
      </c>
      <c r="Q142">
        <v>60762</v>
      </c>
      <c r="R142">
        <v>59912</v>
      </c>
      <c r="S142">
        <v>62323.1</v>
      </c>
      <c r="T142">
        <v>46840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"/>
      <c r="BS142" s="2"/>
      <c r="BT142" s="2"/>
      <c r="BU142" s="2"/>
      <c r="BV142" s="2"/>
    </row>
    <row r="143" spans="1:74" ht="16.5" customHeight="1">
      <c r="A143" t="s">
        <v>130</v>
      </c>
      <c r="B143">
        <v>8898</v>
      </c>
      <c r="C143">
        <v>7555.39</v>
      </c>
      <c r="D143">
        <v>12293</v>
      </c>
      <c r="E143">
        <v>17622</v>
      </c>
      <c r="F143">
        <v>8338</v>
      </c>
      <c r="G143">
        <v>12886.16</v>
      </c>
      <c r="H143">
        <v>11008</v>
      </c>
      <c r="I143">
        <v>7284</v>
      </c>
      <c r="J143">
        <v>7882</v>
      </c>
      <c r="K143">
        <v>7808.35</v>
      </c>
      <c r="L143">
        <v>12364</v>
      </c>
      <c r="M143">
        <v>12325</v>
      </c>
      <c r="N143">
        <v>15611</v>
      </c>
      <c r="O143">
        <v>27836.84</v>
      </c>
      <c r="P143">
        <v>18798</v>
      </c>
      <c r="Q143">
        <v>20474</v>
      </c>
      <c r="R143">
        <v>19231</v>
      </c>
      <c r="S143">
        <v>21321.54</v>
      </c>
      <c r="T143">
        <v>16529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"/>
      <c r="BS143" s="2"/>
      <c r="BT143" s="2"/>
      <c r="BU143" s="2"/>
      <c r="BV143" s="2"/>
    </row>
    <row r="144" spans="1:74" ht="16.5" customHeight="1">
      <c r="A144" t="s">
        <v>131</v>
      </c>
      <c r="B144">
        <v>52842</v>
      </c>
      <c r="C144">
        <v>63212.97</v>
      </c>
      <c r="D144">
        <v>54682</v>
      </c>
      <c r="E144">
        <v>48821</v>
      </c>
      <c r="F144">
        <v>51151</v>
      </c>
      <c r="G144">
        <v>48378.01</v>
      </c>
      <c r="H144">
        <v>43800</v>
      </c>
      <c r="I144">
        <v>47824</v>
      </c>
      <c r="J144">
        <v>45737</v>
      </c>
      <c r="K144">
        <v>48370.84</v>
      </c>
      <c r="L144">
        <v>46127</v>
      </c>
      <c r="M144">
        <v>49029</v>
      </c>
      <c r="N144">
        <v>50529</v>
      </c>
      <c r="O144">
        <v>59147.82</v>
      </c>
      <c r="P144">
        <v>43605</v>
      </c>
      <c r="Q144">
        <v>40288</v>
      </c>
      <c r="R144">
        <v>40681</v>
      </c>
      <c r="S144">
        <v>41001.550000000003</v>
      </c>
      <c r="T144">
        <v>30311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"/>
      <c r="BS144" s="2"/>
      <c r="BT144" s="2"/>
      <c r="BU144" s="2"/>
      <c r="BV144" s="2"/>
    </row>
    <row r="145" spans="1:74" ht="16.5" customHeight="1">
      <c r="A145" t="s">
        <v>132</v>
      </c>
      <c r="B145">
        <v>630120</v>
      </c>
      <c r="C145">
        <v>664971.01</v>
      </c>
      <c r="D145">
        <v>655423</v>
      </c>
      <c r="E145">
        <v>613514</v>
      </c>
      <c r="F145">
        <v>645576</v>
      </c>
      <c r="G145">
        <v>660754.81000000006</v>
      </c>
      <c r="H145">
        <v>677272</v>
      </c>
      <c r="I145">
        <v>695836</v>
      </c>
      <c r="J145">
        <v>683094</v>
      </c>
      <c r="K145">
        <v>710156.5</v>
      </c>
      <c r="L145">
        <v>715597</v>
      </c>
      <c r="M145">
        <v>729150</v>
      </c>
      <c r="N145">
        <v>727356</v>
      </c>
      <c r="O145">
        <v>753500.04</v>
      </c>
      <c r="P145">
        <v>683171</v>
      </c>
      <c r="Q145">
        <v>652398</v>
      </c>
      <c r="R145">
        <v>611266</v>
      </c>
      <c r="S145">
        <v>603176.31000000006</v>
      </c>
      <c r="T145">
        <v>466054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"/>
      <c r="BS145" s="2"/>
      <c r="BT145" s="2"/>
      <c r="BU145" s="2"/>
      <c r="BV145" s="2"/>
    </row>
    <row r="146" spans="1:74" ht="16.5" customHeight="1">
      <c r="A146" t="s">
        <v>133</v>
      </c>
      <c r="B146">
        <v>139416</v>
      </c>
      <c r="C146">
        <v>128514.02</v>
      </c>
      <c r="D146">
        <v>144794</v>
      </c>
      <c r="E146">
        <v>121247</v>
      </c>
      <c r="F146">
        <v>149253</v>
      </c>
      <c r="G146">
        <v>172292.85</v>
      </c>
      <c r="H146">
        <v>171658</v>
      </c>
      <c r="I146">
        <v>176312</v>
      </c>
      <c r="J146">
        <v>182025</v>
      </c>
      <c r="K146">
        <v>174243.04</v>
      </c>
      <c r="L146">
        <v>178458</v>
      </c>
      <c r="M146">
        <v>187631</v>
      </c>
      <c r="N146">
        <v>179712</v>
      </c>
      <c r="O146">
        <v>147008.38</v>
      </c>
      <c r="P146">
        <v>172296</v>
      </c>
      <c r="Q146">
        <v>179379</v>
      </c>
      <c r="R146">
        <v>165542</v>
      </c>
      <c r="S146">
        <v>134179.74</v>
      </c>
      <c r="T146">
        <v>133723</v>
      </c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"/>
      <c r="BS146" s="2"/>
      <c r="BT146" s="2"/>
      <c r="BU146" s="2"/>
      <c r="BV146" s="2"/>
    </row>
    <row r="147" spans="1:74" ht="16.5" customHeight="1">
      <c r="A147" t="s">
        <v>134</v>
      </c>
      <c r="B147">
        <v>5589</v>
      </c>
      <c r="C147">
        <v>6778.39</v>
      </c>
      <c r="D147">
        <v>7623</v>
      </c>
      <c r="E147">
        <v>8253</v>
      </c>
      <c r="F147">
        <v>8445</v>
      </c>
      <c r="G147">
        <v>8609.48</v>
      </c>
      <c r="H147">
        <v>9341</v>
      </c>
      <c r="I147">
        <v>11136</v>
      </c>
      <c r="J147">
        <v>12341</v>
      </c>
      <c r="K147">
        <v>13531.05</v>
      </c>
      <c r="L147">
        <v>14885</v>
      </c>
      <c r="M147">
        <v>16653</v>
      </c>
      <c r="N147">
        <v>16943</v>
      </c>
      <c r="O147">
        <v>16566.849999999999</v>
      </c>
      <c r="P147">
        <v>14589</v>
      </c>
      <c r="Q147">
        <v>13716</v>
      </c>
      <c r="R147">
        <v>11821</v>
      </c>
      <c r="S147">
        <v>9787.9699999999993</v>
      </c>
      <c r="T147">
        <v>8332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"/>
      <c r="BS147" s="2"/>
      <c r="BT147" s="2"/>
      <c r="BU147" s="2"/>
      <c r="BV147" s="2"/>
    </row>
    <row r="148" spans="1:74" ht="16.5" customHeight="1">
      <c r="A148" t="s">
        <v>135</v>
      </c>
      <c r="B148">
        <v>22502</v>
      </c>
      <c r="C148">
        <v>11440.9</v>
      </c>
      <c r="D148">
        <v>14236</v>
      </c>
      <c r="E148">
        <v>9099</v>
      </c>
      <c r="F148">
        <v>14423</v>
      </c>
      <c r="G148">
        <v>18201.330000000002</v>
      </c>
      <c r="H148">
        <v>18592</v>
      </c>
      <c r="I148">
        <v>20282</v>
      </c>
      <c r="J148">
        <v>20571</v>
      </c>
      <c r="K148">
        <v>19074.759999999998</v>
      </c>
      <c r="L148">
        <v>18984</v>
      </c>
      <c r="M148">
        <v>20160</v>
      </c>
      <c r="N148">
        <v>19003</v>
      </c>
      <c r="O148">
        <v>9171.81</v>
      </c>
      <c r="P148">
        <v>13064</v>
      </c>
      <c r="Q148">
        <v>21940</v>
      </c>
      <c r="R148">
        <v>22030</v>
      </c>
      <c r="S148">
        <v>-8782.66</v>
      </c>
      <c r="T148">
        <v>21324</v>
      </c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"/>
      <c r="BS148" s="2"/>
      <c r="BT148" s="2"/>
      <c r="BU148" s="2"/>
      <c r="BV148" s="2"/>
    </row>
    <row r="149" spans="1:74" ht="16.5" customHeight="1">
      <c r="A149" t="s">
        <v>136</v>
      </c>
      <c r="B149">
        <v>111325</v>
      </c>
      <c r="C149">
        <v>110294.73</v>
      </c>
      <c r="D149">
        <v>122935</v>
      </c>
      <c r="E149">
        <v>103895</v>
      </c>
      <c r="F149">
        <v>126385</v>
      </c>
      <c r="G149">
        <v>145482.04</v>
      </c>
      <c r="H149">
        <v>143725</v>
      </c>
      <c r="I149">
        <v>144894</v>
      </c>
      <c r="J149">
        <v>149113</v>
      </c>
      <c r="K149">
        <v>141637.24</v>
      </c>
      <c r="L149">
        <v>144589</v>
      </c>
      <c r="M149">
        <v>150818</v>
      </c>
      <c r="N149">
        <v>143766</v>
      </c>
      <c r="O149">
        <v>121269.72</v>
      </c>
      <c r="P149">
        <v>144643</v>
      </c>
      <c r="Q149">
        <v>143723</v>
      </c>
      <c r="R149">
        <v>131691</v>
      </c>
      <c r="S149">
        <v>133174.43</v>
      </c>
      <c r="T149">
        <v>104067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"/>
      <c r="BS149" s="2"/>
      <c r="BT149" s="2"/>
      <c r="BU149" s="2"/>
      <c r="BV149" s="2"/>
    </row>
    <row r="150" spans="1:74" ht="16.5" customHeight="1">
      <c r="A150" t="s">
        <v>137</v>
      </c>
      <c r="B150">
        <v>111325</v>
      </c>
      <c r="C150">
        <v>110294.73</v>
      </c>
      <c r="D150">
        <v>122935</v>
      </c>
      <c r="E150">
        <v>103895</v>
      </c>
      <c r="F150">
        <v>126385</v>
      </c>
      <c r="G150">
        <v>145482.04</v>
      </c>
      <c r="H150">
        <v>143725</v>
      </c>
      <c r="I150">
        <v>144894</v>
      </c>
      <c r="J150">
        <v>149113</v>
      </c>
      <c r="K150">
        <v>141637.24</v>
      </c>
      <c r="L150">
        <v>144589</v>
      </c>
      <c r="M150">
        <v>150818</v>
      </c>
      <c r="N150">
        <v>143766</v>
      </c>
      <c r="O150">
        <v>121269.72</v>
      </c>
      <c r="P150">
        <v>144643</v>
      </c>
      <c r="Q150">
        <v>143723</v>
      </c>
      <c r="R150">
        <v>131691</v>
      </c>
      <c r="S150">
        <v>133174.43</v>
      </c>
      <c r="T150">
        <v>104067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"/>
      <c r="BS150" s="2"/>
      <c r="BT150" s="2"/>
      <c r="BU150" s="2"/>
      <c r="BV150" s="2"/>
    </row>
    <row r="151" spans="1:74" ht="16.5" customHeight="1">
      <c r="A151" t="s">
        <v>138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"/>
      <c r="BS151" s="2"/>
      <c r="BT151" s="2"/>
      <c r="BU151" s="2"/>
      <c r="BV151" s="2"/>
    </row>
    <row r="152" spans="1:74" ht="16.5" customHeight="1">
      <c r="A152" t="s">
        <v>139</v>
      </c>
      <c r="B152">
        <v>111325</v>
      </c>
      <c r="C152">
        <v>110294.73</v>
      </c>
      <c r="D152">
        <v>122935</v>
      </c>
      <c r="E152">
        <v>103895</v>
      </c>
      <c r="F152">
        <v>126385</v>
      </c>
      <c r="G152">
        <v>145482.04</v>
      </c>
      <c r="H152">
        <v>143725</v>
      </c>
      <c r="I152">
        <v>144894</v>
      </c>
      <c r="J152">
        <v>149113</v>
      </c>
      <c r="K152">
        <v>141637.24</v>
      </c>
      <c r="L152">
        <v>144589</v>
      </c>
      <c r="M152">
        <v>150818</v>
      </c>
      <c r="N152">
        <v>143766</v>
      </c>
      <c r="O152">
        <v>121269.72</v>
      </c>
      <c r="P152">
        <v>144643</v>
      </c>
      <c r="Q152">
        <v>143723</v>
      </c>
      <c r="R152">
        <v>131691</v>
      </c>
      <c r="S152">
        <v>133174.43</v>
      </c>
      <c r="T152">
        <v>104067</v>
      </c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"/>
      <c r="BS152" s="2"/>
      <c r="BT152" s="2"/>
      <c r="BU152" s="2"/>
      <c r="BV152" s="2"/>
    </row>
    <row r="153" spans="1:74" ht="16.5" customHeight="1">
      <c r="A153" t="s">
        <v>140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"/>
      <c r="BS153" s="2"/>
      <c r="BT153" s="2"/>
      <c r="BU153" s="2"/>
      <c r="BV153" s="2"/>
    </row>
    <row r="154" spans="1:74" ht="16.5" customHeight="1">
      <c r="A154" t="s">
        <v>141</v>
      </c>
      <c r="B154">
        <v>0</v>
      </c>
      <c r="C154">
        <v>-674.32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-50.42</v>
      </c>
      <c r="T154">
        <v>0</v>
      </c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"/>
      <c r="BS154" s="2"/>
      <c r="BT154" s="2"/>
      <c r="BU154" s="2"/>
      <c r="BV154" s="2"/>
    </row>
    <row r="155" spans="1:74" ht="16.5" customHeight="1">
      <c r="A155" t="s">
        <v>142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"/>
      <c r="BS155" s="2"/>
      <c r="BT155" s="2"/>
      <c r="BU155" s="2"/>
      <c r="BV155" s="2"/>
    </row>
    <row r="156" spans="1:74" ht="16.5" customHeight="1">
      <c r="A156" t="s">
        <v>143</v>
      </c>
      <c r="B156">
        <v>0</v>
      </c>
      <c r="C156">
        <v>3371.61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-484.86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252.07</v>
      </c>
      <c r="T156">
        <v>0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"/>
      <c r="BS156" s="2"/>
      <c r="BT156" s="2"/>
      <c r="BU156" s="2"/>
      <c r="BV156" s="2"/>
    </row>
    <row r="157" spans="1:74" ht="16.5" customHeight="1">
      <c r="A157" t="s">
        <v>144</v>
      </c>
      <c r="B157">
        <v>0</v>
      </c>
      <c r="C157">
        <v>2697.29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-484.86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201.66</v>
      </c>
      <c r="T157">
        <v>0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2"/>
      <c r="BS157" s="2"/>
      <c r="BT157" s="2"/>
      <c r="BU157" s="2"/>
      <c r="BV157" s="2"/>
    </row>
    <row r="158" spans="1:74" ht="16.5" customHeight="1">
      <c r="A158" t="s">
        <v>145</v>
      </c>
      <c r="B158">
        <v>111325</v>
      </c>
      <c r="C158">
        <v>121083.9</v>
      </c>
      <c r="D158">
        <v>122935</v>
      </c>
      <c r="E158">
        <v>103895</v>
      </c>
      <c r="F158">
        <v>126385</v>
      </c>
      <c r="G158">
        <v>145482.04</v>
      </c>
      <c r="H158">
        <v>143725</v>
      </c>
      <c r="I158">
        <v>144894</v>
      </c>
      <c r="J158">
        <v>149113</v>
      </c>
      <c r="K158">
        <v>139697.81</v>
      </c>
      <c r="L158">
        <v>144589</v>
      </c>
      <c r="M158">
        <v>150818</v>
      </c>
      <c r="N158">
        <v>143766</v>
      </c>
      <c r="O158">
        <v>121269.72</v>
      </c>
      <c r="P158">
        <v>144643</v>
      </c>
      <c r="Q158">
        <v>143723</v>
      </c>
      <c r="R158">
        <v>131691</v>
      </c>
      <c r="S158">
        <v>133981.07</v>
      </c>
      <c r="T158">
        <v>104067</v>
      </c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2"/>
      <c r="BS158" s="2"/>
      <c r="BT158" s="2"/>
      <c r="BU158" s="2"/>
      <c r="BV158" s="2"/>
    </row>
    <row r="159" spans="1:74" ht="16.5" customHeight="1">
      <c r="A159" t="s">
        <v>146</v>
      </c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2"/>
      <c r="BS159" s="2"/>
      <c r="BT159" s="2"/>
      <c r="BU159" s="2"/>
      <c r="BV159" s="2"/>
    </row>
    <row r="160" spans="1:74" ht="16.5" customHeight="1">
      <c r="A160" t="s">
        <v>147</v>
      </c>
      <c r="B160">
        <v>111326</v>
      </c>
      <c r="C160">
        <v>110295.19</v>
      </c>
      <c r="D160">
        <v>122935</v>
      </c>
      <c r="E160">
        <v>104297</v>
      </c>
      <c r="F160">
        <v>126536</v>
      </c>
      <c r="G160">
        <v>145692.39000000001</v>
      </c>
      <c r="H160">
        <v>143776</v>
      </c>
      <c r="I160">
        <v>145251</v>
      </c>
      <c r="J160">
        <v>149507</v>
      </c>
      <c r="K160">
        <v>142278.35</v>
      </c>
      <c r="L160">
        <v>145419</v>
      </c>
      <c r="M160">
        <v>150396</v>
      </c>
      <c r="N160">
        <v>145012</v>
      </c>
      <c r="O160">
        <v>122361.87</v>
      </c>
      <c r="P160">
        <v>145120</v>
      </c>
      <c r="Q160">
        <v>143723</v>
      </c>
      <c r="R160">
        <v>131691</v>
      </c>
      <c r="S160">
        <v>133179.59</v>
      </c>
      <c r="T160">
        <v>104067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2"/>
      <c r="BS160" s="2"/>
      <c r="BT160" s="2"/>
      <c r="BU160" s="2"/>
      <c r="BV160" s="2"/>
    </row>
    <row r="161" spans="1:74" ht="16.5" customHeight="1">
      <c r="A161" t="s">
        <v>148</v>
      </c>
      <c r="B161">
        <v>-1</v>
      </c>
      <c r="C161">
        <v>-0.45</v>
      </c>
      <c r="D161">
        <v>-184.33</v>
      </c>
      <c r="E161">
        <v>-402</v>
      </c>
      <c r="F161">
        <v>-151</v>
      </c>
      <c r="G161">
        <v>-210.35</v>
      </c>
      <c r="H161">
        <v>-51</v>
      </c>
      <c r="I161">
        <v>-357</v>
      </c>
      <c r="J161">
        <v>-394</v>
      </c>
      <c r="K161">
        <v>-641.12</v>
      </c>
      <c r="L161">
        <v>-830</v>
      </c>
      <c r="M161">
        <v>422</v>
      </c>
      <c r="N161">
        <v>-1246</v>
      </c>
      <c r="O161">
        <v>-1092.1400000000001</v>
      </c>
      <c r="P161">
        <v>-477</v>
      </c>
      <c r="Q161">
        <v>0</v>
      </c>
      <c r="R161">
        <v>0</v>
      </c>
      <c r="S161">
        <v>-1.29</v>
      </c>
      <c r="T161">
        <v>0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2"/>
      <c r="BS161" s="2"/>
      <c r="BT161" s="2"/>
      <c r="BU161" s="2"/>
      <c r="BV161" s="2"/>
    </row>
    <row r="162" spans="1:74" ht="16.5" customHeight="1">
      <c r="A162" t="s">
        <v>149</v>
      </c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2"/>
      <c r="BS162" s="2"/>
      <c r="BT162" s="2"/>
      <c r="BU162" s="2"/>
      <c r="BV162" s="2"/>
    </row>
    <row r="163" spans="1:74" ht="16.5" customHeight="1">
      <c r="A163" t="s">
        <v>150</v>
      </c>
      <c r="B163">
        <v>111326</v>
      </c>
      <c r="C163">
        <v>121084.35</v>
      </c>
      <c r="D163">
        <v>122935</v>
      </c>
      <c r="E163">
        <v>104297</v>
      </c>
      <c r="F163">
        <v>126536</v>
      </c>
      <c r="G163">
        <v>145692.39000000001</v>
      </c>
      <c r="H163">
        <v>143776</v>
      </c>
      <c r="I163">
        <v>145251</v>
      </c>
      <c r="J163">
        <v>149113</v>
      </c>
      <c r="K163">
        <v>140338.92000000001</v>
      </c>
      <c r="L163">
        <v>145419</v>
      </c>
      <c r="M163">
        <v>150396</v>
      </c>
      <c r="N163">
        <v>145012</v>
      </c>
      <c r="O163">
        <v>122361.87</v>
      </c>
      <c r="P163">
        <v>145120</v>
      </c>
      <c r="Q163">
        <v>143723</v>
      </c>
      <c r="R163">
        <v>131691</v>
      </c>
      <c r="S163">
        <v>133986.23000000001</v>
      </c>
      <c r="T163">
        <v>104067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2"/>
      <c r="BS163" s="2"/>
      <c r="BT163" s="2"/>
      <c r="BU163" s="2"/>
      <c r="BV163" s="2"/>
    </row>
    <row r="164" spans="1:74" ht="16.5" customHeight="1">
      <c r="A164" t="s">
        <v>151</v>
      </c>
      <c r="B164">
        <v>-1</v>
      </c>
      <c r="C164">
        <v>-0.45</v>
      </c>
      <c r="D164">
        <v>-184.33</v>
      </c>
      <c r="E164">
        <v>-402</v>
      </c>
      <c r="F164">
        <v>-151</v>
      </c>
      <c r="G164">
        <v>-210.35</v>
      </c>
      <c r="H164">
        <v>-51</v>
      </c>
      <c r="I164">
        <v>-357</v>
      </c>
      <c r="J164">
        <v>0</v>
      </c>
      <c r="K164">
        <v>-641.12</v>
      </c>
      <c r="L164">
        <v>-830</v>
      </c>
      <c r="M164">
        <v>422</v>
      </c>
      <c r="N164">
        <v>-1246</v>
      </c>
      <c r="O164">
        <v>-1092.1400000000001</v>
      </c>
      <c r="P164">
        <v>-477</v>
      </c>
      <c r="Q164">
        <v>0</v>
      </c>
      <c r="R164">
        <v>0</v>
      </c>
      <c r="S164">
        <v>-1.29</v>
      </c>
      <c r="T164">
        <v>0</v>
      </c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2"/>
      <c r="BS164" s="2"/>
      <c r="BT164" s="2"/>
      <c r="BU164" s="2"/>
      <c r="BV164" s="2"/>
    </row>
    <row r="165" spans="1:74" ht="16.5" customHeight="1">
      <c r="A165" t="s">
        <v>152</v>
      </c>
      <c r="B165">
        <v>0.14782000000000001</v>
      </c>
      <c r="C165">
        <v>0.1487</v>
      </c>
      <c r="D165">
        <v>0.16</v>
      </c>
      <c r="E165">
        <v>0.14000000000000001</v>
      </c>
      <c r="F165">
        <v>0.16</v>
      </c>
      <c r="G165">
        <v>0.19</v>
      </c>
      <c r="H165">
        <v>0.18</v>
      </c>
      <c r="I165">
        <v>0.19</v>
      </c>
      <c r="J165">
        <v>0.19</v>
      </c>
      <c r="K165">
        <v>0.18</v>
      </c>
      <c r="L165">
        <v>0.19</v>
      </c>
      <c r="M165">
        <v>0.19</v>
      </c>
      <c r="N165">
        <v>0.18</v>
      </c>
      <c r="O165">
        <v>0.14862</v>
      </c>
      <c r="P165">
        <v>0.18</v>
      </c>
      <c r="Q165">
        <v>0.18</v>
      </c>
      <c r="R165">
        <v>0.16</v>
      </c>
      <c r="S165">
        <v>0.17</v>
      </c>
      <c r="T165">
        <v>0.13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2"/>
      <c r="BS165" s="2"/>
      <c r="BT165" s="2"/>
      <c r="BU165" s="2"/>
      <c r="BV165" s="2"/>
    </row>
    <row r="166" spans="1:74" ht="16.5" customHeight="1">
      <c r="A166" t="s">
        <v>153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0.185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0.17</v>
      </c>
      <c r="T166">
        <v>0.13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2"/>
      <c r="BS166" s="2"/>
      <c r="BT166" s="2"/>
      <c r="BU166" s="2"/>
      <c r="BV166" s="2"/>
    </row>
    <row r="167" spans="1:74" ht="16.5" customHeight="1"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2"/>
      <c r="BS167" s="2"/>
      <c r="BT167" s="2"/>
      <c r="BU167" s="2"/>
      <c r="BV167" s="2"/>
    </row>
    <row r="168" spans="1:74" ht="16.5" customHeight="1"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2"/>
      <c r="BS168" s="2"/>
      <c r="BT168" s="2"/>
      <c r="BU168" s="2"/>
      <c r="BV168" s="2"/>
    </row>
    <row r="169" spans="1:74" ht="16.5" customHeight="1"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2"/>
      <c r="BS169" s="2"/>
      <c r="BT169" s="2"/>
      <c r="BU169" s="2"/>
      <c r="BV169" s="2"/>
    </row>
    <row r="170" spans="1:74" ht="16.5" customHeight="1"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2"/>
      <c r="BS170" s="2"/>
      <c r="BT170" s="2"/>
      <c r="BU170" s="2"/>
      <c r="BV170" s="2"/>
    </row>
    <row r="171" spans="1:74" ht="16.5" customHeight="1"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2"/>
      <c r="BS171" s="2"/>
      <c r="BT171" s="2"/>
      <c r="BU171" s="2"/>
      <c r="BV171" s="2"/>
    </row>
    <row r="172" spans="1:74" ht="16.5" customHeight="1"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2"/>
      <c r="BS172" s="2"/>
      <c r="BT172" s="2"/>
      <c r="BU172" s="2"/>
      <c r="BV172" s="2"/>
    </row>
    <row r="173" spans="1:74" ht="16.5" customHeight="1"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2"/>
      <c r="BS173" s="2"/>
      <c r="BT173" s="2"/>
      <c r="BU173" s="2"/>
      <c r="BV173" s="2"/>
    </row>
    <row r="174" spans="1: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2"/>
      <c r="BS174" s="2"/>
      <c r="BT174" s="2"/>
      <c r="BU174" s="2"/>
      <c r="BV174" s="2"/>
    </row>
    <row r="175" spans="1:74" ht="16.5" customHeight="1">
      <c r="A175" s="2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2"/>
      <c r="R175" s="2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2"/>
      <c r="BS175" s="2"/>
      <c r="BT175" s="2"/>
      <c r="BU175" s="2"/>
      <c r="BV175" s="2"/>
    </row>
    <row r="176" spans="1:74" ht="16.5" customHeight="1">
      <c r="A176" s="2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2"/>
      <c r="R176" s="2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2"/>
      <c r="BS176" s="2"/>
      <c r="BT176" s="2"/>
      <c r="BU176" s="2"/>
      <c r="BV176" s="2"/>
    </row>
    <row r="177" spans="1:74" ht="16.5" customHeight="1">
      <c r="A177" s="2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2"/>
      <c r="R177" s="2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2"/>
      <c r="BS177" s="2"/>
      <c r="BT177" s="2"/>
      <c r="BU177" s="2"/>
      <c r="BV177" s="2"/>
    </row>
    <row r="178" spans="1:74" ht="16.5" customHeight="1">
      <c r="A178" s="2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2"/>
      <c r="R178" s="2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2"/>
      <c r="BS178" s="2"/>
      <c r="BT178" s="2"/>
      <c r="BU178" s="2"/>
      <c r="BV178" s="2"/>
    </row>
    <row r="179" spans="1:74" ht="16.5" customHeight="1">
      <c r="A179" s="2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2"/>
      <c r="R179" s="2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2"/>
      <c r="BS179" s="2"/>
      <c r="BT179" s="2"/>
      <c r="BU179" s="2"/>
      <c r="BV179" s="2"/>
    </row>
    <row r="180" spans="1:74" ht="16.5" customHeight="1">
      <c r="A180" s="2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2"/>
      <c r="R180" s="2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2"/>
      <c r="BS180" s="2"/>
      <c r="BT180" s="2"/>
      <c r="BU180" s="2"/>
      <c r="BV180" s="2"/>
    </row>
    <row r="181" spans="1:74" ht="16.5" customHeight="1">
      <c r="A181" s="2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2"/>
      <c r="R181" s="2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2"/>
      <c r="BS181" s="2"/>
      <c r="BT181" s="2"/>
      <c r="BU181" s="2"/>
      <c r="BV181" s="2"/>
    </row>
    <row r="182" spans="1:74" ht="16.5" customHeight="1">
      <c r="A182" s="2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"/>
      <c r="R182" s="2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2"/>
      <c r="BS182" s="2"/>
      <c r="BT182" s="2"/>
      <c r="BU182" s="2"/>
      <c r="BV182" s="2"/>
    </row>
    <row r="183" spans="1:74" ht="16.5" customHeight="1">
      <c r="A183" s="2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2"/>
      <c r="R183" s="2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2"/>
      <c r="BS183" s="2"/>
      <c r="BT183" s="2"/>
      <c r="BU183" s="2"/>
      <c r="BV183" s="2"/>
    </row>
    <row r="184" spans="1:74" ht="16.5" customHeight="1">
      <c r="A184" s="2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2"/>
      <c r="R184" s="2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2"/>
      <c r="BS184" s="2"/>
      <c r="BT184" s="2"/>
      <c r="BU184" s="2"/>
      <c r="BV184" s="2"/>
    </row>
    <row r="185" spans="1:74" ht="16.5" customHeight="1">
      <c r="A185" s="2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2"/>
      <c r="R185" s="2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2"/>
      <c r="BS185" s="2"/>
      <c r="BT185" s="2"/>
      <c r="BU185" s="2"/>
      <c r="BV185" s="2"/>
    </row>
    <row r="186" spans="1:74" ht="16.5" customHeight="1">
      <c r="A186" s="2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2"/>
      <c r="R186" s="2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2"/>
      <c r="BS186" s="2"/>
      <c r="BT186" s="2"/>
      <c r="BU186" s="2"/>
      <c r="BV186" s="2"/>
    </row>
    <row r="187" spans="1:74" ht="16.5" customHeight="1">
      <c r="A187" s="2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2"/>
      <c r="R187" s="2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2"/>
      <c r="BS187" s="2"/>
      <c r="BT187" s="2"/>
      <c r="BU187" s="2"/>
      <c r="BV187" s="2"/>
    </row>
    <row r="188" spans="1:74" ht="16.5" customHeight="1">
      <c r="A188" s="2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2"/>
      <c r="R188" s="2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2"/>
      <c r="BS188" s="2"/>
      <c r="BT188" s="2"/>
      <c r="BU188" s="2"/>
      <c r="BV188" s="2"/>
    </row>
    <row r="189" spans="1:74" ht="16.5" customHeight="1">
      <c r="A189" s="2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2"/>
      <c r="R189" s="2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2"/>
      <c r="BS189" s="2"/>
      <c r="BT189" s="2"/>
      <c r="BU189" s="2"/>
      <c r="BV189" s="2"/>
    </row>
    <row r="190" spans="1:74" ht="16.5" customHeight="1">
      <c r="A190" s="2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2"/>
      <c r="R190" s="2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2"/>
      <c r="BS190" s="2"/>
      <c r="BT190" s="2"/>
      <c r="BU190" s="2"/>
      <c r="BV190" s="2"/>
    </row>
    <row r="191" spans="1:74" ht="16.5" customHeight="1">
      <c r="A191" s="2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2"/>
      <c r="R191" s="2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2"/>
      <c r="BS191" s="2"/>
      <c r="BT191" s="2"/>
      <c r="BU191" s="2"/>
      <c r="BV191" s="2"/>
    </row>
    <row r="192" spans="1:74" ht="16.5" customHeight="1">
      <c r="A192" s="2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2"/>
      <c r="R192" s="2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2"/>
      <c r="BS192" s="2"/>
      <c r="BT192" s="2"/>
      <c r="BU192" s="2"/>
      <c r="BV192" s="2"/>
    </row>
    <row r="193" spans="1:74" ht="16.5" customHeight="1">
      <c r="A193" s="2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2"/>
      <c r="R193" s="2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2"/>
      <c r="BS193" s="2"/>
      <c r="BT193" s="2"/>
      <c r="BU193" s="2"/>
      <c r="BV193" s="2"/>
    </row>
    <row r="194" spans="1:74" ht="16.5" customHeight="1">
      <c r="A194" s="2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2"/>
      <c r="R194" s="2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2"/>
      <c r="BS194" s="2"/>
      <c r="BT194" s="2"/>
      <c r="BU194" s="2"/>
      <c r="BV194" s="2"/>
    </row>
    <row r="195" spans="1:74" ht="16.5" customHeight="1">
      <c r="A195" s="2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2"/>
      <c r="R195" s="2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2"/>
      <c r="BS195" s="2"/>
      <c r="BT195" s="2"/>
      <c r="BU195" s="2"/>
      <c r="BV195" s="2"/>
    </row>
    <row r="196" spans="1:74" ht="16.5" customHeight="1">
      <c r="A196" s="2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2"/>
      <c r="R196" s="2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2"/>
      <c r="BS196" s="2"/>
      <c r="BT196" s="2"/>
      <c r="BU196" s="2"/>
      <c r="BV196" s="2"/>
    </row>
    <row r="197" spans="1:74" ht="16.5" customHeight="1">
      <c r="A197" s="2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2"/>
      <c r="R197" s="2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2"/>
      <c r="BS197" s="2"/>
      <c r="BT197" s="2"/>
      <c r="BU197" s="2"/>
      <c r="BV197" s="2"/>
    </row>
    <row r="198" spans="1:74" ht="16.5" customHeight="1">
      <c r="A198" s="2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2"/>
      <c r="R198" s="2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2"/>
      <c r="BS198" s="2"/>
      <c r="BT198" s="2"/>
      <c r="BU198" s="2"/>
      <c r="BV198" s="2"/>
    </row>
    <row r="199" spans="1:74" ht="16.5" customHeight="1">
      <c r="A199" s="2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2"/>
      <c r="R199" s="2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2"/>
      <c r="BS199" s="2"/>
      <c r="BT199" s="2"/>
      <c r="BU199" s="2"/>
      <c r="BV199" s="2"/>
    </row>
    <row r="200" spans="1:74" ht="16.5" customHeight="1">
      <c r="A200" s="2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2"/>
      <c r="R200" s="2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2"/>
      <c r="BS200" s="2"/>
      <c r="BT200" s="2"/>
      <c r="BU200" s="2"/>
      <c r="BV200" s="2"/>
    </row>
    <row r="201" spans="1:74" ht="16.5" customHeight="1">
      <c r="A201" s="2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2"/>
      <c r="R201" s="2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2"/>
      <c r="BS201" s="2"/>
      <c r="BT201" s="2"/>
      <c r="BU201" s="2"/>
      <c r="BV201" s="2"/>
    </row>
    <row r="202" spans="1:74" ht="16.5" customHeight="1">
      <c r="A202" s="2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2"/>
      <c r="R202" s="2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2"/>
      <c r="BS202" s="2"/>
      <c r="BT202" s="2"/>
      <c r="BU202" s="2"/>
      <c r="BV202" s="2"/>
    </row>
    <row r="203" spans="1:74" ht="16.5" customHeight="1">
      <c r="A203" s="2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2"/>
      <c r="R203" s="2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2"/>
      <c r="BS203" s="2"/>
      <c r="BT203" s="2"/>
      <c r="BU203" s="2"/>
      <c r="BV203" s="2"/>
    </row>
    <row r="204" spans="1:74" ht="16.5" customHeight="1">
      <c r="A204" s="2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2"/>
      <c r="R204" s="2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2"/>
      <c r="BS204" s="2"/>
      <c r="BT204" s="2"/>
      <c r="BU204" s="2"/>
      <c r="BV204" s="2"/>
    </row>
    <row r="205" spans="1:74" ht="16.5" customHeight="1">
      <c r="A205" s="2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2"/>
      <c r="R205" s="2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2"/>
      <c r="BS205" s="2"/>
      <c r="BT205" s="2"/>
      <c r="BU205" s="2"/>
      <c r="BV205" s="2"/>
    </row>
    <row r="206" spans="1:74" ht="16.5" customHeight="1">
      <c r="A206" s="2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2"/>
      <c r="R206" s="2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2"/>
      <c r="BS206" s="2"/>
      <c r="BT206" s="2"/>
      <c r="BU206" s="2"/>
      <c r="BV206" s="2"/>
    </row>
    <row r="207" spans="1:74" ht="16.5" customHeight="1">
      <c r="A207" s="2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2"/>
      <c r="R207" s="2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2"/>
      <c r="BS207" s="2"/>
      <c r="BT207" s="2"/>
      <c r="BU207" s="2"/>
      <c r="BV207" s="2"/>
    </row>
    <row r="208" spans="1:74" ht="16.5" customHeight="1">
      <c r="A208" s="2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2"/>
      <c r="R208" s="2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2"/>
      <c r="BS208" s="2"/>
      <c r="BT208" s="2"/>
      <c r="BU208" s="2"/>
      <c r="BV208" s="2"/>
    </row>
    <row r="209" spans="1:74" ht="16.5" customHeight="1">
      <c r="A209" s="2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2"/>
      <c r="R209" s="2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2"/>
      <c r="BS209" s="2"/>
      <c r="BT209" s="2"/>
      <c r="BU209" s="2"/>
      <c r="BV209" s="2"/>
    </row>
    <row r="210" spans="1:74" ht="16.5" customHeight="1">
      <c r="A210" s="2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2"/>
      <c r="R210" s="2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2"/>
      <c r="BS210" s="2"/>
      <c r="BT210" s="2"/>
      <c r="BU210" s="2"/>
      <c r="BV210" s="2"/>
    </row>
    <row r="211" spans="1:74" ht="16.5" customHeight="1">
      <c r="A211" s="2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2"/>
      <c r="R211" s="2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2"/>
      <c r="BS211" s="2"/>
      <c r="BT211" s="2"/>
      <c r="BU211" s="2"/>
      <c r="BV211" s="2"/>
    </row>
    <row r="212" spans="1:74" ht="16.5" customHeight="1">
      <c r="A212" s="2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2"/>
      <c r="R212" s="2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2"/>
      <c r="BS212" s="2"/>
      <c r="BT212" s="2"/>
      <c r="BU212" s="2"/>
      <c r="BV212" s="2"/>
    </row>
    <row r="213" spans="1:74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</row>
    <row r="214" spans="1:74" ht="16.5" customHeight="1">
      <c r="A214" s="2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2"/>
      <c r="BS214" s="2"/>
      <c r="BT214" s="2"/>
      <c r="BU214" s="2"/>
      <c r="BV214" s="2"/>
    </row>
    <row r="215" spans="1:74" ht="16.5" customHeight="1">
      <c r="A215" s="7" t="s">
        <v>154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>
        <v>0</v>
      </c>
      <c r="BD215" s="6">
        <v>0</v>
      </c>
      <c r="BE215" s="6">
        <v>0</v>
      </c>
      <c r="BF215" s="6">
        <v>0</v>
      </c>
      <c r="BG215" s="6">
        <v>0</v>
      </c>
      <c r="BH215" s="6">
        <v>0</v>
      </c>
      <c r="BI215" s="6">
        <v>0</v>
      </c>
      <c r="BJ215" s="6">
        <v>0</v>
      </c>
      <c r="BK215" s="6">
        <v>0</v>
      </c>
      <c r="BL215" s="6">
        <v>0</v>
      </c>
      <c r="BM215" s="6">
        <v>0</v>
      </c>
      <c r="BN215" s="6">
        <v>0</v>
      </c>
      <c r="BO215" s="6">
        <v>0</v>
      </c>
      <c r="BP215" s="6">
        <v>0</v>
      </c>
      <c r="BQ215" s="6">
        <v>0</v>
      </c>
      <c r="BR215" s="2"/>
      <c r="BS215" s="2"/>
      <c r="BT215" s="2"/>
      <c r="BU215" s="2"/>
      <c r="BV215" s="2"/>
    </row>
    <row r="216" spans="1:74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6"/>
      <c r="BS216" s="6"/>
      <c r="BT216" s="6"/>
      <c r="BU216" s="6"/>
      <c r="BV216" s="6"/>
    </row>
    <row r="217" spans="1:74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</row>
    <row r="218" spans="1:74" ht="16.5" customHeight="1">
      <c r="A218" s="1" t="s">
        <v>155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</row>
    <row r="219" spans="1:74" ht="16.5" customHeight="1">
      <c r="A219" t="s">
        <v>1</v>
      </c>
      <c r="B219" t="s">
        <v>2</v>
      </c>
      <c r="C219" t="s">
        <v>3</v>
      </c>
      <c r="D219" t="s">
        <v>4</v>
      </c>
      <c r="E219" t="s">
        <v>5</v>
      </c>
      <c r="F219" t="s">
        <v>6</v>
      </c>
      <c r="G219" t="s">
        <v>7</v>
      </c>
      <c r="H219" t="s">
        <v>8</v>
      </c>
      <c r="I219" t="s">
        <v>9</v>
      </c>
      <c r="J219" t="s">
        <v>10</v>
      </c>
      <c r="K219" t="s">
        <v>11</v>
      </c>
      <c r="L219" t="s">
        <v>12</v>
      </c>
      <c r="M219" t="s">
        <v>13</v>
      </c>
      <c r="N219" t="s">
        <v>14</v>
      </c>
      <c r="O219" t="s">
        <v>15</v>
      </c>
      <c r="P219" t="s">
        <v>16</v>
      </c>
      <c r="Q219" t="s">
        <v>17</v>
      </c>
      <c r="R219" t="s">
        <v>18</v>
      </c>
      <c r="S219" t="s">
        <v>19</v>
      </c>
      <c r="T219" t="s">
        <v>20</v>
      </c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</row>
    <row r="220" spans="1:74" ht="16.5" customHeight="1">
      <c r="A220" t="s">
        <v>156</v>
      </c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</row>
    <row r="221" spans="1:74" ht="16.5" customHeight="1">
      <c r="A221" t="s">
        <v>157</v>
      </c>
      <c r="B221">
        <v>0</v>
      </c>
      <c r="C221">
        <v>0</v>
      </c>
      <c r="D221">
        <v>390973</v>
      </c>
      <c r="E221">
        <v>253802</v>
      </c>
      <c r="F221">
        <v>140808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</row>
    <row r="222" spans="1:74" ht="16.5" customHeight="1">
      <c r="A222" t="s">
        <v>158</v>
      </c>
      <c r="B222">
        <v>133827</v>
      </c>
      <c r="C222">
        <v>512708.63</v>
      </c>
      <c r="D222">
        <v>0</v>
      </c>
      <c r="E222">
        <v>0</v>
      </c>
      <c r="F222">
        <v>0</v>
      </c>
      <c r="G222">
        <v>660861.37</v>
      </c>
      <c r="H222">
        <v>497178</v>
      </c>
      <c r="I222">
        <v>334861</v>
      </c>
      <c r="J222">
        <v>169684</v>
      </c>
      <c r="K222">
        <v>658031.99</v>
      </c>
      <c r="L222">
        <v>497320</v>
      </c>
      <c r="M222">
        <v>333747</v>
      </c>
      <c r="N222">
        <v>162769</v>
      </c>
      <c r="O222">
        <v>607532.53</v>
      </c>
      <c r="P222">
        <v>477091</v>
      </c>
      <c r="Q222">
        <v>319384</v>
      </c>
      <c r="R222">
        <v>153721</v>
      </c>
      <c r="S222">
        <v>479197.77</v>
      </c>
      <c r="T222">
        <v>354806</v>
      </c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</row>
    <row r="223" spans="1:74" ht="16.5" customHeight="1">
      <c r="A223" t="s">
        <v>159</v>
      </c>
      <c r="B223">
        <v>130952</v>
      </c>
      <c r="C223">
        <v>537323.32999999996</v>
      </c>
      <c r="D223">
        <v>404004</v>
      </c>
      <c r="E223">
        <v>269827</v>
      </c>
      <c r="F223">
        <v>136062</v>
      </c>
      <c r="G223">
        <v>534013.92000000004</v>
      </c>
      <c r="H223">
        <v>399754</v>
      </c>
      <c r="I223">
        <v>265822</v>
      </c>
      <c r="J223">
        <v>132774</v>
      </c>
      <c r="K223">
        <v>548870.30000000005</v>
      </c>
      <c r="L223">
        <v>407887</v>
      </c>
      <c r="M223">
        <v>271185</v>
      </c>
      <c r="N223">
        <v>134707</v>
      </c>
      <c r="O223">
        <v>460836.58</v>
      </c>
      <c r="P223">
        <v>328083</v>
      </c>
      <c r="Q223">
        <v>207806</v>
      </c>
      <c r="R223">
        <v>98008</v>
      </c>
      <c r="S223">
        <v>319888.34999999998</v>
      </c>
      <c r="T223">
        <v>229346</v>
      </c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</row>
    <row r="224" spans="1:74" ht="16.5" customHeight="1">
      <c r="A224" t="s">
        <v>160</v>
      </c>
      <c r="B224">
        <v>128669</v>
      </c>
      <c r="C224">
        <v>528665.67000000004</v>
      </c>
      <c r="D224">
        <v>397597</v>
      </c>
      <c r="E224">
        <v>265673</v>
      </c>
      <c r="F224">
        <v>134147</v>
      </c>
      <c r="G224">
        <v>524951.80000000005</v>
      </c>
      <c r="H224">
        <v>393012</v>
      </c>
      <c r="I224">
        <v>261364</v>
      </c>
      <c r="J224">
        <v>130565</v>
      </c>
      <c r="K224">
        <v>540596.35</v>
      </c>
      <c r="L224">
        <v>403164</v>
      </c>
      <c r="M224">
        <v>267312</v>
      </c>
      <c r="N224">
        <v>132847</v>
      </c>
      <c r="O224">
        <v>455400.9</v>
      </c>
      <c r="P224">
        <v>327028</v>
      </c>
      <c r="Q224">
        <v>207394</v>
      </c>
      <c r="R224">
        <v>97661</v>
      </c>
      <c r="S224">
        <v>317792.40999999997</v>
      </c>
      <c r="T224">
        <v>227616</v>
      </c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</row>
    <row r="225" spans="1:74" ht="16.5" customHeight="1">
      <c r="A225" t="s">
        <v>161</v>
      </c>
      <c r="B225">
        <v>2283</v>
      </c>
      <c r="C225">
        <v>8657.66</v>
      </c>
      <c r="D225">
        <v>6407</v>
      </c>
      <c r="E225">
        <v>4154</v>
      </c>
      <c r="F225">
        <v>1915</v>
      </c>
      <c r="G225">
        <v>9062.1200000000008</v>
      </c>
      <c r="H225">
        <v>6742</v>
      </c>
      <c r="I225">
        <v>4458</v>
      </c>
      <c r="J225">
        <v>2209</v>
      </c>
      <c r="K225">
        <v>8273.9500000000007</v>
      </c>
      <c r="L225">
        <v>4723</v>
      </c>
      <c r="M225">
        <v>3873</v>
      </c>
      <c r="N225">
        <v>1860</v>
      </c>
      <c r="O225">
        <v>5435.68</v>
      </c>
      <c r="P225">
        <v>1055</v>
      </c>
      <c r="Q225">
        <v>412</v>
      </c>
      <c r="R225">
        <v>347</v>
      </c>
      <c r="S225">
        <v>2095.94</v>
      </c>
      <c r="T225">
        <v>1730</v>
      </c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</row>
    <row r="226" spans="1:74" ht="16.5" customHeight="1">
      <c r="A226" t="s">
        <v>162</v>
      </c>
      <c r="B226">
        <v>2430</v>
      </c>
      <c r="C226">
        <v>5373.79</v>
      </c>
      <c r="D226">
        <v>2732</v>
      </c>
      <c r="E226">
        <v>810</v>
      </c>
      <c r="F226">
        <v>731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11.63</v>
      </c>
      <c r="T226">
        <v>2</v>
      </c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</row>
    <row r="227" spans="1:74" ht="16.5" customHeight="1">
      <c r="A227" t="s">
        <v>163</v>
      </c>
      <c r="B227">
        <v>1217</v>
      </c>
      <c r="C227">
        <v>1989.1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</row>
    <row r="228" spans="1:74" ht="16.5" customHeight="1">
      <c r="A228" t="s">
        <v>164</v>
      </c>
      <c r="B228">
        <v>12</v>
      </c>
      <c r="C228">
        <v>2344.39</v>
      </c>
      <c r="D228">
        <v>2356</v>
      </c>
      <c r="E228">
        <v>1918</v>
      </c>
      <c r="F228">
        <v>1770</v>
      </c>
      <c r="G228">
        <v>1566.62</v>
      </c>
      <c r="H228">
        <v>1560</v>
      </c>
      <c r="I228">
        <v>1116</v>
      </c>
      <c r="J228">
        <v>102</v>
      </c>
      <c r="K228">
        <v>-1923.98</v>
      </c>
      <c r="L228">
        <v>-4435</v>
      </c>
      <c r="M228">
        <v>-3248</v>
      </c>
      <c r="N228">
        <v>572</v>
      </c>
      <c r="O228">
        <v>2093.4299999999998</v>
      </c>
      <c r="P228">
        <v>3658</v>
      </c>
      <c r="Q228">
        <v>2379</v>
      </c>
      <c r="R228">
        <v>1174</v>
      </c>
      <c r="S228">
        <v>3237.45</v>
      </c>
      <c r="T228">
        <v>1559</v>
      </c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</row>
    <row r="229" spans="1:74" ht="16.5" customHeight="1">
      <c r="A229" t="s">
        <v>165</v>
      </c>
      <c r="B229">
        <v>-69</v>
      </c>
      <c r="C229">
        <v>-622.77</v>
      </c>
      <c r="D229">
        <v>2356</v>
      </c>
      <c r="E229">
        <v>1918</v>
      </c>
      <c r="F229">
        <v>1770</v>
      </c>
      <c r="G229">
        <v>-473.09</v>
      </c>
      <c r="H229">
        <v>-532</v>
      </c>
      <c r="I229">
        <v>-281</v>
      </c>
      <c r="J229">
        <v>-12</v>
      </c>
      <c r="K229">
        <v>-4443.43</v>
      </c>
      <c r="L229">
        <v>-4435</v>
      </c>
      <c r="M229">
        <v>-3248</v>
      </c>
      <c r="N229">
        <v>17</v>
      </c>
      <c r="O229">
        <v>-53.19</v>
      </c>
      <c r="P229">
        <v>-53</v>
      </c>
      <c r="Q229">
        <v>-41</v>
      </c>
      <c r="R229">
        <v>-20</v>
      </c>
      <c r="S229">
        <v>-407.41</v>
      </c>
      <c r="T229">
        <v>-381</v>
      </c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</row>
    <row r="230" spans="1:74" ht="16.5" customHeight="1">
      <c r="A230" t="s">
        <v>166</v>
      </c>
      <c r="B230">
        <v>81</v>
      </c>
      <c r="C230">
        <v>2967.15</v>
      </c>
      <c r="D230">
        <v>0</v>
      </c>
      <c r="E230">
        <v>0</v>
      </c>
      <c r="F230">
        <v>0</v>
      </c>
      <c r="G230">
        <v>2039.71</v>
      </c>
      <c r="H230">
        <v>2092</v>
      </c>
      <c r="I230">
        <v>1397</v>
      </c>
      <c r="J230">
        <v>114</v>
      </c>
      <c r="K230">
        <v>2519.4499999999998</v>
      </c>
      <c r="L230">
        <v>0</v>
      </c>
      <c r="M230">
        <v>0</v>
      </c>
      <c r="N230">
        <v>555</v>
      </c>
      <c r="O230">
        <v>2146.61</v>
      </c>
      <c r="P230">
        <v>3711</v>
      </c>
      <c r="Q230">
        <v>2420</v>
      </c>
      <c r="R230">
        <v>1194</v>
      </c>
      <c r="S230">
        <v>3644.86</v>
      </c>
      <c r="T230">
        <v>1940</v>
      </c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</row>
    <row r="231" spans="1:74" ht="16.5" customHeight="1">
      <c r="A231" t="s">
        <v>167</v>
      </c>
      <c r="B231">
        <v>0</v>
      </c>
      <c r="C231">
        <v>0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</row>
    <row r="232" spans="1:74" ht="16.5" customHeight="1">
      <c r="A232" t="s">
        <v>168</v>
      </c>
      <c r="B232">
        <v>0</v>
      </c>
      <c r="C232">
        <v>0</v>
      </c>
      <c r="D232">
        <v>2</v>
      </c>
      <c r="E232">
        <v>2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</row>
    <row r="233" spans="1:74" ht="16.5" customHeight="1">
      <c r="A233" t="s">
        <v>169</v>
      </c>
      <c r="B233">
        <v>40</v>
      </c>
      <c r="C233">
        <v>0</v>
      </c>
      <c r="D233">
        <v>1167</v>
      </c>
      <c r="E233">
        <v>-67</v>
      </c>
      <c r="F233">
        <v>8</v>
      </c>
      <c r="G233">
        <v>-761.85</v>
      </c>
      <c r="H233">
        <v>-699</v>
      </c>
      <c r="I233">
        <v>-183</v>
      </c>
      <c r="J233">
        <v>-242</v>
      </c>
      <c r="K233">
        <v>3445.53</v>
      </c>
      <c r="L233">
        <v>0</v>
      </c>
      <c r="M233">
        <v>0</v>
      </c>
      <c r="N233">
        <v>0</v>
      </c>
      <c r="O233">
        <v>-622.37</v>
      </c>
      <c r="P233">
        <v>-239</v>
      </c>
      <c r="Q233">
        <v>-259</v>
      </c>
      <c r="R233">
        <v>113</v>
      </c>
      <c r="S233">
        <v>1020.18</v>
      </c>
      <c r="T233">
        <v>1180</v>
      </c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</row>
    <row r="234" spans="1:74" ht="16.5" customHeight="1">
      <c r="A234" t="s">
        <v>170</v>
      </c>
      <c r="B234">
        <v>-3705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</row>
    <row r="235" spans="1:74" ht="16.5" customHeight="1">
      <c r="A235" t="s">
        <v>122</v>
      </c>
      <c r="B235">
        <v>-3705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</row>
    <row r="236" spans="1:74" ht="16.5" customHeight="1">
      <c r="A236" t="s">
        <v>134</v>
      </c>
      <c r="B236">
        <v>3916</v>
      </c>
      <c r="C236">
        <v>23073.33</v>
      </c>
      <c r="D236">
        <v>9312</v>
      </c>
      <c r="E236">
        <v>6906</v>
      </c>
      <c r="F236">
        <v>4751</v>
      </c>
      <c r="G236">
        <v>27909.33</v>
      </c>
      <c r="H236">
        <v>24367</v>
      </c>
      <c r="I236">
        <v>17242</v>
      </c>
      <c r="J236">
        <v>8988</v>
      </c>
      <c r="K236">
        <v>42898.6</v>
      </c>
      <c r="L236">
        <v>32904</v>
      </c>
      <c r="M236">
        <v>21779</v>
      </c>
      <c r="N236">
        <v>10636</v>
      </c>
      <c r="O236">
        <v>31651.73</v>
      </c>
      <c r="P236">
        <v>21507</v>
      </c>
      <c r="Q236">
        <v>14063</v>
      </c>
      <c r="R236">
        <v>6584</v>
      </c>
      <c r="S236">
        <v>14691.24</v>
      </c>
      <c r="T236">
        <v>9401</v>
      </c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</row>
    <row r="237" spans="1:74" ht="16.5" customHeight="1">
      <c r="A237" t="s">
        <v>171</v>
      </c>
      <c r="B237">
        <v>209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</row>
    <row r="238" spans="1:74" ht="16.5" customHeight="1">
      <c r="A238" t="s">
        <v>172</v>
      </c>
      <c r="B238">
        <v>0</v>
      </c>
      <c r="C238">
        <v>-8774.09</v>
      </c>
      <c r="D238">
        <v>3942</v>
      </c>
      <c r="E238">
        <v>1925</v>
      </c>
      <c r="F238">
        <v>964</v>
      </c>
      <c r="G238">
        <v>5635.62</v>
      </c>
      <c r="H238">
        <v>4753</v>
      </c>
      <c r="I238">
        <v>3869</v>
      </c>
      <c r="J238">
        <v>709</v>
      </c>
      <c r="K238">
        <v>1578.76</v>
      </c>
      <c r="L238">
        <v>7785</v>
      </c>
      <c r="M238">
        <v>2605</v>
      </c>
      <c r="N238">
        <v>335</v>
      </c>
      <c r="O238">
        <v>1181.55</v>
      </c>
      <c r="P238">
        <v>886</v>
      </c>
      <c r="Q238">
        <v>591</v>
      </c>
      <c r="R238">
        <v>296</v>
      </c>
      <c r="S238">
        <v>1100.94</v>
      </c>
      <c r="T238">
        <v>826</v>
      </c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</row>
    <row r="239" spans="1:74" ht="16.5" customHeight="1">
      <c r="A239" t="s">
        <v>173</v>
      </c>
      <c r="B239">
        <v>268898</v>
      </c>
      <c r="C239">
        <v>1074038.47</v>
      </c>
      <c r="D239">
        <v>814488</v>
      </c>
      <c r="E239">
        <v>535123</v>
      </c>
      <c r="F239">
        <v>285094</v>
      </c>
      <c r="G239">
        <v>1229225.02</v>
      </c>
      <c r="H239">
        <v>926913</v>
      </c>
      <c r="I239">
        <v>622727</v>
      </c>
      <c r="J239">
        <v>312015</v>
      </c>
      <c r="K239">
        <v>1252901.2</v>
      </c>
      <c r="L239">
        <v>941461</v>
      </c>
      <c r="M239">
        <v>626068</v>
      </c>
      <c r="N239">
        <v>309019</v>
      </c>
      <c r="O239">
        <v>1102673.43</v>
      </c>
      <c r="P239">
        <v>830986</v>
      </c>
      <c r="Q239">
        <v>543964</v>
      </c>
      <c r="R239">
        <v>259896</v>
      </c>
      <c r="S239">
        <v>819147.57</v>
      </c>
      <c r="T239">
        <v>597120</v>
      </c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</row>
    <row r="240" spans="1:74" ht="16.5" customHeight="1">
      <c r="A240" t="s">
        <v>174</v>
      </c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</row>
    <row r="241" spans="1:74" ht="16.5" customHeight="1">
      <c r="A241" t="s">
        <v>175</v>
      </c>
      <c r="B241">
        <v>4135</v>
      </c>
      <c r="C241">
        <v>34660.92</v>
      </c>
      <c r="D241">
        <v>168163</v>
      </c>
      <c r="E241">
        <v>127851</v>
      </c>
      <c r="F241">
        <v>129805</v>
      </c>
      <c r="G241">
        <v>23680.89</v>
      </c>
      <c r="H241">
        <v>97781</v>
      </c>
      <c r="I241">
        <v>53500</v>
      </c>
      <c r="J241">
        <v>6177</v>
      </c>
      <c r="K241">
        <v>-112124.14</v>
      </c>
      <c r="L241">
        <v>-68189</v>
      </c>
      <c r="M241">
        <v>21408</v>
      </c>
      <c r="N241">
        <v>29072</v>
      </c>
      <c r="O241">
        <v>-154943.92000000001</v>
      </c>
      <c r="P241">
        <v>-65381</v>
      </c>
      <c r="Q241">
        <v>-15455</v>
      </c>
      <c r="R241">
        <v>7064</v>
      </c>
      <c r="S241">
        <v>-210211.27</v>
      </c>
      <c r="T241">
        <v>-63716</v>
      </c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</row>
    <row r="242" spans="1:74" ht="16.5" customHeight="1">
      <c r="A242" t="s">
        <v>176</v>
      </c>
      <c r="B242">
        <v>18359</v>
      </c>
      <c r="C242">
        <v>23744.17</v>
      </c>
      <c r="D242">
        <v>2587</v>
      </c>
      <c r="E242">
        <v>7677</v>
      </c>
      <c r="F242">
        <v>1984</v>
      </c>
      <c r="G242">
        <v>7746.97</v>
      </c>
      <c r="H242">
        <v>7124</v>
      </c>
      <c r="I242">
        <v>1188</v>
      </c>
      <c r="J242">
        <v>-136</v>
      </c>
      <c r="K242">
        <v>-14461.39</v>
      </c>
      <c r="L242">
        <v>-26920</v>
      </c>
      <c r="M242">
        <v>-25680</v>
      </c>
      <c r="N242">
        <v>-14376</v>
      </c>
      <c r="O242">
        <v>-41080.46</v>
      </c>
      <c r="P242">
        <v>-63035</v>
      </c>
      <c r="Q242">
        <v>-27037</v>
      </c>
      <c r="R242">
        <v>-9315</v>
      </c>
      <c r="S242">
        <v>-10786.06</v>
      </c>
      <c r="T242">
        <v>-25734</v>
      </c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</row>
    <row r="243" spans="1:74" ht="16.5" customHeight="1">
      <c r="A243" t="s">
        <v>177</v>
      </c>
      <c r="B243">
        <v>178688</v>
      </c>
      <c r="C243">
        <v>-93523.16</v>
      </c>
      <c r="D243">
        <v>-14626</v>
      </c>
      <c r="E243">
        <v>20091</v>
      </c>
      <c r="F243">
        <v>-31509</v>
      </c>
      <c r="G243">
        <v>-2266.44</v>
      </c>
      <c r="H243">
        <v>20565</v>
      </c>
      <c r="I243">
        <v>22721</v>
      </c>
      <c r="J243">
        <v>42563</v>
      </c>
      <c r="K243">
        <v>51570.51</v>
      </c>
      <c r="L243">
        <v>86436</v>
      </c>
      <c r="M243">
        <v>-5734</v>
      </c>
      <c r="N243">
        <v>37127</v>
      </c>
      <c r="O243">
        <v>-17301.11</v>
      </c>
      <c r="P243">
        <v>32773</v>
      </c>
      <c r="Q243">
        <v>-43554</v>
      </c>
      <c r="R243">
        <v>-36218</v>
      </c>
      <c r="S243">
        <v>-25405.200000000001</v>
      </c>
      <c r="T243">
        <v>1533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</row>
    <row r="244" spans="1:74" ht="16.5" customHeight="1">
      <c r="A244" t="s">
        <v>178</v>
      </c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</row>
    <row r="245" spans="1:74" ht="16.5" customHeight="1">
      <c r="A245" t="s">
        <v>179</v>
      </c>
      <c r="B245">
        <v>-40683</v>
      </c>
      <c r="C245">
        <v>28035.5</v>
      </c>
      <c r="D245">
        <v>-18301</v>
      </c>
      <c r="E245">
        <v>-36001</v>
      </c>
      <c r="F245">
        <v>-33228</v>
      </c>
      <c r="G245">
        <v>-151097.24</v>
      </c>
      <c r="H245">
        <v>-158309</v>
      </c>
      <c r="I245">
        <v>-46320</v>
      </c>
      <c r="J245">
        <v>-28228</v>
      </c>
      <c r="K245">
        <v>5163.5200000000004</v>
      </c>
      <c r="L245">
        <v>-30204</v>
      </c>
      <c r="M245">
        <v>-30387</v>
      </c>
      <c r="N245">
        <v>-27631</v>
      </c>
      <c r="O245">
        <v>174719.7</v>
      </c>
      <c r="P245">
        <v>99773</v>
      </c>
      <c r="Q245">
        <v>43161</v>
      </c>
      <c r="R245">
        <v>15807</v>
      </c>
      <c r="S245">
        <v>171294.38</v>
      </c>
      <c r="T245">
        <v>101523</v>
      </c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</row>
    <row r="246" spans="1:74" ht="16.5" customHeight="1">
      <c r="A246" t="s">
        <v>180</v>
      </c>
      <c r="B246">
        <v>-2585</v>
      </c>
      <c r="C246">
        <v>44663.45</v>
      </c>
      <c r="D246">
        <v>29013</v>
      </c>
      <c r="E246">
        <v>17050</v>
      </c>
      <c r="F246">
        <v>16181</v>
      </c>
      <c r="G246">
        <v>-30459.1</v>
      </c>
      <c r="H246">
        <v>-16908</v>
      </c>
      <c r="I246">
        <v>-21524</v>
      </c>
      <c r="J246">
        <v>-21311</v>
      </c>
      <c r="K246">
        <v>-8132.67</v>
      </c>
      <c r="L246">
        <v>25049</v>
      </c>
      <c r="M246">
        <v>25903</v>
      </c>
      <c r="N246">
        <v>20774</v>
      </c>
      <c r="O246">
        <v>129932.21</v>
      </c>
      <c r="P246">
        <v>120590</v>
      </c>
      <c r="Q246">
        <v>97474</v>
      </c>
      <c r="R246">
        <v>55275</v>
      </c>
      <c r="S246">
        <v>127352.55</v>
      </c>
      <c r="T246">
        <v>91904</v>
      </c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</row>
    <row r="247" spans="1:74" ht="16.5" customHeight="1">
      <c r="A247" t="s">
        <v>181</v>
      </c>
      <c r="B247">
        <v>426812</v>
      </c>
      <c r="C247">
        <v>1111619.3400000001</v>
      </c>
      <c r="D247">
        <v>981324</v>
      </c>
      <c r="E247">
        <v>671791</v>
      </c>
      <c r="F247">
        <v>368327</v>
      </c>
      <c r="G247">
        <v>1076830.0900000001</v>
      </c>
      <c r="H247">
        <v>877166</v>
      </c>
      <c r="I247">
        <v>632292</v>
      </c>
      <c r="J247">
        <v>311080</v>
      </c>
      <c r="K247">
        <v>1174917.04</v>
      </c>
      <c r="L247">
        <v>927633</v>
      </c>
      <c r="M247">
        <v>611578</v>
      </c>
      <c r="N247">
        <v>353985</v>
      </c>
      <c r="O247">
        <v>1193999.8500000001</v>
      </c>
      <c r="P247">
        <v>955706</v>
      </c>
      <c r="Q247">
        <v>598553</v>
      </c>
      <c r="R247">
        <v>292509</v>
      </c>
      <c r="S247">
        <v>871391.96</v>
      </c>
      <c r="T247">
        <v>702630</v>
      </c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</row>
    <row r="248" spans="1:74" ht="16.5" customHeight="1">
      <c r="A248" t="s">
        <v>182</v>
      </c>
      <c r="B248">
        <v>2836</v>
      </c>
      <c r="C248">
        <v>11678.16</v>
      </c>
      <c r="D248">
        <v>8640</v>
      </c>
      <c r="E248">
        <v>4851</v>
      </c>
      <c r="F248">
        <v>1477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</row>
    <row r="249" spans="1:74" ht="16.5" customHeight="1">
      <c r="A249" t="s">
        <v>183</v>
      </c>
      <c r="B249">
        <v>-2815</v>
      </c>
      <c r="C249">
        <v>-17163.939999999999</v>
      </c>
      <c r="D249">
        <v>-14271</v>
      </c>
      <c r="E249">
        <v>-9608</v>
      </c>
      <c r="F249">
        <v>-5122</v>
      </c>
      <c r="G249">
        <v>-28232.05</v>
      </c>
      <c r="H249">
        <v>-24749</v>
      </c>
      <c r="I249">
        <v>-17169</v>
      </c>
      <c r="J249">
        <v>-9358</v>
      </c>
      <c r="K249">
        <v>-43143.39</v>
      </c>
      <c r="L249">
        <v>-33091</v>
      </c>
      <c r="M249">
        <v>-21656</v>
      </c>
      <c r="N249">
        <v>-10999</v>
      </c>
      <c r="O249">
        <v>-30653.279999999999</v>
      </c>
      <c r="P249">
        <v>-20652</v>
      </c>
      <c r="Q249">
        <v>-14375</v>
      </c>
      <c r="R249">
        <v>-6955</v>
      </c>
      <c r="S249">
        <v>-14708.33</v>
      </c>
      <c r="T249">
        <v>-8950</v>
      </c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</row>
    <row r="250" spans="1:74" ht="16.5" customHeight="1">
      <c r="A250" t="s">
        <v>184</v>
      </c>
      <c r="B250">
        <v>-5819</v>
      </c>
      <c r="C250">
        <v>-50114.400000000001</v>
      </c>
      <c r="D250">
        <v>-46749</v>
      </c>
      <c r="E250">
        <v>-29918</v>
      </c>
      <c r="F250">
        <v>-7903</v>
      </c>
      <c r="G250">
        <v>-80529.66</v>
      </c>
      <c r="H250">
        <v>-71112</v>
      </c>
      <c r="I250">
        <v>-38556</v>
      </c>
      <c r="J250">
        <v>-8952</v>
      </c>
      <c r="K250">
        <v>-65212.49</v>
      </c>
      <c r="L250">
        <v>-56309</v>
      </c>
      <c r="M250">
        <v>-25573</v>
      </c>
      <c r="N250">
        <v>-9258</v>
      </c>
      <c r="O250">
        <v>-57612.54</v>
      </c>
      <c r="P250">
        <v>-49040</v>
      </c>
      <c r="Q250">
        <v>-20892</v>
      </c>
      <c r="R250">
        <v>-8467</v>
      </c>
      <c r="S250">
        <v>-83866.789999999994</v>
      </c>
      <c r="T250">
        <v>-76851</v>
      </c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</row>
    <row r="251" spans="1:74" ht="16.5" customHeight="1">
      <c r="A251" t="s">
        <v>185</v>
      </c>
      <c r="B251">
        <v>421014</v>
      </c>
      <c r="C251">
        <v>1056019.1599999999</v>
      </c>
      <c r="D251">
        <v>928944</v>
      </c>
      <c r="E251">
        <v>637116</v>
      </c>
      <c r="F251">
        <v>356779</v>
      </c>
      <c r="G251">
        <v>968068.38</v>
      </c>
      <c r="H251">
        <v>781305</v>
      </c>
      <c r="I251">
        <v>576567</v>
      </c>
      <c r="J251">
        <v>292770</v>
      </c>
      <c r="K251">
        <v>1066561.1599999999</v>
      </c>
      <c r="L251">
        <v>838233</v>
      </c>
      <c r="M251">
        <v>564349</v>
      </c>
      <c r="N251">
        <v>333728</v>
      </c>
      <c r="O251">
        <v>1105734.03</v>
      </c>
      <c r="P251">
        <v>886014</v>
      </c>
      <c r="Q251">
        <v>563286</v>
      </c>
      <c r="R251">
        <v>277087</v>
      </c>
      <c r="S251">
        <v>772816.85</v>
      </c>
      <c r="T251">
        <v>616829</v>
      </c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</row>
    <row r="252" spans="1:74" ht="16.5" customHeight="1">
      <c r="A252" t="s">
        <v>186</v>
      </c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</row>
    <row r="253" spans="1:74" ht="16.5" customHeight="1">
      <c r="A253" t="s">
        <v>187</v>
      </c>
      <c r="B253">
        <v>0</v>
      </c>
      <c r="C253">
        <v>50000</v>
      </c>
      <c r="D253">
        <v>50000</v>
      </c>
      <c r="E253">
        <v>50000</v>
      </c>
      <c r="F253">
        <v>0</v>
      </c>
      <c r="G253">
        <v>-50000</v>
      </c>
      <c r="H253">
        <v>-100000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</row>
    <row r="254" spans="1:74" ht="16.5" customHeight="1">
      <c r="A254" t="s">
        <v>188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-20000</v>
      </c>
      <c r="H254">
        <v>0</v>
      </c>
      <c r="I254">
        <v>0</v>
      </c>
      <c r="J254">
        <v>0</v>
      </c>
      <c r="K254">
        <v>-6000</v>
      </c>
      <c r="L254">
        <v>0</v>
      </c>
      <c r="M254">
        <v>0</v>
      </c>
      <c r="N254">
        <v>0</v>
      </c>
      <c r="O254">
        <v>-29151.82</v>
      </c>
      <c r="P254">
        <v>-12000</v>
      </c>
      <c r="Q254">
        <v>-6000</v>
      </c>
      <c r="R254">
        <v>-6000</v>
      </c>
      <c r="S254">
        <v>0</v>
      </c>
      <c r="T254">
        <v>0</v>
      </c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</row>
    <row r="255" spans="1:74" ht="16.5" customHeight="1">
      <c r="A255" t="s">
        <v>189</v>
      </c>
      <c r="B255">
        <v>0</v>
      </c>
      <c r="C255">
        <v>15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</row>
    <row r="256" spans="1:74" ht="16.5" customHeight="1">
      <c r="A256" t="s">
        <v>190</v>
      </c>
      <c r="B256">
        <v>0</v>
      </c>
      <c r="C256">
        <v>-7160</v>
      </c>
      <c r="D256">
        <v>-7160</v>
      </c>
      <c r="E256">
        <v>-7160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</row>
    <row r="257" spans="1:74" ht="16.5" customHeight="1">
      <c r="A257" t="s">
        <v>191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-89460</v>
      </c>
      <c r="H257">
        <v>-84326</v>
      </c>
      <c r="I257">
        <v>-80713</v>
      </c>
      <c r="J257">
        <v>-76258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</row>
    <row r="258" spans="1:74" ht="16.5" customHeight="1">
      <c r="A258" t="s">
        <v>192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-89460</v>
      </c>
      <c r="H258">
        <v>-84326</v>
      </c>
      <c r="I258">
        <v>-80713</v>
      </c>
      <c r="J258">
        <v>-76258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</row>
    <row r="259" spans="1:74" ht="16.5" customHeight="1">
      <c r="A259" t="s">
        <v>193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-89460</v>
      </c>
      <c r="H259">
        <v>-84326</v>
      </c>
      <c r="I259">
        <v>-80713</v>
      </c>
      <c r="J259">
        <v>-76258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</row>
    <row r="260" spans="1:74" ht="16.5" customHeight="1">
      <c r="A260" t="s">
        <v>194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36757.51</v>
      </c>
      <c r="H260">
        <v>29993</v>
      </c>
      <c r="I260">
        <v>21156</v>
      </c>
      <c r="J260">
        <v>2650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</row>
    <row r="261" spans="1:74" ht="16.5" customHeight="1">
      <c r="A261" t="s">
        <v>195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36757.51</v>
      </c>
      <c r="H261">
        <v>29993</v>
      </c>
      <c r="I261">
        <v>21156</v>
      </c>
      <c r="J261">
        <v>2650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</row>
    <row r="262" spans="1:74" ht="16.5" customHeight="1">
      <c r="A262" t="s">
        <v>196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36757.51</v>
      </c>
      <c r="H262">
        <v>29993</v>
      </c>
      <c r="I262">
        <v>21156</v>
      </c>
      <c r="J262">
        <v>2650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</row>
    <row r="263" spans="1:74" ht="16.5" customHeight="1">
      <c r="A263" t="s">
        <v>197</v>
      </c>
      <c r="B263">
        <v>190</v>
      </c>
      <c r="C263">
        <v>960.11</v>
      </c>
      <c r="D263">
        <v>79</v>
      </c>
      <c r="E263">
        <v>55</v>
      </c>
      <c r="F263">
        <v>0</v>
      </c>
      <c r="G263">
        <v>3466.9</v>
      </c>
      <c r="H263">
        <v>3775</v>
      </c>
      <c r="I263">
        <v>2902</v>
      </c>
      <c r="J263">
        <v>46</v>
      </c>
      <c r="K263">
        <v>5649.5</v>
      </c>
      <c r="L263">
        <v>5606</v>
      </c>
      <c r="M263">
        <v>5524</v>
      </c>
      <c r="N263">
        <v>0</v>
      </c>
      <c r="O263">
        <v>256.26</v>
      </c>
      <c r="P263">
        <v>256</v>
      </c>
      <c r="Q263">
        <v>181</v>
      </c>
      <c r="R263">
        <v>-3450</v>
      </c>
      <c r="S263">
        <v>13487.4</v>
      </c>
      <c r="T263">
        <v>13359</v>
      </c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</row>
    <row r="264" spans="1:74" ht="16.5" customHeight="1">
      <c r="A264" t="s">
        <v>198</v>
      </c>
      <c r="B264">
        <v>190</v>
      </c>
      <c r="C264">
        <v>960.11</v>
      </c>
      <c r="D264">
        <v>79</v>
      </c>
      <c r="E264">
        <v>55</v>
      </c>
      <c r="F264">
        <v>0</v>
      </c>
      <c r="G264">
        <v>3466.9</v>
      </c>
      <c r="H264">
        <v>3775</v>
      </c>
      <c r="I264">
        <v>2902</v>
      </c>
      <c r="J264">
        <v>46</v>
      </c>
      <c r="K264">
        <v>5649.5</v>
      </c>
      <c r="L264">
        <v>5606</v>
      </c>
      <c r="M264">
        <v>5524</v>
      </c>
      <c r="N264">
        <v>0</v>
      </c>
      <c r="O264">
        <v>256.26</v>
      </c>
      <c r="P264">
        <v>256</v>
      </c>
      <c r="Q264">
        <v>181</v>
      </c>
      <c r="R264">
        <v>-3450</v>
      </c>
      <c r="S264">
        <v>13487.4</v>
      </c>
      <c r="T264">
        <v>13359</v>
      </c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</row>
    <row r="265" spans="1:74" ht="16.5" customHeight="1">
      <c r="A265" t="s">
        <v>199</v>
      </c>
      <c r="B265">
        <v>-37557</v>
      </c>
      <c r="C265">
        <v>-82670.59</v>
      </c>
      <c r="D265">
        <v>-51587</v>
      </c>
      <c r="E265">
        <v>-48116</v>
      </c>
      <c r="F265">
        <v>-30188</v>
      </c>
      <c r="G265">
        <v>-122720.89</v>
      </c>
      <c r="H265">
        <v>-54886</v>
      </c>
      <c r="I265">
        <v>-29498</v>
      </c>
      <c r="J265">
        <v>-17149</v>
      </c>
      <c r="K265">
        <v>-137372.1</v>
      </c>
      <c r="L265">
        <v>-123210</v>
      </c>
      <c r="M265">
        <v>-90394</v>
      </c>
      <c r="N265">
        <v>-37436</v>
      </c>
      <c r="O265">
        <v>-1132469.32</v>
      </c>
      <c r="P265">
        <v>-634257</v>
      </c>
      <c r="Q265">
        <v>-250667</v>
      </c>
      <c r="R265">
        <v>28</v>
      </c>
      <c r="S265">
        <v>-1240159.47</v>
      </c>
      <c r="T265">
        <v>-482021</v>
      </c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</row>
    <row r="266" spans="1:74" ht="16.5" customHeight="1">
      <c r="A266" t="s">
        <v>198</v>
      </c>
      <c r="B266">
        <v>-34167</v>
      </c>
      <c r="C266">
        <v>-64773.65</v>
      </c>
      <c r="D266">
        <v>-37054</v>
      </c>
      <c r="E266">
        <v>-34647</v>
      </c>
      <c r="F266">
        <v>-25111</v>
      </c>
      <c r="G266">
        <v>-118389.99</v>
      </c>
      <c r="H266">
        <v>-52037</v>
      </c>
      <c r="I266">
        <v>-28183</v>
      </c>
      <c r="J266">
        <v>-16433</v>
      </c>
      <c r="K266">
        <v>-121334.52</v>
      </c>
      <c r="L266">
        <v>-107945</v>
      </c>
      <c r="M266">
        <v>-82527</v>
      </c>
      <c r="N266">
        <v>-37436</v>
      </c>
      <c r="O266">
        <v>-1107356.49</v>
      </c>
      <c r="P266">
        <v>-610662</v>
      </c>
      <c r="Q266">
        <v>-238204</v>
      </c>
      <c r="R266">
        <v>56</v>
      </c>
      <c r="S266">
        <v>-1218494.97</v>
      </c>
      <c r="T266">
        <v>-476079</v>
      </c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</row>
    <row r="267" spans="1:74" ht="16.5" customHeight="1">
      <c r="A267" t="s">
        <v>200</v>
      </c>
      <c r="B267">
        <v>-3390</v>
      </c>
      <c r="C267">
        <v>-17896.939999999999</v>
      </c>
      <c r="D267">
        <v>-14533</v>
      </c>
      <c r="E267">
        <v>-13469</v>
      </c>
      <c r="F267">
        <v>-5077</v>
      </c>
      <c r="G267">
        <v>-4330.91</v>
      </c>
      <c r="H267">
        <v>-2849</v>
      </c>
      <c r="I267">
        <v>-1315</v>
      </c>
      <c r="J267">
        <v>-716</v>
      </c>
      <c r="K267">
        <v>-16037.58</v>
      </c>
      <c r="L267">
        <v>-15265</v>
      </c>
      <c r="M267">
        <v>-7867</v>
      </c>
      <c r="N267">
        <v>0</v>
      </c>
      <c r="O267">
        <v>-25112.83</v>
      </c>
      <c r="P267">
        <v>-23595</v>
      </c>
      <c r="Q267">
        <v>-12463</v>
      </c>
      <c r="R267">
        <v>-28</v>
      </c>
      <c r="S267">
        <v>-21664.5</v>
      </c>
      <c r="T267">
        <v>-5942</v>
      </c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</row>
    <row r="268" spans="1:74" ht="16.5" customHeight="1">
      <c r="A268" t="s">
        <v>201</v>
      </c>
      <c r="B268">
        <v>0</v>
      </c>
      <c r="C268">
        <v>-27308.3</v>
      </c>
      <c r="D268">
        <v>-14985</v>
      </c>
      <c r="E268">
        <v>-9985</v>
      </c>
      <c r="F268">
        <v>40000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88</v>
      </c>
      <c r="O268">
        <v>-16803.400000000001</v>
      </c>
      <c r="P268">
        <v>0</v>
      </c>
      <c r="Q268">
        <v>0</v>
      </c>
      <c r="R268">
        <v>0</v>
      </c>
      <c r="S268">
        <v>-25631.62</v>
      </c>
      <c r="T268">
        <v>-305453</v>
      </c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</row>
    <row r="269" spans="1:74" ht="16.5" customHeight="1">
      <c r="A269" t="s">
        <v>202</v>
      </c>
      <c r="B269">
        <v>-37367</v>
      </c>
      <c r="C269">
        <v>-66163.789999999994</v>
      </c>
      <c r="D269">
        <v>-23653</v>
      </c>
      <c r="E269">
        <v>-15206</v>
      </c>
      <c r="F269">
        <v>9812</v>
      </c>
      <c r="G269">
        <v>-241956.49</v>
      </c>
      <c r="H269">
        <v>-205444</v>
      </c>
      <c r="I269">
        <v>-86153</v>
      </c>
      <c r="J269">
        <v>-90711</v>
      </c>
      <c r="K269">
        <v>-137722.6</v>
      </c>
      <c r="L269">
        <v>-117604</v>
      </c>
      <c r="M269">
        <v>-84870</v>
      </c>
      <c r="N269">
        <v>-37348</v>
      </c>
      <c r="O269">
        <v>-1178168.27</v>
      </c>
      <c r="P269">
        <v>-646001</v>
      </c>
      <c r="Q269">
        <v>-256486</v>
      </c>
      <c r="R269">
        <v>-9422</v>
      </c>
      <c r="S269">
        <v>-1252303.68</v>
      </c>
      <c r="T269">
        <v>-774115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</row>
    <row r="270" spans="1:74" ht="16.5" customHeight="1">
      <c r="A270" t="s">
        <v>203</v>
      </c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</row>
    <row r="271" spans="1:74" ht="16.5" customHeight="1">
      <c r="A271" t="s">
        <v>204</v>
      </c>
      <c r="B271">
        <v>0</v>
      </c>
      <c r="C271">
        <v>0</v>
      </c>
      <c r="D271">
        <v>50000</v>
      </c>
      <c r="E271">
        <v>10000</v>
      </c>
      <c r="F271">
        <v>0</v>
      </c>
      <c r="G271">
        <v>70000</v>
      </c>
      <c r="H271">
        <v>90000</v>
      </c>
      <c r="I271">
        <v>-10000</v>
      </c>
      <c r="J271">
        <v>-60000</v>
      </c>
      <c r="K271">
        <v>0</v>
      </c>
      <c r="L271">
        <v>-50000</v>
      </c>
      <c r="M271">
        <v>-100000</v>
      </c>
      <c r="N271">
        <v>0</v>
      </c>
      <c r="O271">
        <v>0</v>
      </c>
      <c r="P271">
        <v>0</v>
      </c>
      <c r="Q271">
        <v>-140000</v>
      </c>
      <c r="R271">
        <v>0</v>
      </c>
      <c r="S271">
        <v>310000</v>
      </c>
      <c r="T271">
        <v>60000</v>
      </c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</row>
    <row r="272" spans="1:74" ht="16.5" customHeight="1">
      <c r="A272" t="s">
        <v>205</v>
      </c>
      <c r="B272">
        <v>0</v>
      </c>
      <c r="C272">
        <v>120000</v>
      </c>
      <c r="D272">
        <v>0</v>
      </c>
      <c r="E272">
        <v>0</v>
      </c>
      <c r="F272">
        <v>-180000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-450000</v>
      </c>
      <c r="O272">
        <v>300000</v>
      </c>
      <c r="P272">
        <v>0</v>
      </c>
      <c r="Q272">
        <v>0</v>
      </c>
      <c r="R272">
        <v>0</v>
      </c>
      <c r="S272">
        <v>0</v>
      </c>
      <c r="T272">
        <v>0</v>
      </c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</row>
    <row r="273" spans="1:74" ht="16.5" customHeight="1">
      <c r="A273" t="s">
        <v>206</v>
      </c>
      <c r="B273">
        <v>0</v>
      </c>
      <c r="C273">
        <v>0</v>
      </c>
      <c r="D273">
        <v>0</v>
      </c>
      <c r="E273">
        <v>0</v>
      </c>
      <c r="F273">
        <v>-180000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</row>
    <row r="274" spans="1:74" ht="16.5" customHeight="1">
      <c r="A274" t="s">
        <v>207</v>
      </c>
      <c r="B274">
        <v>0</v>
      </c>
      <c r="C274">
        <v>120000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-450000</v>
      </c>
      <c r="O274">
        <v>300000</v>
      </c>
      <c r="P274">
        <v>0</v>
      </c>
      <c r="Q274">
        <v>0</v>
      </c>
      <c r="R274">
        <v>0</v>
      </c>
      <c r="S274">
        <v>0</v>
      </c>
      <c r="T274">
        <v>0</v>
      </c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</row>
    <row r="275" spans="1:74" ht="16.5" customHeight="1">
      <c r="A275" t="s">
        <v>208</v>
      </c>
      <c r="B275">
        <v>450000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2960000</v>
      </c>
      <c r="L275">
        <v>200000</v>
      </c>
      <c r="M275">
        <v>200000</v>
      </c>
      <c r="N275">
        <v>200000</v>
      </c>
      <c r="O275">
        <v>600000</v>
      </c>
      <c r="P275">
        <v>500000</v>
      </c>
      <c r="Q275">
        <v>200000</v>
      </c>
      <c r="R275">
        <v>250000</v>
      </c>
      <c r="S275">
        <v>600000</v>
      </c>
      <c r="T275">
        <v>400000</v>
      </c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</row>
    <row r="276" spans="1:74" ht="16.5" customHeight="1">
      <c r="A276" t="s">
        <v>209</v>
      </c>
      <c r="B276">
        <v>450000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2760000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250000</v>
      </c>
      <c r="S276">
        <v>0</v>
      </c>
      <c r="T276">
        <v>0</v>
      </c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</row>
    <row r="277" spans="1:74" ht="16.5" customHeight="1">
      <c r="A277" t="s">
        <v>210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2760000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250000</v>
      </c>
      <c r="S277">
        <v>0</v>
      </c>
      <c r="T277">
        <v>0</v>
      </c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</row>
    <row r="278" spans="1:74" ht="16.5" customHeight="1">
      <c r="A278" t="s">
        <v>211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200000</v>
      </c>
      <c r="L278">
        <v>200000</v>
      </c>
      <c r="M278">
        <v>200000</v>
      </c>
      <c r="N278">
        <v>200000</v>
      </c>
      <c r="O278">
        <v>600000</v>
      </c>
      <c r="P278">
        <v>500000</v>
      </c>
      <c r="Q278">
        <v>200000</v>
      </c>
      <c r="R278">
        <v>0</v>
      </c>
      <c r="S278">
        <v>600000</v>
      </c>
      <c r="T278">
        <v>400000</v>
      </c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</row>
    <row r="279" spans="1:74" ht="16.5" customHeight="1">
      <c r="A279" t="s">
        <v>212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200000</v>
      </c>
      <c r="L279">
        <v>200000</v>
      </c>
      <c r="M279">
        <v>200000</v>
      </c>
      <c r="N279">
        <v>0</v>
      </c>
      <c r="O279">
        <v>0</v>
      </c>
      <c r="P279">
        <v>500000</v>
      </c>
      <c r="Q279">
        <v>200000</v>
      </c>
      <c r="R279">
        <v>0</v>
      </c>
      <c r="S279">
        <v>600000</v>
      </c>
      <c r="T279">
        <v>400000</v>
      </c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</row>
    <row r="280" spans="1:74" ht="16.5" customHeight="1">
      <c r="A280" t="s">
        <v>213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200000</v>
      </c>
      <c r="O280">
        <v>600000</v>
      </c>
      <c r="P280">
        <v>0</v>
      </c>
      <c r="Q280">
        <v>0</v>
      </c>
      <c r="R280">
        <v>0</v>
      </c>
      <c r="S280">
        <v>0</v>
      </c>
      <c r="T280">
        <v>0</v>
      </c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</row>
    <row r="281" spans="1:74" ht="16.5" customHeight="1">
      <c r="A281" t="s">
        <v>214</v>
      </c>
      <c r="B281">
        <v>-1000000</v>
      </c>
      <c r="C281">
        <v>-209991.1</v>
      </c>
      <c r="D281">
        <v>-187213</v>
      </c>
      <c r="E281">
        <v>-136027</v>
      </c>
      <c r="F281">
        <v>-73569</v>
      </c>
      <c r="G281">
        <v>-374817.56</v>
      </c>
      <c r="H281">
        <v>-298471</v>
      </c>
      <c r="I281">
        <v>-205466</v>
      </c>
      <c r="J281">
        <v>-109682</v>
      </c>
      <c r="K281">
        <v>-3220725.34</v>
      </c>
      <c r="L281">
        <v>-311044</v>
      </c>
      <c r="M281">
        <v>-201363</v>
      </c>
      <c r="N281">
        <v>-91681</v>
      </c>
      <c r="O281">
        <v>-300412.59000000003</v>
      </c>
      <c r="P281">
        <v>-189663</v>
      </c>
      <c r="Q281">
        <v>-123500</v>
      </c>
      <c r="R281">
        <v>-510278</v>
      </c>
      <c r="S281">
        <v>-139053.41</v>
      </c>
      <c r="T281">
        <v>-92627</v>
      </c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</row>
    <row r="282" spans="1:74" ht="16.5" customHeight="1">
      <c r="A282" t="s">
        <v>215</v>
      </c>
      <c r="B282">
        <v>-1000000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-2800000</v>
      </c>
      <c r="L282">
        <v>0</v>
      </c>
      <c r="M282">
        <v>0</v>
      </c>
      <c r="N282">
        <v>0</v>
      </c>
      <c r="O282">
        <v>0</v>
      </c>
      <c r="P282">
        <v>-189663</v>
      </c>
      <c r="Q282">
        <v>0</v>
      </c>
      <c r="R282">
        <v>-450000</v>
      </c>
      <c r="S282">
        <v>0</v>
      </c>
      <c r="T282">
        <v>0</v>
      </c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</row>
    <row r="283" spans="1:74" ht="16.5" customHeight="1">
      <c r="A283" t="s">
        <v>216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-2800000</v>
      </c>
      <c r="L283">
        <v>0</v>
      </c>
      <c r="M283">
        <v>0</v>
      </c>
      <c r="N283">
        <v>0</v>
      </c>
      <c r="O283">
        <v>0</v>
      </c>
      <c r="P283">
        <v>-189663</v>
      </c>
      <c r="Q283">
        <v>0</v>
      </c>
      <c r="R283">
        <v>-450000</v>
      </c>
      <c r="S283">
        <v>0</v>
      </c>
      <c r="T283">
        <v>0</v>
      </c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</row>
    <row r="284" spans="1:74" ht="16.5" customHeight="1">
      <c r="A284" t="s">
        <v>217</v>
      </c>
      <c r="B284">
        <v>0</v>
      </c>
      <c r="C284">
        <v>-209991.1</v>
      </c>
      <c r="D284">
        <v>-187213</v>
      </c>
      <c r="E284">
        <v>-136027</v>
      </c>
      <c r="F284">
        <v>-73569</v>
      </c>
      <c r="G284">
        <v>-374817.56</v>
      </c>
      <c r="H284">
        <v>-298471</v>
      </c>
      <c r="I284">
        <v>-205466</v>
      </c>
      <c r="J284">
        <v>-109682</v>
      </c>
      <c r="K284">
        <v>-420725.34</v>
      </c>
      <c r="L284">
        <v>-311044</v>
      </c>
      <c r="M284">
        <v>-201363</v>
      </c>
      <c r="N284">
        <v>-91681</v>
      </c>
      <c r="O284">
        <v>-300412.59000000003</v>
      </c>
      <c r="P284">
        <v>0</v>
      </c>
      <c r="Q284">
        <v>-123500</v>
      </c>
      <c r="R284">
        <v>-60278</v>
      </c>
      <c r="S284">
        <v>-139053.41</v>
      </c>
      <c r="T284">
        <v>-92627</v>
      </c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</row>
    <row r="285" spans="1:74" ht="16.5" customHeight="1">
      <c r="A285" t="s">
        <v>218</v>
      </c>
      <c r="B285">
        <v>0</v>
      </c>
      <c r="C285">
        <v>0</v>
      </c>
      <c r="D285">
        <v>-187213</v>
      </c>
      <c r="E285">
        <v>-136027</v>
      </c>
      <c r="F285">
        <v>-73569</v>
      </c>
      <c r="G285">
        <v>-374817.56</v>
      </c>
      <c r="H285">
        <v>-298471</v>
      </c>
      <c r="I285">
        <v>-205466</v>
      </c>
      <c r="J285">
        <v>-109682</v>
      </c>
      <c r="K285">
        <v>-420725.34</v>
      </c>
      <c r="L285">
        <v>-311044</v>
      </c>
      <c r="M285">
        <v>-201363</v>
      </c>
      <c r="N285">
        <v>0</v>
      </c>
      <c r="O285">
        <v>0</v>
      </c>
      <c r="P285">
        <v>0</v>
      </c>
      <c r="Q285">
        <v>-123500</v>
      </c>
      <c r="R285">
        <v>-60278</v>
      </c>
      <c r="S285">
        <v>-139053.41</v>
      </c>
      <c r="T285">
        <v>-92627</v>
      </c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</row>
    <row r="286" spans="1:74" ht="16.5" customHeight="1">
      <c r="A286" t="s">
        <v>219</v>
      </c>
      <c r="B286">
        <v>0</v>
      </c>
      <c r="C286">
        <v>-209991.1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-91681</v>
      </c>
      <c r="O286">
        <v>-300412.59000000003</v>
      </c>
      <c r="P286">
        <v>0</v>
      </c>
      <c r="Q286">
        <v>0</v>
      </c>
      <c r="R286">
        <v>0</v>
      </c>
      <c r="S286">
        <v>0</v>
      </c>
      <c r="T286">
        <v>0</v>
      </c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</row>
    <row r="287" spans="1:74" ht="16.5" customHeight="1">
      <c r="A287" t="s">
        <v>220</v>
      </c>
      <c r="B287">
        <v>-5438</v>
      </c>
      <c r="C287">
        <v>-20793</v>
      </c>
      <c r="D287">
        <v>-15595</v>
      </c>
      <c r="E287">
        <v>-10396</v>
      </c>
      <c r="F287">
        <v>-5198</v>
      </c>
      <c r="G287">
        <v>-250.48</v>
      </c>
      <c r="H287">
        <v>-159</v>
      </c>
      <c r="I287">
        <v>-70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</row>
    <row r="288" spans="1:74" ht="16.5" customHeight="1">
      <c r="A288" t="s">
        <v>221</v>
      </c>
      <c r="B288">
        <v>0</v>
      </c>
      <c r="C288">
        <v>-164255.47</v>
      </c>
      <c r="D288">
        <v>-164256</v>
      </c>
      <c r="E288">
        <v>-152915</v>
      </c>
      <c r="F288">
        <v>-101691</v>
      </c>
      <c r="G288">
        <v>0</v>
      </c>
      <c r="H288">
        <v>0</v>
      </c>
      <c r="I288">
        <v>0</v>
      </c>
      <c r="J288">
        <v>0</v>
      </c>
      <c r="K288">
        <v>-187341.21</v>
      </c>
      <c r="L288">
        <v>-187022</v>
      </c>
      <c r="M288">
        <v>-187022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</row>
    <row r="289" spans="1:74" ht="16.5" customHeight="1">
      <c r="A289" t="s">
        <v>222</v>
      </c>
      <c r="B289">
        <v>0</v>
      </c>
      <c r="C289">
        <v>-488531.88</v>
      </c>
      <c r="D289">
        <v>-488532</v>
      </c>
      <c r="E289">
        <v>-262590</v>
      </c>
      <c r="F289">
        <v>0</v>
      </c>
      <c r="G289">
        <v>-499199.3</v>
      </c>
      <c r="H289">
        <v>-499200</v>
      </c>
      <c r="I289">
        <v>-249600</v>
      </c>
      <c r="J289">
        <v>0</v>
      </c>
      <c r="K289">
        <v>-473957.49</v>
      </c>
      <c r="L289">
        <v>-473957</v>
      </c>
      <c r="M289">
        <v>-239949</v>
      </c>
      <c r="N289">
        <v>0</v>
      </c>
      <c r="O289">
        <v>-399998.8</v>
      </c>
      <c r="P289">
        <v>-399993</v>
      </c>
      <c r="Q289">
        <v>-200000</v>
      </c>
      <c r="R289">
        <v>0</v>
      </c>
      <c r="S289">
        <v>-255998.94</v>
      </c>
      <c r="T289">
        <v>-255999</v>
      </c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</row>
    <row r="290" spans="1:74" ht="16.5" customHeight="1">
      <c r="A290" t="s">
        <v>223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9975.17</v>
      </c>
      <c r="P290">
        <v>9975</v>
      </c>
      <c r="Q290">
        <v>-25</v>
      </c>
      <c r="R290">
        <v>-25</v>
      </c>
      <c r="S290">
        <v>30</v>
      </c>
      <c r="T290">
        <v>30</v>
      </c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</row>
    <row r="291" spans="1:74" ht="16.5" customHeight="1">
      <c r="A291" t="s">
        <v>224</v>
      </c>
      <c r="B291">
        <v>-555438</v>
      </c>
      <c r="C291">
        <v>-763571.45</v>
      </c>
      <c r="D291">
        <v>-805596</v>
      </c>
      <c r="E291">
        <v>-551928</v>
      </c>
      <c r="F291">
        <v>-360458</v>
      </c>
      <c r="G291">
        <v>-804267.34</v>
      </c>
      <c r="H291">
        <v>-707830</v>
      </c>
      <c r="I291">
        <v>-465136</v>
      </c>
      <c r="J291">
        <v>-169682</v>
      </c>
      <c r="K291">
        <v>-922024.03</v>
      </c>
      <c r="L291">
        <v>-822023</v>
      </c>
      <c r="M291">
        <v>-528334</v>
      </c>
      <c r="N291">
        <v>-341681</v>
      </c>
      <c r="O291">
        <v>209563.78</v>
      </c>
      <c r="P291">
        <v>-79681</v>
      </c>
      <c r="Q291">
        <v>-263525</v>
      </c>
      <c r="R291">
        <v>-260303</v>
      </c>
      <c r="S291">
        <v>514977.65</v>
      </c>
      <c r="T291">
        <v>111404</v>
      </c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</row>
    <row r="292" spans="1:74" ht="16.5" customHeight="1">
      <c r="A292" t="s">
        <v>225</v>
      </c>
      <c r="B292">
        <v>-171791</v>
      </c>
      <c r="C292">
        <v>226283.92</v>
      </c>
      <c r="D292">
        <v>99695</v>
      </c>
      <c r="E292">
        <v>69982</v>
      </c>
      <c r="F292">
        <v>6133</v>
      </c>
      <c r="G292">
        <v>-78155.44</v>
      </c>
      <c r="H292">
        <v>-131969</v>
      </c>
      <c r="I292">
        <v>25278</v>
      </c>
      <c r="J292">
        <v>32377</v>
      </c>
      <c r="K292">
        <v>6814.53</v>
      </c>
      <c r="L292">
        <v>-101394</v>
      </c>
      <c r="M292">
        <v>-48855</v>
      </c>
      <c r="N292">
        <v>-45301</v>
      </c>
      <c r="O292">
        <v>137129.54</v>
      </c>
      <c r="P292">
        <v>160332</v>
      </c>
      <c r="Q292">
        <v>43275</v>
      </c>
      <c r="R292">
        <v>7362</v>
      </c>
      <c r="S292">
        <v>35490.81</v>
      </c>
      <c r="T292">
        <v>-45882</v>
      </c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</row>
    <row r="293" spans="1:74" ht="16.5" customHeight="1">
      <c r="A293" t="s">
        <v>226</v>
      </c>
      <c r="B293">
        <v>436512</v>
      </c>
      <c r="C293">
        <v>210227.71</v>
      </c>
      <c r="D293">
        <v>210228</v>
      </c>
      <c r="E293">
        <v>210228</v>
      </c>
      <c r="F293">
        <v>210228</v>
      </c>
      <c r="G293">
        <v>288383.15000000002</v>
      </c>
      <c r="H293">
        <v>288383</v>
      </c>
      <c r="I293">
        <v>288383</v>
      </c>
      <c r="J293">
        <v>288383</v>
      </c>
      <c r="K293">
        <v>281568.63</v>
      </c>
      <c r="L293">
        <v>281569</v>
      </c>
      <c r="M293">
        <v>281569</v>
      </c>
      <c r="N293">
        <v>281569</v>
      </c>
      <c r="O293">
        <v>144439.09</v>
      </c>
      <c r="P293">
        <v>144439</v>
      </c>
      <c r="Q293">
        <v>144439</v>
      </c>
      <c r="R293">
        <v>144439</v>
      </c>
      <c r="S293">
        <v>108948.28</v>
      </c>
      <c r="T293">
        <v>108948</v>
      </c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</row>
    <row r="294" spans="1:74" ht="16.5" customHeight="1">
      <c r="A294" t="s">
        <v>227</v>
      </c>
      <c r="B294">
        <v>264721</v>
      </c>
      <c r="C294">
        <v>436511.63</v>
      </c>
      <c r="D294">
        <v>309923</v>
      </c>
      <c r="E294">
        <v>280210</v>
      </c>
      <c r="F294">
        <v>216361</v>
      </c>
      <c r="G294">
        <v>210227.71</v>
      </c>
      <c r="H294">
        <v>156414</v>
      </c>
      <c r="I294">
        <v>313661</v>
      </c>
      <c r="J294">
        <v>320760</v>
      </c>
      <c r="K294">
        <v>288383.15000000002</v>
      </c>
      <c r="L294">
        <v>180175</v>
      </c>
      <c r="M294">
        <v>232714</v>
      </c>
      <c r="N294">
        <v>236268</v>
      </c>
      <c r="O294">
        <v>281568.63</v>
      </c>
      <c r="P294">
        <v>304771</v>
      </c>
      <c r="Q294">
        <v>187714</v>
      </c>
      <c r="R294">
        <v>151801</v>
      </c>
      <c r="S294">
        <v>144439.09</v>
      </c>
      <c r="T294">
        <v>63066</v>
      </c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</row>
    <row r="295" spans="1:74" ht="16.5" customHeight="1"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</row>
    <row r="296" spans="1:74" ht="16.5" customHeight="1"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</row>
    <row r="297" spans="1:74" ht="16.5" customHeight="1"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</row>
    <row r="298" spans="1:74" ht="16.5" customHeight="1"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</row>
    <row r="299" spans="1:74" ht="16.5" customHeight="1"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</row>
    <row r="300" spans="1:74" ht="16.5" customHeight="1"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</row>
    <row r="301" spans="1:74" ht="16.5" customHeight="1"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</row>
    <row r="302" spans="1:74" ht="16.5" customHeight="1"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</row>
    <row r="303" spans="1:74" ht="16.5" customHeight="1"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</row>
    <row r="304" spans="1:74" ht="16.5" customHeight="1"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</row>
    <row r="305" spans="1:74" ht="16.5" customHeight="1"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</row>
    <row r="306" spans="1:74" ht="16.5" customHeight="1"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</row>
    <row r="307" spans="1:74" ht="16.5" customHeight="1"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</row>
    <row r="308" spans="1:74" ht="16.5" customHeight="1"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</row>
    <row r="309" spans="1:74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</row>
    <row r="310" spans="1:74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</row>
    <row r="311" spans="1:74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</row>
    <row r="312" spans="1:74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</row>
    <row r="313" spans="1:74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</row>
    <row r="314" spans="1:7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</row>
    <row r="315" spans="1:74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</row>
    <row r="316" spans="1:74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</row>
    <row r="317" spans="1:74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</row>
    <row r="318" spans="1:74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</row>
    <row r="319" spans="1:74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</row>
    <row r="320" spans="1:74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</row>
    <row r="321" spans="1:74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</row>
    <row r="322" spans="1:74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6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</row>
    <row r="323" spans="1:74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6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</row>
    <row r="324" spans="1:7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6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</row>
    <row r="325" spans="1:74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6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</row>
    <row r="326" spans="1:74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6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</row>
    <row r="327" spans="1:74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6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</row>
    <row r="328" spans="1:74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6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</row>
    <row r="329" spans="1:74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6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</row>
    <row r="330" spans="1:74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6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</row>
    <row r="331" spans="1:74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6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</row>
    <row r="332" spans="1:74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6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</row>
    <row r="333" spans="1:74" ht="16.5" customHeight="1">
      <c r="A333" s="2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</row>
    <row r="334" spans="1:74" ht="16.5" customHeight="1">
      <c r="A334" s="2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</row>
    <row r="335" spans="1:74" ht="16.5" customHeight="1">
      <c r="A335" s="2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</row>
    <row r="336" spans="1:74" ht="16.5" customHeight="1">
      <c r="A336" s="2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</row>
    <row r="337" spans="1:74" ht="16.5" customHeight="1">
      <c r="A337" s="2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</row>
    <row r="338" spans="1:74" ht="16.5" customHeight="1">
      <c r="A338" s="2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</row>
    <row r="339" spans="1:74" ht="16.5" customHeight="1">
      <c r="A339" s="2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</row>
    <row r="340" spans="1:74" ht="16.5" customHeight="1">
      <c r="A340" s="2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</row>
    <row r="341" spans="1:74" ht="16.5" customHeight="1">
      <c r="A341" s="2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</row>
    <row r="342" spans="1:74" ht="16.5" customHeight="1">
      <c r="A342" s="2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</row>
    <row r="343" spans="1:74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</row>
    <row r="344" spans="1:7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</row>
    <row r="345" spans="1:74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</row>
    <row r="346" spans="1:74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</row>
    <row r="347" spans="1:74" ht="16.5" customHeight="1">
      <c r="A347" s="10"/>
      <c r="B347" s="11">
        <v>2008</v>
      </c>
      <c r="C347" s="11">
        <v>2009</v>
      </c>
      <c r="D347" s="11">
        <v>2010</v>
      </c>
      <c r="E347" s="11">
        <v>2011</v>
      </c>
      <c r="F347" s="11">
        <v>2012</v>
      </c>
      <c r="G347" s="11">
        <v>2013</v>
      </c>
      <c r="H347" s="11">
        <v>2014</v>
      </c>
      <c r="I347" s="11">
        <v>2015</v>
      </c>
      <c r="J347" s="11">
        <v>2016</v>
      </c>
      <c r="K347" s="11">
        <v>2017</v>
      </c>
      <c r="L347" s="11">
        <v>2018</v>
      </c>
      <c r="M347" s="11">
        <v>2019</v>
      </c>
      <c r="N347" s="11">
        <v>2020</v>
      </c>
      <c r="O347" s="11">
        <v>2021</v>
      </c>
      <c r="P347" s="12"/>
      <c r="Q347" s="11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</row>
    <row r="348" spans="1:74" ht="16.5" customHeight="1">
      <c r="A348" s="13"/>
      <c r="B348" s="128" t="s">
        <v>228</v>
      </c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29"/>
      <c r="O348" s="14"/>
      <c r="P348" s="15"/>
      <c r="Q348" s="4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</row>
    <row r="349" spans="1:74" ht="16.5" customHeight="1">
      <c r="A349" s="2"/>
      <c r="B349" s="130" t="str">
        <f>+A5</f>
        <v xml:space="preserve">    Cash And Cash Equivalents</v>
      </c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29"/>
      <c r="O349" s="16"/>
      <c r="P349" s="15"/>
      <c r="Q349" s="4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</row>
    <row r="350" spans="1:74" ht="16.5" customHeight="1">
      <c r="A350" s="2"/>
      <c r="B350" s="17" t="str">
        <f t="shared" ref="B350:O353" si="3">IFERROR(VLOOKUP($B$349,$4:$126,MATCH($Q350&amp;"/"&amp;B$347,$2:$2,0),FALSE),"")</f>
        <v/>
      </c>
      <c r="C350" s="17" t="str">
        <f t="shared" si="3"/>
        <v/>
      </c>
      <c r="D350" s="17" t="str">
        <f t="shared" si="3"/>
        <v/>
      </c>
      <c r="E350" s="17" t="str">
        <f t="shared" si="3"/>
        <v/>
      </c>
      <c r="F350" s="17" t="str">
        <f t="shared" si="3"/>
        <v/>
      </c>
      <c r="G350" s="17" t="str">
        <f t="shared" si="3"/>
        <v/>
      </c>
      <c r="H350" s="17" t="str">
        <f t="shared" si="3"/>
        <v/>
      </c>
      <c r="I350" s="17" t="str">
        <f t="shared" si="3"/>
        <v/>
      </c>
      <c r="J350" s="17" t="str">
        <f t="shared" si="3"/>
        <v/>
      </c>
      <c r="K350" s="17">
        <f t="shared" si="3"/>
        <v>151801</v>
      </c>
      <c r="L350" s="17">
        <f t="shared" si="3"/>
        <v>236268</v>
      </c>
      <c r="M350" s="17">
        <f t="shared" si="3"/>
        <v>320760</v>
      </c>
      <c r="N350" s="18">
        <f t="shared" si="3"/>
        <v>216361</v>
      </c>
      <c r="O350" s="18">
        <f t="shared" si="3"/>
        <v>264721</v>
      </c>
      <c r="P350" s="15"/>
      <c r="Q350" s="19" t="s">
        <v>229</v>
      </c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</row>
    <row r="351" spans="1:74" ht="16.5" customHeight="1">
      <c r="A351" s="2"/>
      <c r="B351" s="17" t="str">
        <f t="shared" si="3"/>
        <v/>
      </c>
      <c r="C351" s="17" t="str">
        <f t="shared" si="3"/>
        <v/>
      </c>
      <c r="D351" s="17" t="str">
        <f t="shared" si="3"/>
        <v/>
      </c>
      <c r="E351" s="17" t="str">
        <f t="shared" si="3"/>
        <v/>
      </c>
      <c r="F351" s="17" t="str">
        <f t="shared" si="3"/>
        <v/>
      </c>
      <c r="G351" s="17" t="str">
        <f t="shared" si="3"/>
        <v/>
      </c>
      <c r="H351" s="17" t="str">
        <f t="shared" si="3"/>
        <v/>
      </c>
      <c r="I351" s="17" t="str">
        <f t="shared" si="3"/>
        <v/>
      </c>
      <c r="J351" s="17" t="str">
        <f t="shared" si="3"/>
        <v/>
      </c>
      <c r="K351" s="17">
        <f t="shared" si="3"/>
        <v>187714</v>
      </c>
      <c r="L351" s="17">
        <f t="shared" si="3"/>
        <v>232714</v>
      </c>
      <c r="M351" s="17">
        <f t="shared" si="3"/>
        <v>313661</v>
      </c>
      <c r="N351" s="18">
        <f t="shared" si="3"/>
        <v>280210</v>
      </c>
      <c r="O351" s="18" t="str">
        <f t="shared" si="3"/>
        <v/>
      </c>
      <c r="P351" s="15"/>
      <c r="Q351" s="19" t="s">
        <v>230</v>
      </c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</row>
    <row r="352" spans="1:74" ht="16.5" customHeight="1">
      <c r="A352" s="2"/>
      <c r="B352" s="17" t="str">
        <f t="shared" si="3"/>
        <v/>
      </c>
      <c r="C352" s="17" t="str">
        <f t="shared" si="3"/>
        <v/>
      </c>
      <c r="D352" s="17" t="str">
        <f t="shared" si="3"/>
        <v/>
      </c>
      <c r="E352" s="17" t="str">
        <f t="shared" si="3"/>
        <v/>
      </c>
      <c r="F352" s="17" t="str">
        <f t="shared" si="3"/>
        <v/>
      </c>
      <c r="G352" s="17" t="str">
        <f t="shared" si="3"/>
        <v/>
      </c>
      <c r="H352" s="17" t="str">
        <f t="shared" si="3"/>
        <v/>
      </c>
      <c r="I352" s="17" t="str">
        <f t="shared" si="3"/>
        <v/>
      </c>
      <c r="J352" s="17">
        <f t="shared" si="3"/>
        <v>63066</v>
      </c>
      <c r="K352" s="17">
        <f t="shared" si="3"/>
        <v>304771</v>
      </c>
      <c r="L352" s="17">
        <f t="shared" si="3"/>
        <v>180175</v>
      </c>
      <c r="M352" s="17">
        <f t="shared" si="3"/>
        <v>156414</v>
      </c>
      <c r="N352" s="18">
        <f t="shared" si="3"/>
        <v>309923</v>
      </c>
      <c r="O352" s="18" t="str">
        <f t="shared" si="3"/>
        <v/>
      </c>
      <c r="P352" s="15"/>
      <c r="Q352" s="19" t="s">
        <v>231</v>
      </c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</row>
    <row r="353" spans="1:74" ht="16.5" customHeight="1">
      <c r="A353" s="2"/>
      <c r="B353" s="17" t="str">
        <f t="shared" si="3"/>
        <v/>
      </c>
      <c r="C353" s="17" t="str">
        <f t="shared" si="3"/>
        <v/>
      </c>
      <c r="D353" s="17" t="str">
        <f t="shared" si="3"/>
        <v/>
      </c>
      <c r="E353" s="17" t="str">
        <f t="shared" si="3"/>
        <v/>
      </c>
      <c r="F353" s="17" t="str">
        <f t="shared" si="3"/>
        <v/>
      </c>
      <c r="G353" s="17" t="str">
        <f t="shared" si="3"/>
        <v/>
      </c>
      <c r="H353" s="17" t="str">
        <f t="shared" si="3"/>
        <v/>
      </c>
      <c r="I353" s="17" t="str">
        <f t="shared" si="3"/>
        <v/>
      </c>
      <c r="J353" s="17">
        <f t="shared" si="3"/>
        <v>144439.09</v>
      </c>
      <c r="K353" s="17">
        <f t="shared" si="3"/>
        <v>281568.63</v>
      </c>
      <c r="L353" s="17">
        <f t="shared" si="3"/>
        <v>288383.15000000002</v>
      </c>
      <c r="M353" s="17">
        <f t="shared" si="3"/>
        <v>210227.71</v>
      </c>
      <c r="N353" s="18">
        <f>IFERROR(VLOOKUP($B$349,$4:$126,MATCH($Q353&amp;"/"&amp;N$347,$2:$2,0),FALSE),IFERROR(VLOOKUP($B$349,$4:$126,MATCH($Q352&amp;"/"&amp;N$347,$2:$2,0),FALSE),IFERROR(VLOOKUP($B$349,$4:$126,MATCH($Q351&amp;"/"&amp;N$347,$2:$2,0),FALSE),IFERROR(VLOOKUP($B$349,$4:$126,MATCH($Q350&amp;"/"&amp;N$347,$2:$2,0),FALSE),""))))</f>
        <v>436511.63</v>
      </c>
      <c r="O353" s="18">
        <f>IFERROR(VLOOKUP($B$349,$4:$126,MATCH($Q353&amp;"/"&amp;O$347,$2:$2,0),FALSE),IFERROR(VLOOKUP($B$349,$4:$126,MATCH($Q352&amp;"/"&amp;O$347,$2:$2,0),FALSE),IFERROR(VLOOKUP($B$349,$4:$126,MATCH($Q351&amp;"/"&amp;O$347,$2:$2,0),FALSE),IFERROR(VLOOKUP($B$349,$4:$126,MATCH($Q350&amp;"/"&amp;O$347,$2:$2,0),FALSE),""))))</f>
        <v>264721</v>
      </c>
      <c r="P353" s="15"/>
      <c r="Q353" s="19" t="s">
        <v>232</v>
      </c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</row>
    <row r="354" spans="1:74" ht="16.5" customHeight="1">
      <c r="A354" s="2"/>
      <c r="B354" s="20" t="e">
        <f t="shared" ref="B354:O354" si="4">+B353/B$401</f>
        <v>#VALUE!</v>
      </c>
      <c r="C354" s="20" t="e">
        <f t="shared" si="4"/>
        <v>#VALUE!</v>
      </c>
      <c r="D354" s="20" t="e">
        <f t="shared" si="4"/>
        <v>#VALUE!</v>
      </c>
      <c r="E354" s="20" t="e">
        <f t="shared" si="4"/>
        <v>#VALUE!</v>
      </c>
      <c r="F354" s="20" t="e">
        <f t="shared" si="4"/>
        <v>#VALUE!</v>
      </c>
      <c r="G354" s="20" t="e">
        <f t="shared" si="4"/>
        <v>#VALUE!</v>
      </c>
      <c r="H354" s="20" t="e">
        <f t="shared" si="4"/>
        <v>#VALUE!</v>
      </c>
      <c r="I354" s="20" t="e">
        <f t="shared" si="4"/>
        <v>#VALUE!</v>
      </c>
      <c r="J354" s="20">
        <f t="shared" si="4"/>
        <v>4.5356385475245141E-2</v>
      </c>
      <c r="K354" s="20">
        <f t="shared" si="4"/>
        <v>6.608899451589649E-2</v>
      </c>
      <c r="L354" s="20">
        <f t="shared" si="4"/>
        <v>7.3638540701178951E-2</v>
      </c>
      <c r="M354" s="20">
        <f t="shared" si="4"/>
        <v>5.9720815738243498E-2</v>
      </c>
      <c r="N354" s="20">
        <f t="shared" si="4"/>
        <v>0.12637680897429895</v>
      </c>
      <c r="O354" s="20">
        <f t="shared" si="4"/>
        <v>8.8113889901324932E-2</v>
      </c>
      <c r="P354" s="15">
        <f>RATE(N$347-J$347,,-J354,N354)</f>
        <v>0.29198430202987286</v>
      </c>
      <c r="Q354" s="21" t="s">
        <v>233</v>
      </c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</row>
    <row r="355" spans="1:74" ht="16.5" customHeight="1">
      <c r="A355" s="2"/>
      <c r="B355" s="130" t="s">
        <v>24</v>
      </c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29"/>
      <c r="O355" s="16"/>
      <c r="P355" s="15"/>
      <c r="Q355" s="4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</row>
    <row r="356" spans="1:74" ht="16.5" customHeight="1">
      <c r="A356" s="2"/>
      <c r="B356" s="18" t="str">
        <f t="shared" ref="B356:O359" si="5">IFERROR(VLOOKUP($B$355,$4:$126,MATCH($Q356&amp;"/"&amp;B$347,$2:$2,0),FALSE),IFERROR(VLOOKUP($B$355,$4:$126,MATCH($Q355&amp;"/"&amp;B$347,$2:$2,0),FALSE),IFERROR(VLOOKUP($B$355,$4:$126,MATCH($Q354&amp;"/"&amp;B$347,$2:$2,0),FALSE),IFERROR(VLOOKUP($B$355,$4:$126,MATCH($Q353&amp;"/"&amp;B$347,$2:$2,0),FALSE),"0"))))</f>
        <v>0</v>
      </c>
      <c r="C356" s="18" t="str">
        <f t="shared" si="5"/>
        <v>0</v>
      </c>
      <c r="D356" s="18" t="str">
        <f t="shared" si="5"/>
        <v>0</v>
      </c>
      <c r="E356" s="18" t="str">
        <f t="shared" si="5"/>
        <v>0</v>
      </c>
      <c r="F356" s="18" t="str">
        <f t="shared" si="5"/>
        <v>0</v>
      </c>
      <c r="G356" s="18" t="str">
        <f t="shared" si="5"/>
        <v>0</v>
      </c>
      <c r="H356" s="18" t="str">
        <f t="shared" si="5"/>
        <v>0</v>
      </c>
      <c r="I356" s="18" t="str">
        <f t="shared" si="5"/>
        <v>0</v>
      </c>
      <c r="J356" s="18">
        <f t="shared" si="5"/>
        <v>0</v>
      </c>
      <c r="K356" s="18">
        <f t="shared" si="5"/>
        <v>0</v>
      </c>
      <c r="L356" s="18">
        <f t="shared" si="5"/>
        <v>0</v>
      </c>
      <c r="M356" s="18">
        <f t="shared" si="5"/>
        <v>0</v>
      </c>
      <c r="N356" s="18">
        <f t="shared" si="5"/>
        <v>0</v>
      </c>
      <c r="O356" s="18">
        <f t="shared" si="5"/>
        <v>0</v>
      </c>
      <c r="P356" s="15"/>
      <c r="Q356" s="19" t="s">
        <v>229</v>
      </c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</row>
    <row r="357" spans="1:74" ht="16.5" customHeight="1">
      <c r="A357" s="2"/>
      <c r="B357" s="18" t="str">
        <f t="shared" si="5"/>
        <v>0</v>
      </c>
      <c r="C357" s="18" t="str">
        <f t="shared" si="5"/>
        <v>0</v>
      </c>
      <c r="D357" s="18" t="str">
        <f t="shared" si="5"/>
        <v>0</v>
      </c>
      <c r="E357" s="18" t="str">
        <f t="shared" si="5"/>
        <v>0</v>
      </c>
      <c r="F357" s="18" t="str">
        <f t="shared" si="5"/>
        <v>0</v>
      </c>
      <c r="G357" s="18" t="str">
        <f t="shared" si="5"/>
        <v>0</v>
      </c>
      <c r="H357" s="18" t="str">
        <f t="shared" si="5"/>
        <v>0</v>
      </c>
      <c r="I357" s="18" t="str">
        <f t="shared" si="5"/>
        <v>0</v>
      </c>
      <c r="J357" s="18" t="str">
        <f t="shared" si="5"/>
        <v>0</v>
      </c>
      <c r="K357" s="18">
        <f t="shared" si="5"/>
        <v>0</v>
      </c>
      <c r="L357" s="18">
        <f t="shared" si="5"/>
        <v>0</v>
      </c>
      <c r="M357" s="18">
        <f t="shared" si="5"/>
        <v>0</v>
      </c>
      <c r="N357" s="18">
        <f t="shared" si="5"/>
        <v>0</v>
      </c>
      <c r="O357" s="18">
        <f t="shared" si="5"/>
        <v>0</v>
      </c>
      <c r="P357" s="15"/>
      <c r="Q357" s="19" t="s">
        <v>230</v>
      </c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</row>
    <row r="358" spans="1:74" ht="16.5" customHeight="1">
      <c r="A358" s="2"/>
      <c r="B358" s="18" t="str">
        <f t="shared" si="5"/>
        <v>0</v>
      </c>
      <c r="C358" s="18" t="str">
        <f t="shared" si="5"/>
        <v>0</v>
      </c>
      <c r="D358" s="18" t="str">
        <f t="shared" si="5"/>
        <v>0</v>
      </c>
      <c r="E358" s="18" t="str">
        <f t="shared" si="5"/>
        <v>0</v>
      </c>
      <c r="F358" s="18" t="str">
        <f t="shared" si="5"/>
        <v>0</v>
      </c>
      <c r="G358" s="18" t="str">
        <f t="shared" si="5"/>
        <v>0</v>
      </c>
      <c r="H358" s="18" t="str">
        <f t="shared" si="5"/>
        <v>0</v>
      </c>
      <c r="I358" s="18" t="str">
        <f t="shared" si="5"/>
        <v>0</v>
      </c>
      <c r="J358" s="18">
        <f t="shared" si="5"/>
        <v>0</v>
      </c>
      <c r="K358" s="18">
        <f t="shared" si="5"/>
        <v>0</v>
      </c>
      <c r="L358" s="18">
        <f t="shared" si="5"/>
        <v>0</v>
      </c>
      <c r="M358" s="18">
        <f t="shared" si="5"/>
        <v>100000</v>
      </c>
      <c r="N358" s="18">
        <f t="shared" si="5"/>
        <v>0</v>
      </c>
      <c r="O358" s="18">
        <f t="shared" si="5"/>
        <v>0</v>
      </c>
      <c r="P358" s="15"/>
      <c r="Q358" s="19" t="s">
        <v>231</v>
      </c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</row>
    <row r="359" spans="1:74" ht="16.5" customHeight="1">
      <c r="A359" s="2"/>
      <c r="B359" s="18" t="str">
        <f t="shared" si="5"/>
        <v>0</v>
      </c>
      <c r="C359" s="18" t="str">
        <f t="shared" si="5"/>
        <v>0</v>
      </c>
      <c r="D359" s="18" t="str">
        <f t="shared" si="5"/>
        <v>0</v>
      </c>
      <c r="E359" s="18" t="str">
        <f t="shared" si="5"/>
        <v>0</v>
      </c>
      <c r="F359" s="18" t="str">
        <f t="shared" si="5"/>
        <v>0</v>
      </c>
      <c r="G359" s="18" t="str">
        <f t="shared" si="5"/>
        <v>0</v>
      </c>
      <c r="H359" s="18" t="str">
        <f t="shared" si="5"/>
        <v>0</v>
      </c>
      <c r="I359" s="18" t="str">
        <f t="shared" si="5"/>
        <v>0</v>
      </c>
      <c r="J359" s="18">
        <f t="shared" si="5"/>
        <v>0</v>
      </c>
      <c r="K359" s="18">
        <f t="shared" si="5"/>
        <v>0</v>
      </c>
      <c r="L359" s="18">
        <f t="shared" si="5"/>
        <v>0</v>
      </c>
      <c r="M359" s="18">
        <f t="shared" si="5"/>
        <v>50000</v>
      </c>
      <c r="N359" s="18">
        <f t="shared" si="5"/>
        <v>0</v>
      </c>
      <c r="O359" s="18">
        <f t="shared" si="5"/>
        <v>0</v>
      </c>
      <c r="P359" s="15"/>
      <c r="Q359" s="19" t="s">
        <v>232</v>
      </c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</row>
    <row r="360" spans="1:74" ht="16.5" customHeight="1">
      <c r="A360" s="2"/>
      <c r="B360" s="20" t="e">
        <f t="shared" ref="B360:O360" si="6">+B359/B$401</f>
        <v>#VALUE!</v>
      </c>
      <c r="C360" s="20" t="e">
        <f t="shared" si="6"/>
        <v>#VALUE!</v>
      </c>
      <c r="D360" s="20" t="e">
        <f t="shared" si="6"/>
        <v>#VALUE!</v>
      </c>
      <c r="E360" s="20" t="e">
        <f t="shared" si="6"/>
        <v>#VALUE!</v>
      </c>
      <c r="F360" s="20" t="e">
        <f t="shared" si="6"/>
        <v>#VALUE!</v>
      </c>
      <c r="G360" s="20" t="e">
        <f t="shared" si="6"/>
        <v>#VALUE!</v>
      </c>
      <c r="H360" s="20" t="e">
        <f t="shared" si="6"/>
        <v>#VALUE!</v>
      </c>
      <c r="I360" s="20" t="e">
        <f t="shared" si="6"/>
        <v>#VALUE!</v>
      </c>
      <c r="J360" s="20">
        <f t="shared" si="6"/>
        <v>0</v>
      </c>
      <c r="K360" s="20">
        <f t="shared" si="6"/>
        <v>0</v>
      </c>
      <c r="L360" s="20">
        <f t="shared" si="6"/>
        <v>0</v>
      </c>
      <c r="M360" s="20">
        <f t="shared" si="6"/>
        <v>1.4203840145108249E-2</v>
      </c>
      <c r="N360" s="20">
        <f t="shared" si="6"/>
        <v>0</v>
      </c>
      <c r="O360" s="20">
        <f t="shared" si="6"/>
        <v>0</v>
      </c>
      <c r="P360" s="15" t="e">
        <f>RATE(N$347-J$347,,-J360,N360)</f>
        <v>#NUM!</v>
      </c>
      <c r="Q360" s="21" t="s">
        <v>233</v>
      </c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</row>
    <row r="361" spans="1:74" ht="16.5" customHeight="1">
      <c r="A361" s="2"/>
      <c r="B361" s="130" t="s">
        <v>25</v>
      </c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29"/>
      <c r="O361" s="16"/>
      <c r="P361" s="15"/>
      <c r="Q361" s="4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</row>
    <row r="362" spans="1:74" ht="16.5" customHeight="1">
      <c r="A362" s="2"/>
      <c r="B362" s="18" t="str">
        <f t="shared" ref="B362:O365" si="7">IFERROR(VLOOKUP($B$361,$4:$126,MATCH($Q362&amp;"/"&amp;B$347,$2:$2,0),FALSE),"")</f>
        <v/>
      </c>
      <c r="C362" s="18" t="str">
        <f t="shared" si="7"/>
        <v/>
      </c>
      <c r="D362" s="18" t="str">
        <f t="shared" si="7"/>
        <v/>
      </c>
      <c r="E362" s="18" t="str">
        <f t="shared" si="7"/>
        <v/>
      </c>
      <c r="F362" s="18" t="str">
        <f t="shared" si="7"/>
        <v/>
      </c>
      <c r="G362" s="18" t="str">
        <f t="shared" si="7"/>
        <v/>
      </c>
      <c r="H362" s="18" t="str">
        <f t="shared" si="7"/>
        <v/>
      </c>
      <c r="I362" s="18" t="str">
        <f t="shared" si="7"/>
        <v/>
      </c>
      <c r="J362" s="18" t="str">
        <f t="shared" si="7"/>
        <v/>
      </c>
      <c r="K362" s="18">
        <f t="shared" si="7"/>
        <v>619046</v>
      </c>
      <c r="L362" s="18">
        <f t="shared" si="7"/>
        <v>0</v>
      </c>
      <c r="M362" s="18">
        <f t="shared" si="7"/>
        <v>0</v>
      </c>
      <c r="N362" s="18">
        <f t="shared" si="7"/>
        <v>0</v>
      </c>
      <c r="O362" s="18">
        <f t="shared" si="7"/>
        <v>0</v>
      </c>
      <c r="P362" s="15"/>
      <c r="Q362" s="19" t="s">
        <v>229</v>
      </c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</row>
    <row r="363" spans="1:74" ht="16.5" customHeight="1">
      <c r="A363" s="2"/>
      <c r="B363" s="18" t="str">
        <f t="shared" si="7"/>
        <v/>
      </c>
      <c r="C363" s="18" t="str">
        <f t="shared" si="7"/>
        <v/>
      </c>
      <c r="D363" s="18" t="str">
        <f t="shared" si="7"/>
        <v/>
      </c>
      <c r="E363" s="18" t="str">
        <f t="shared" si="7"/>
        <v/>
      </c>
      <c r="F363" s="18" t="str">
        <f t="shared" si="7"/>
        <v/>
      </c>
      <c r="G363" s="18" t="str">
        <f t="shared" si="7"/>
        <v/>
      </c>
      <c r="H363" s="18" t="str">
        <f t="shared" si="7"/>
        <v/>
      </c>
      <c r="I363" s="18" t="str">
        <f t="shared" si="7"/>
        <v/>
      </c>
      <c r="J363" s="18" t="str">
        <f t="shared" si="7"/>
        <v/>
      </c>
      <c r="K363" s="18">
        <f t="shared" si="7"/>
        <v>641565</v>
      </c>
      <c r="L363" s="18">
        <f t="shared" si="7"/>
        <v>0</v>
      </c>
      <c r="M363" s="18">
        <f t="shared" si="7"/>
        <v>0</v>
      </c>
      <c r="N363" s="18">
        <f t="shared" si="7"/>
        <v>0</v>
      </c>
      <c r="O363" s="18" t="str">
        <f t="shared" si="7"/>
        <v/>
      </c>
      <c r="P363" s="15"/>
      <c r="Q363" s="19" t="s">
        <v>230</v>
      </c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</row>
    <row r="364" spans="1:74" ht="16.5" customHeight="1">
      <c r="A364" s="2"/>
      <c r="B364" s="18" t="str">
        <f t="shared" si="7"/>
        <v/>
      </c>
      <c r="C364" s="18" t="str">
        <f t="shared" si="7"/>
        <v/>
      </c>
      <c r="D364" s="18" t="str">
        <f t="shared" si="7"/>
        <v/>
      </c>
      <c r="E364" s="18" t="str">
        <f t="shared" si="7"/>
        <v/>
      </c>
      <c r="F364" s="18" t="str">
        <f t="shared" si="7"/>
        <v/>
      </c>
      <c r="G364" s="18" t="str">
        <f t="shared" si="7"/>
        <v/>
      </c>
      <c r="H364" s="18" t="str">
        <f t="shared" si="7"/>
        <v/>
      </c>
      <c r="I364" s="18" t="str">
        <f t="shared" si="7"/>
        <v/>
      </c>
      <c r="J364" s="18">
        <f t="shared" si="7"/>
        <v>479625</v>
      </c>
      <c r="K364" s="18">
        <f t="shared" si="7"/>
        <v>691491</v>
      </c>
      <c r="L364" s="18">
        <f t="shared" si="7"/>
        <v>0</v>
      </c>
      <c r="M364" s="18">
        <f t="shared" si="7"/>
        <v>0</v>
      </c>
      <c r="N364" s="18">
        <f t="shared" si="7"/>
        <v>0</v>
      </c>
      <c r="O364" s="18" t="str">
        <f t="shared" si="7"/>
        <v/>
      </c>
      <c r="P364" s="15"/>
      <c r="Q364" s="19" t="s">
        <v>231</v>
      </c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</row>
    <row r="365" spans="1:74" ht="16.5" customHeight="1">
      <c r="A365" s="2"/>
      <c r="B365" s="18" t="str">
        <f t="shared" si="7"/>
        <v/>
      </c>
      <c r="C365" s="18" t="str">
        <f t="shared" si="7"/>
        <v/>
      </c>
      <c r="D365" s="18" t="str">
        <f t="shared" si="7"/>
        <v/>
      </c>
      <c r="E365" s="18" t="str">
        <f t="shared" si="7"/>
        <v/>
      </c>
      <c r="F365" s="18" t="str">
        <f t="shared" si="7"/>
        <v/>
      </c>
      <c r="G365" s="18" t="str">
        <f t="shared" si="7"/>
        <v/>
      </c>
      <c r="H365" s="18" t="str">
        <f t="shared" si="7"/>
        <v/>
      </c>
      <c r="I365" s="18" t="str">
        <f t="shared" si="7"/>
        <v/>
      </c>
      <c r="J365" s="18">
        <f t="shared" si="7"/>
        <v>626109.89</v>
      </c>
      <c r="K365" s="18">
        <f t="shared" si="7"/>
        <v>781053.8</v>
      </c>
      <c r="L365" s="18">
        <f t="shared" si="7"/>
        <v>0</v>
      </c>
      <c r="M365" s="18">
        <f t="shared" si="7"/>
        <v>0</v>
      </c>
      <c r="N365" s="18">
        <f>IFERROR(VLOOKUP($B$361,$4:$126,MATCH($Q365&amp;"/"&amp;N$347,$2:$2,0),FALSE),IFERROR(VLOOKUP($B$361,$4:$126,MATCH($Q364&amp;"/"&amp;N$347,$2:$2,0),FALSE),IFERROR(VLOOKUP($B$361,$4:$126,MATCH($Q363&amp;"/"&amp;N$347,$2:$2,0),FALSE),IFERROR(VLOOKUP($B$361,$4:$126,MATCH($Q362&amp;"/"&amp;N$347,$2:$2,0),FALSE),""))))</f>
        <v>801388.78</v>
      </c>
      <c r="O365" s="18">
        <f>IFERROR(VLOOKUP($B$361,$4:$126,MATCH($Q365&amp;"/"&amp;O$347,$2:$2,0),FALSE),IFERROR(VLOOKUP($B$361,$4:$126,MATCH($Q364&amp;"/"&amp;O$347,$2:$2,0),FALSE),IFERROR(VLOOKUP($B$361,$4:$126,MATCH($Q363&amp;"/"&amp;O$347,$2:$2,0),FALSE),IFERROR(VLOOKUP($B$361,$4:$126,MATCH($Q362&amp;"/"&amp;O$347,$2:$2,0),FALSE),""))))</f>
        <v>0</v>
      </c>
      <c r="P365" s="15">
        <f>RATE(N$347-J$347,,-J365,N365)</f>
        <v>6.3648601576601446E-2</v>
      </c>
      <c r="Q365" s="19" t="s">
        <v>232</v>
      </c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</row>
    <row r="366" spans="1:74" ht="16.5" customHeight="1">
      <c r="A366" s="2"/>
      <c r="B366" s="20" t="e">
        <f t="shared" ref="B366:O366" si="8">+B365/B$401</f>
        <v>#VALUE!</v>
      </c>
      <c r="C366" s="20" t="e">
        <f t="shared" si="8"/>
        <v>#VALUE!</v>
      </c>
      <c r="D366" s="20" t="e">
        <f t="shared" si="8"/>
        <v>#VALUE!</v>
      </c>
      <c r="E366" s="20" t="e">
        <f t="shared" si="8"/>
        <v>#VALUE!</v>
      </c>
      <c r="F366" s="20" t="e">
        <f t="shared" si="8"/>
        <v>#VALUE!</v>
      </c>
      <c r="G366" s="20" t="e">
        <f t="shared" si="8"/>
        <v>#VALUE!</v>
      </c>
      <c r="H366" s="20" t="e">
        <f t="shared" si="8"/>
        <v>#VALUE!</v>
      </c>
      <c r="I366" s="20" t="e">
        <f t="shared" si="8"/>
        <v>#VALUE!</v>
      </c>
      <c r="J366" s="20">
        <f t="shared" si="8"/>
        <v>0.19660939099452462</v>
      </c>
      <c r="K366" s="20">
        <f t="shared" si="8"/>
        <v>0.18332674454828335</v>
      </c>
      <c r="L366" s="20">
        <f t="shared" si="8"/>
        <v>0</v>
      </c>
      <c r="M366" s="20">
        <f t="shared" si="8"/>
        <v>0</v>
      </c>
      <c r="N366" s="20">
        <f t="shared" si="8"/>
        <v>0.23201433777195465</v>
      </c>
      <c r="O366" s="20">
        <f t="shared" si="8"/>
        <v>0</v>
      </c>
      <c r="P366" s="15">
        <f>RATE(N$347-J$347,,-J366,N366)</f>
        <v>4.2263769724398811E-2</v>
      </c>
      <c r="Q366" s="21" t="s">
        <v>233</v>
      </c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</row>
    <row r="367" spans="1:74" ht="16.5" customHeight="1">
      <c r="A367" s="2"/>
      <c r="B367" s="130" t="s">
        <v>30</v>
      </c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29"/>
      <c r="O367" s="16"/>
      <c r="P367" s="15"/>
      <c r="Q367" s="4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</row>
    <row r="368" spans="1:74" ht="16.5" customHeight="1">
      <c r="A368" s="2"/>
      <c r="B368" s="18" t="str">
        <f t="shared" ref="B368:O371" si="9">IFERROR(VLOOKUP($B$367,$4:$126,MATCH($Q368&amp;"/"&amp;B$347,$2:$2,0),FALSE),"")</f>
        <v/>
      </c>
      <c r="C368" s="18" t="str">
        <f t="shared" si="9"/>
        <v/>
      </c>
      <c r="D368" s="18" t="str">
        <f t="shared" si="9"/>
        <v/>
      </c>
      <c r="E368" s="18" t="str">
        <f t="shared" si="9"/>
        <v/>
      </c>
      <c r="F368" s="18" t="str">
        <f t="shared" si="9"/>
        <v/>
      </c>
      <c r="G368" s="18" t="str">
        <f t="shared" si="9"/>
        <v/>
      </c>
      <c r="H368" s="18" t="str">
        <f t="shared" si="9"/>
        <v/>
      </c>
      <c r="I368" s="18" t="str">
        <f t="shared" si="9"/>
        <v/>
      </c>
      <c r="J368" s="18" t="str">
        <f t="shared" si="9"/>
        <v/>
      </c>
      <c r="K368" s="18">
        <f t="shared" si="9"/>
        <v>43542</v>
      </c>
      <c r="L368" s="18">
        <f t="shared" si="9"/>
        <v>89683</v>
      </c>
      <c r="M368" s="18">
        <f t="shared" si="9"/>
        <v>89904</v>
      </c>
      <c r="N368" s="18">
        <f t="shared" si="9"/>
        <v>80038</v>
      </c>
      <c r="O368" s="18">
        <f t="shared" si="9"/>
        <v>36712</v>
      </c>
      <c r="P368" s="15"/>
      <c r="Q368" s="19" t="s">
        <v>229</v>
      </c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</row>
    <row r="369" spans="1:74" ht="16.5" customHeight="1">
      <c r="A369" s="2"/>
      <c r="B369" s="18" t="str">
        <f t="shared" si="9"/>
        <v/>
      </c>
      <c r="C369" s="18" t="str">
        <f t="shared" si="9"/>
        <v/>
      </c>
      <c r="D369" s="18" t="str">
        <f t="shared" si="9"/>
        <v/>
      </c>
      <c r="E369" s="18" t="str">
        <f t="shared" si="9"/>
        <v/>
      </c>
      <c r="F369" s="18" t="str">
        <f t="shared" si="9"/>
        <v/>
      </c>
      <c r="G369" s="18" t="str">
        <f t="shared" si="9"/>
        <v/>
      </c>
      <c r="H369" s="18" t="str">
        <f t="shared" si="9"/>
        <v/>
      </c>
      <c r="I369" s="18" t="str">
        <f t="shared" si="9"/>
        <v/>
      </c>
      <c r="J369" s="18" t="str">
        <f t="shared" si="9"/>
        <v/>
      </c>
      <c r="K369" s="18">
        <f t="shared" si="9"/>
        <v>61264</v>
      </c>
      <c r="L369" s="18">
        <f t="shared" si="9"/>
        <v>100987</v>
      </c>
      <c r="M369" s="18">
        <f t="shared" si="9"/>
        <v>88580</v>
      </c>
      <c r="N369" s="18">
        <f t="shared" si="9"/>
        <v>74345</v>
      </c>
      <c r="O369" s="18" t="str">
        <f t="shared" si="9"/>
        <v/>
      </c>
      <c r="P369" s="15"/>
      <c r="Q369" s="19" t="s">
        <v>230</v>
      </c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</row>
    <row r="370" spans="1:74" ht="16.5" customHeight="1">
      <c r="A370" s="2"/>
      <c r="B370" s="18" t="str">
        <f t="shared" si="9"/>
        <v/>
      </c>
      <c r="C370" s="18" t="str">
        <f t="shared" si="9"/>
        <v/>
      </c>
      <c r="D370" s="18" t="str">
        <f t="shared" si="9"/>
        <v/>
      </c>
      <c r="E370" s="18" t="str">
        <f t="shared" si="9"/>
        <v/>
      </c>
      <c r="F370" s="18" t="str">
        <f t="shared" si="9"/>
        <v/>
      </c>
      <c r="G370" s="18" t="str">
        <f t="shared" si="9"/>
        <v/>
      </c>
      <c r="H370" s="18" t="str">
        <f t="shared" si="9"/>
        <v/>
      </c>
      <c r="I370" s="18" t="str">
        <f t="shared" si="9"/>
        <v/>
      </c>
      <c r="J370" s="18">
        <f t="shared" si="9"/>
        <v>49175</v>
      </c>
      <c r="K370" s="18">
        <f t="shared" si="9"/>
        <v>97262</v>
      </c>
      <c r="L370" s="18">
        <f t="shared" si="9"/>
        <v>102227</v>
      </c>
      <c r="M370" s="18">
        <f t="shared" si="9"/>
        <v>82644</v>
      </c>
      <c r="N370" s="18">
        <f t="shared" si="9"/>
        <v>78380</v>
      </c>
      <c r="O370" s="18" t="str">
        <f t="shared" si="9"/>
        <v/>
      </c>
      <c r="P370" s="15"/>
      <c r="Q370" s="19" t="s">
        <v>231</v>
      </c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</row>
    <row r="371" spans="1:74" ht="16.5" customHeight="1">
      <c r="A371" s="2"/>
      <c r="B371" s="18" t="str">
        <f t="shared" si="9"/>
        <v/>
      </c>
      <c r="C371" s="18" t="str">
        <f t="shared" si="9"/>
        <v/>
      </c>
      <c r="D371" s="18" t="str">
        <f t="shared" si="9"/>
        <v/>
      </c>
      <c r="E371" s="18" t="str">
        <f t="shared" si="9"/>
        <v/>
      </c>
      <c r="F371" s="18" t="str">
        <f t="shared" si="9"/>
        <v/>
      </c>
      <c r="G371" s="18" t="str">
        <f t="shared" si="9"/>
        <v/>
      </c>
      <c r="H371" s="18" t="str">
        <f t="shared" si="9"/>
        <v/>
      </c>
      <c r="I371" s="18" t="str">
        <f t="shared" si="9"/>
        <v/>
      </c>
      <c r="J371" s="18">
        <f t="shared" si="9"/>
        <v>34226.6</v>
      </c>
      <c r="K371" s="18">
        <f t="shared" si="9"/>
        <v>75307.06</v>
      </c>
      <c r="L371" s="18">
        <f t="shared" si="9"/>
        <v>89768.45</v>
      </c>
      <c r="M371" s="18">
        <f t="shared" si="9"/>
        <v>82021.48</v>
      </c>
      <c r="N371" s="18">
        <f>IFERROR(VLOOKUP($B$367,$4:$126,MATCH($Q371&amp;"/"&amp;N$347,$2:$2,0),FALSE),IFERROR(VLOOKUP($B$367,$4:$126,MATCH($Q370&amp;"/"&amp;N$347,$2:$2,0),FALSE),IFERROR(VLOOKUP($B$367,$4:$126,MATCH($Q369&amp;"/"&amp;N$347,$2:$2,0),FALSE),IFERROR(VLOOKUP($B$367,$4:$126,MATCH($Q368&amp;"/"&amp;N$347,$2:$2,0),FALSE),""))))</f>
        <v>56288.21</v>
      </c>
      <c r="O371" s="18">
        <f>IFERROR(VLOOKUP($B$367,$4:$126,MATCH($Q371&amp;"/"&amp;O$347,$2:$2,0),FALSE),IFERROR(VLOOKUP($B$367,$4:$126,MATCH($Q370&amp;"/"&amp;O$347,$2:$2,0),FALSE),IFERROR(VLOOKUP($B$367,$4:$126,MATCH($Q369&amp;"/"&amp;O$347,$2:$2,0),FALSE),IFERROR(VLOOKUP($B$367,$4:$126,MATCH($Q368&amp;"/"&amp;O$347,$2:$2,0),FALSE),""))))</f>
        <v>36712</v>
      </c>
      <c r="P371" s="15">
        <f>RATE(N$347-J$347,,-J371,N371)</f>
        <v>0.13243535487393079</v>
      </c>
      <c r="Q371" s="19" t="s">
        <v>232</v>
      </c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</row>
    <row r="372" spans="1:74" ht="16.5" customHeight="1">
      <c r="A372" s="2"/>
      <c r="B372" s="20" t="e">
        <f t="shared" ref="B372:O372" si="10">+B371/B$401</f>
        <v>#VALUE!</v>
      </c>
      <c r="C372" s="20" t="e">
        <f t="shared" si="10"/>
        <v>#VALUE!</v>
      </c>
      <c r="D372" s="20" t="e">
        <f t="shared" si="10"/>
        <v>#VALUE!</v>
      </c>
      <c r="E372" s="20" t="e">
        <f t="shared" si="10"/>
        <v>#VALUE!</v>
      </c>
      <c r="F372" s="20" t="e">
        <f t="shared" si="10"/>
        <v>#VALUE!</v>
      </c>
      <c r="G372" s="20" t="e">
        <f t="shared" si="10"/>
        <v>#VALUE!</v>
      </c>
      <c r="H372" s="20" t="e">
        <f t="shared" si="10"/>
        <v>#VALUE!</v>
      </c>
      <c r="I372" s="20" t="e">
        <f t="shared" si="10"/>
        <v>#VALUE!</v>
      </c>
      <c r="J372" s="20">
        <f t="shared" si="10"/>
        <v>1.0747747463010361E-2</v>
      </c>
      <c r="K372" s="20">
        <f t="shared" si="10"/>
        <v>1.767586067861426E-2</v>
      </c>
      <c r="L372" s="20">
        <f t="shared" si="10"/>
        <v>2.2922343621694773E-2</v>
      </c>
      <c r="M372" s="20">
        <f t="shared" si="10"/>
        <v>2.3300399807703865E-2</v>
      </c>
      <c r="N372" s="20">
        <f t="shared" si="10"/>
        <v>1.6296299740456453E-2</v>
      </c>
      <c r="O372" s="20">
        <f t="shared" si="10"/>
        <v>1.2219797923313378E-2</v>
      </c>
      <c r="P372" s="15">
        <f>RATE(N$347-J$347,,-J372,N372)</f>
        <v>0.1096675539182617</v>
      </c>
      <c r="Q372" s="21" t="s">
        <v>233</v>
      </c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</row>
    <row r="373" spans="1:74" ht="16.5" customHeight="1">
      <c r="A373" s="13"/>
      <c r="B373" s="130" t="s">
        <v>40</v>
      </c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29"/>
      <c r="O373" s="16"/>
      <c r="P373" s="15"/>
      <c r="Q373" s="4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</row>
    <row r="374" spans="1:74" ht="16.5" customHeight="1">
      <c r="A374" s="2"/>
      <c r="B374" s="18" t="str">
        <f t="shared" ref="B374:O377" si="11">IFERROR(VLOOKUP($B$373,$4:$126,MATCH($Q374&amp;"/"&amp;B$347,$2:$2,0),FALSE),"")</f>
        <v/>
      </c>
      <c r="C374" s="18" t="str">
        <f t="shared" si="11"/>
        <v/>
      </c>
      <c r="D374" s="18" t="str">
        <f t="shared" si="11"/>
        <v/>
      </c>
      <c r="E374" s="18" t="str">
        <f t="shared" si="11"/>
        <v/>
      </c>
      <c r="F374" s="18" t="str">
        <f t="shared" si="11"/>
        <v/>
      </c>
      <c r="G374" s="18" t="str">
        <f t="shared" si="11"/>
        <v/>
      </c>
      <c r="H374" s="18" t="str">
        <f t="shared" si="11"/>
        <v/>
      </c>
      <c r="I374" s="18" t="str">
        <f t="shared" si="11"/>
        <v/>
      </c>
      <c r="J374" s="18" t="str">
        <f t="shared" si="11"/>
        <v/>
      </c>
      <c r="K374" s="18">
        <f t="shared" si="11"/>
        <v>1050658</v>
      </c>
      <c r="L374" s="18">
        <f t="shared" si="11"/>
        <v>1251659</v>
      </c>
      <c r="M374" s="18">
        <f t="shared" si="11"/>
        <v>1442222</v>
      </c>
      <c r="N374" s="18">
        <f t="shared" si="11"/>
        <v>1230398</v>
      </c>
      <c r="O374" s="18">
        <f t="shared" si="11"/>
        <v>1213483</v>
      </c>
      <c r="P374" s="15"/>
      <c r="Q374" s="19" t="s">
        <v>229</v>
      </c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</row>
    <row r="375" spans="1:74" ht="16.5" customHeight="1">
      <c r="A375" s="2"/>
      <c r="B375" s="18" t="str">
        <f t="shared" si="11"/>
        <v/>
      </c>
      <c r="C375" s="18" t="str">
        <f t="shared" si="11"/>
        <v/>
      </c>
      <c r="D375" s="18" t="str">
        <f t="shared" si="11"/>
        <v/>
      </c>
      <c r="E375" s="18" t="str">
        <f t="shared" si="11"/>
        <v/>
      </c>
      <c r="F375" s="18" t="str">
        <f t="shared" si="11"/>
        <v/>
      </c>
      <c r="G375" s="18" t="str">
        <f t="shared" si="11"/>
        <v/>
      </c>
      <c r="H375" s="18" t="str">
        <f t="shared" si="11"/>
        <v/>
      </c>
      <c r="I375" s="18" t="str">
        <f t="shared" si="11"/>
        <v/>
      </c>
      <c r="J375" s="18" t="str">
        <f t="shared" si="11"/>
        <v/>
      </c>
      <c r="K375" s="18">
        <f t="shared" si="11"/>
        <v>1128133</v>
      </c>
      <c r="L375" s="18">
        <f t="shared" si="11"/>
        <v>1310037</v>
      </c>
      <c r="M375" s="18">
        <f t="shared" si="11"/>
        <v>1403104</v>
      </c>
      <c r="N375" s="18">
        <f t="shared" si="11"/>
        <v>1241764</v>
      </c>
      <c r="O375" s="18" t="str">
        <f t="shared" si="11"/>
        <v/>
      </c>
      <c r="P375" s="15"/>
      <c r="Q375" s="19" t="s">
        <v>230</v>
      </c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</row>
    <row r="376" spans="1:74" ht="16.5" customHeight="1">
      <c r="A376" s="2"/>
      <c r="B376" s="18" t="str">
        <f t="shared" si="11"/>
        <v/>
      </c>
      <c r="C376" s="18" t="str">
        <f t="shared" si="11"/>
        <v/>
      </c>
      <c r="D376" s="18" t="str">
        <f t="shared" si="11"/>
        <v/>
      </c>
      <c r="E376" s="18" t="str">
        <f t="shared" si="11"/>
        <v/>
      </c>
      <c r="F376" s="18" t="str">
        <f t="shared" si="11"/>
        <v/>
      </c>
      <c r="G376" s="18" t="str">
        <f t="shared" si="11"/>
        <v/>
      </c>
      <c r="H376" s="18" t="str">
        <f t="shared" si="11"/>
        <v/>
      </c>
      <c r="I376" s="18" t="str">
        <f t="shared" si="11"/>
        <v/>
      </c>
      <c r="J376" s="18">
        <f t="shared" si="11"/>
        <v>762295</v>
      </c>
      <c r="K376" s="18">
        <f t="shared" si="11"/>
        <v>1253710</v>
      </c>
      <c r="L376" s="18">
        <f t="shared" si="11"/>
        <v>1256812</v>
      </c>
      <c r="M376" s="18">
        <f t="shared" si="11"/>
        <v>1297483</v>
      </c>
      <c r="N376" s="18">
        <f t="shared" si="11"/>
        <v>1267075</v>
      </c>
      <c r="O376" s="18" t="str">
        <f t="shared" si="11"/>
        <v/>
      </c>
      <c r="P376" s="15"/>
      <c r="Q376" s="19" t="s">
        <v>231</v>
      </c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</row>
    <row r="377" spans="1:74" ht="16.5" customHeight="1">
      <c r="A377" s="2"/>
      <c r="B377" s="18" t="str">
        <f t="shared" si="11"/>
        <v/>
      </c>
      <c r="C377" s="18" t="str">
        <f t="shared" si="11"/>
        <v/>
      </c>
      <c r="D377" s="18" t="str">
        <f t="shared" si="11"/>
        <v/>
      </c>
      <c r="E377" s="18" t="str">
        <f t="shared" si="11"/>
        <v/>
      </c>
      <c r="F377" s="18" t="str">
        <f t="shared" si="11"/>
        <v/>
      </c>
      <c r="G377" s="18" t="str">
        <f t="shared" si="11"/>
        <v/>
      </c>
      <c r="H377" s="18" t="str">
        <f t="shared" si="11"/>
        <v/>
      </c>
      <c r="I377" s="18" t="str">
        <f t="shared" si="11"/>
        <v/>
      </c>
      <c r="J377" s="18">
        <f t="shared" si="11"/>
        <v>1002915.66</v>
      </c>
      <c r="K377" s="18">
        <f t="shared" si="11"/>
        <v>1348316.15</v>
      </c>
      <c r="L377" s="18">
        <f t="shared" si="11"/>
        <v>1430874.21</v>
      </c>
      <c r="M377" s="18">
        <f t="shared" si="11"/>
        <v>1398474.48</v>
      </c>
      <c r="N377" s="18">
        <f>IFERROR(VLOOKUP($B$373,$4:$126,MATCH($Q377&amp;"/"&amp;N$347,$2:$2,0),FALSE),IFERROR(VLOOKUP($B$373,$4:$126,MATCH($Q376&amp;"/"&amp;N$347,$2:$2,0),FALSE),IFERROR(VLOOKUP($B$373,$4:$126,MATCH($Q375&amp;"/"&amp;N$347,$2:$2,0),FALSE),IFERROR(VLOOKUP($B$373,$4:$126,MATCH($Q374&amp;"/"&amp;N$347,$2:$2,0),FALSE),""))))</f>
        <v>1577216.34</v>
      </c>
      <c r="O377" s="18">
        <f>IFERROR(VLOOKUP($B$373,$4:$126,MATCH($Q377&amp;"/"&amp;O$347,$2:$2,0),FALSE),IFERROR(VLOOKUP($B$373,$4:$126,MATCH($Q376&amp;"/"&amp;O$347,$2:$2,0),FALSE),IFERROR(VLOOKUP($B$373,$4:$126,MATCH($Q375&amp;"/"&amp;O$347,$2:$2,0),FALSE),IFERROR(VLOOKUP($B$373,$4:$126,MATCH($Q374&amp;"/"&amp;O$347,$2:$2,0),FALSE),""))))</f>
        <v>1213483</v>
      </c>
      <c r="P377" s="15">
        <f>RATE(N$347-J$347,,-J377,N377)</f>
        <v>0.11984190192548072</v>
      </c>
      <c r="Q377" s="19" t="s">
        <v>232</v>
      </c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</row>
    <row r="378" spans="1:74" ht="16.5" customHeight="1">
      <c r="A378" s="2"/>
      <c r="B378" s="20" t="e">
        <f t="shared" ref="B378:O378" si="12">+B377/B$401</f>
        <v>#VALUE!</v>
      </c>
      <c r="C378" s="20" t="e">
        <f t="shared" si="12"/>
        <v>#VALUE!</v>
      </c>
      <c r="D378" s="20" t="e">
        <f t="shared" si="12"/>
        <v>#VALUE!</v>
      </c>
      <c r="E378" s="20" t="e">
        <f t="shared" si="12"/>
        <v>#VALUE!</v>
      </c>
      <c r="F378" s="20" t="e">
        <f t="shared" si="12"/>
        <v>#VALUE!</v>
      </c>
      <c r="G378" s="20" t="e">
        <f t="shared" si="12"/>
        <v>#VALUE!</v>
      </c>
      <c r="H378" s="20" t="e">
        <f t="shared" si="12"/>
        <v>#VALUE!</v>
      </c>
      <c r="I378" s="20" t="e">
        <f t="shared" si="12"/>
        <v>#VALUE!</v>
      </c>
      <c r="J378" s="20">
        <f t="shared" si="12"/>
        <v>0.31493295391240622</v>
      </c>
      <c r="K378" s="20">
        <f t="shared" si="12"/>
        <v>0.31647296306781281</v>
      </c>
      <c r="L378" s="20">
        <f t="shared" si="12"/>
        <v>0.36537324996745568</v>
      </c>
      <c r="M378" s="20">
        <f t="shared" si="12"/>
        <v>0.39727415921866766</v>
      </c>
      <c r="N378" s="20">
        <f t="shared" si="12"/>
        <v>0.45662831047897384</v>
      </c>
      <c r="O378" s="20">
        <f t="shared" si="12"/>
        <v>0.40391471571628046</v>
      </c>
      <c r="P378" s="15">
        <f>RATE(N$347-J$347,,-J378,N378)</f>
        <v>9.7327294434870176E-2</v>
      </c>
      <c r="Q378" s="21" t="s">
        <v>233</v>
      </c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</row>
    <row r="379" spans="1:74" ht="16.5" customHeight="1">
      <c r="A379" s="2"/>
      <c r="B379" s="130" t="s">
        <v>49</v>
      </c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29"/>
      <c r="O379" s="16"/>
      <c r="P379" s="15"/>
      <c r="Q379" s="4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</row>
    <row r="380" spans="1:74" ht="16.5" customHeight="1">
      <c r="A380" s="2"/>
      <c r="B380" s="18" t="str">
        <f t="shared" ref="B380:O383" si="13">IFERROR(VLOOKUP($B$379,$4:$126,MATCH($Q380&amp;"/"&amp;B$347,$2:$2,0),FALSE),"")</f>
        <v/>
      </c>
      <c r="C380" s="18" t="str">
        <f t="shared" si="13"/>
        <v/>
      </c>
      <c r="D380" s="18" t="str">
        <f t="shared" si="13"/>
        <v/>
      </c>
      <c r="E380" s="18" t="str">
        <f t="shared" si="13"/>
        <v/>
      </c>
      <c r="F380" s="18" t="str">
        <f t="shared" si="13"/>
        <v/>
      </c>
      <c r="G380" s="18" t="str">
        <f t="shared" si="13"/>
        <v/>
      </c>
      <c r="H380" s="18" t="str">
        <f t="shared" si="13"/>
        <v/>
      </c>
      <c r="I380" s="18" t="str">
        <f t="shared" si="13"/>
        <v/>
      </c>
      <c r="J380" s="18" t="str">
        <f t="shared" si="13"/>
        <v/>
      </c>
      <c r="K380" s="18">
        <f t="shared" si="13"/>
        <v>2228123</v>
      </c>
      <c r="L380" s="18">
        <f t="shared" si="13"/>
        <v>2738405</v>
      </c>
      <c r="M380" s="18">
        <f t="shared" si="13"/>
        <v>2242152</v>
      </c>
      <c r="N380" s="18">
        <f t="shared" si="13"/>
        <v>1835377</v>
      </c>
      <c r="O380" s="18">
        <f t="shared" si="13"/>
        <v>1429919</v>
      </c>
      <c r="P380" s="15"/>
      <c r="Q380" s="19" t="s">
        <v>229</v>
      </c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</row>
    <row r="381" spans="1:74" ht="16.5" customHeight="1">
      <c r="A381" s="2"/>
      <c r="B381" s="18" t="str">
        <f t="shared" si="13"/>
        <v/>
      </c>
      <c r="C381" s="18" t="str">
        <f t="shared" si="13"/>
        <v/>
      </c>
      <c r="D381" s="18" t="str">
        <f t="shared" si="13"/>
        <v/>
      </c>
      <c r="E381" s="18" t="str">
        <f t="shared" si="13"/>
        <v/>
      </c>
      <c r="F381" s="18" t="str">
        <f t="shared" si="13"/>
        <v/>
      </c>
      <c r="G381" s="18" t="str">
        <f t="shared" si="13"/>
        <v/>
      </c>
      <c r="H381" s="18" t="str">
        <f t="shared" si="13"/>
        <v/>
      </c>
      <c r="I381" s="18" t="str">
        <f t="shared" si="13"/>
        <v/>
      </c>
      <c r="J381" s="18" t="str">
        <f t="shared" si="13"/>
        <v/>
      </c>
      <c r="K381" s="18">
        <f t="shared" si="13"/>
        <v>2451420</v>
      </c>
      <c r="L381" s="18">
        <f t="shared" si="13"/>
        <v>2608166</v>
      </c>
      <c r="M381" s="18">
        <f t="shared" si="13"/>
        <v>2121569</v>
      </c>
      <c r="N381" s="18">
        <f t="shared" si="13"/>
        <v>1718527</v>
      </c>
      <c r="O381" s="18" t="str">
        <f t="shared" si="13"/>
        <v/>
      </c>
      <c r="P381" s="15"/>
      <c r="Q381" s="19" t="s">
        <v>230</v>
      </c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</row>
    <row r="382" spans="1:74" ht="16.5" customHeight="1">
      <c r="A382" s="2"/>
      <c r="B382" s="18" t="str">
        <f t="shared" si="13"/>
        <v/>
      </c>
      <c r="C382" s="18" t="str">
        <f t="shared" si="13"/>
        <v/>
      </c>
      <c r="D382" s="18" t="str">
        <f t="shared" si="13"/>
        <v/>
      </c>
      <c r="E382" s="18" t="str">
        <f t="shared" si="13"/>
        <v/>
      </c>
      <c r="F382" s="18" t="str">
        <f t="shared" si="13"/>
        <v/>
      </c>
      <c r="G382" s="18" t="str">
        <f t="shared" si="13"/>
        <v/>
      </c>
      <c r="H382" s="18" t="str">
        <f t="shared" si="13"/>
        <v/>
      </c>
      <c r="I382" s="18" t="str">
        <f t="shared" si="13"/>
        <v/>
      </c>
      <c r="J382" s="18">
        <f t="shared" si="13"/>
        <v>1938317</v>
      </c>
      <c r="K382" s="18">
        <f t="shared" si="13"/>
        <v>2633763</v>
      </c>
      <c r="L382" s="18">
        <f t="shared" si="13"/>
        <v>2485312</v>
      </c>
      <c r="M382" s="18">
        <f t="shared" si="13"/>
        <v>2063802</v>
      </c>
      <c r="N382" s="18">
        <f t="shared" si="13"/>
        <v>1607128</v>
      </c>
      <c r="O382" s="18" t="str">
        <f t="shared" si="13"/>
        <v/>
      </c>
      <c r="P382" s="15"/>
      <c r="Q382" s="19" t="s">
        <v>231</v>
      </c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</row>
    <row r="383" spans="1:74" ht="16.5" customHeight="1">
      <c r="A383" s="2"/>
      <c r="B383" s="18" t="str">
        <f t="shared" si="13"/>
        <v/>
      </c>
      <c r="C383" s="18" t="str">
        <f t="shared" si="13"/>
        <v/>
      </c>
      <c r="D383" s="18" t="str">
        <f t="shared" si="13"/>
        <v/>
      </c>
      <c r="E383" s="18" t="str">
        <f t="shared" si="13"/>
        <v/>
      </c>
      <c r="F383" s="18" t="str">
        <f t="shared" si="13"/>
        <v/>
      </c>
      <c r="G383" s="18" t="str">
        <f t="shared" si="13"/>
        <v/>
      </c>
      <c r="H383" s="18" t="str">
        <f t="shared" si="13"/>
        <v/>
      </c>
      <c r="I383" s="18" t="str">
        <f t="shared" si="13"/>
        <v/>
      </c>
      <c r="J383" s="18">
        <f t="shared" si="13"/>
        <v>2114785.8199999998</v>
      </c>
      <c r="K383" s="18">
        <f t="shared" si="13"/>
        <v>2803860.84</v>
      </c>
      <c r="L383" s="18">
        <f t="shared" si="13"/>
        <v>2361922.62</v>
      </c>
      <c r="M383" s="18">
        <f t="shared" si="13"/>
        <v>1954011.62</v>
      </c>
      <c r="N383" s="18">
        <f>IFERROR(VLOOKUP($B$379,$4:$126,MATCH($Q383&amp;"/"&amp;N$347,$2:$2,0),FALSE),IFERROR(VLOOKUP($B$379,$4:$126,MATCH($Q382&amp;"/"&amp;N$347,$2:$2,0),FALSE),IFERROR(VLOOKUP($B$379,$4:$126,MATCH($Q381&amp;"/"&amp;N$347,$2:$2,0),FALSE),IFERROR(VLOOKUP($B$379,$4:$126,MATCH($Q380&amp;"/"&amp;N$347,$2:$2,0),FALSE),""))))</f>
        <v>1510956.57</v>
      </c>
      <c r="O383" s="18">
        <f>IFERROR(VLOOKUP($B$379,$4:$126,MATCH($Q383&amp;"/"&amp;O$347,$2:$2,0),FALSE),IFERROR(VLOOKUP($B$379,$4:$126,MATCH($Q382&amp;"/"&amp;O$347,$2:$2,0),FALSE),IFERROR(VLOOKUP($B$379,$4:$126,MATCH($Q381&amp;"/"&amp;O$347,$2:$2,0),FALSE),IFERROR(VLOOKUP($B$379,$4:$126,MATCH($Q380&amp;"/"&amp;O$347,$2:$2,0),FALSE),""))))</f>
        <v>1429919</v>
      </c>
      <c r="P383" s="15">
        <f>RATE(N$347-J$347,,-J383,N383)</f>
        <v>-8.0617150665036524E-2</v>
      </c>
      <c r="Q383" s="19" t="s">
        <v>232</v>
      </c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</row>
    <row r="384" spans="1:74" ht="16.5" customHeight="1">
      <c r="A384" s="13"/>
      <c r="B384" s="20" t="e">
        <f t="shared" ref="B384:O384" si="14">+B383/B$401</f>
        <v>#VALUE!</v>
      </c>
      <c r="C384" s="20" t="e">
        <f t="shared" si="14"/>
        <v>#VALUE!</v>
      </c>
      <c r="D384" s="20" t="e">
        <f t="shared" si="14"/>
        <v>#VALUE!</v>
      </c>
      <c r="E384" s="20" t="e">
        <f t="shared" si="14"/>
        <v>#VALUE!</v>
      </c>
      <c r="F384" s="20" t="e">
        <f t="shared" si="14"/>
        <v>#VALUE!</v>
      </c>
      <c r="G384" s="20" t="e">
        <f t="shared" si="14"/>
        <v>#VALUE!</v>
      </c>
      <c r="H384" s="20" t="e">
        <f t="shared" si="14"/>
        <v>#VALUE!</v>
      </c>
      <c r="I384" s="20" t="e">
        <f t="shared" si="14"/>
        <v>#VALUE!</v>
      </c>
      <c r="J384" s="20">
        <f t="shared" si="14"/>
        <v>0.66407951510565721</v>
      </c>
      <c r="K384" s="20">
        <f t="shared" si="14"/>
        <v>0.65811430654791658</v>
      </c>
      <c r="L384" s="20">
        <f t="shared" si="14"/>
        <v>0.60311614942102276</v>
      </c>
      <c r="M384" s="20">
        <f t="shared" si="14"/>
        <v>0.55508937384328016</v>
      </c>
      <c r="N384" s="20">
        <f t="shared" si="14"/>
        <v>0.4374450912461415</v>
      </c>
      <c r="O384" s="20">
        <f t="shared" si="14"/>
        <v>0.47595666884687143</v>
      </c>
      <c r="P384" s="15">
        <f>RATE(N$347-J$347,,-J384,N384)</f>
        <v>-9.9101495598553857E-2</v>
      </c>
      <c r="Q384" s="21" t="s">
        <v>233</v>
      </c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</row>
    <row r="385" spans="1:74" ht="16.5" customHeight="1">
      <c r="A385" s="2"/>
      <c r="B385" s="130" t="s">
        <v>51</v>
      </c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29"/>
      <c r="O385" s="16"/>
      <c r="P385" s="15"/>
      <c r="Q385" s="4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</row>
    <row r="386" spans="1:74" ht="16.5" customHeight="1">
      <c r="A386" s="2"/>
      <c r="B386" s="18" t="str">
        <f t="shared" ref="B386:O389" si="15">IFERROR(VLOOKUP($B$385,$4:$126,MATCH($Q386&amp;"/"&amp;B$347,$2:$2,0),FALSE),"")</f>
        <v/>
      </c>
      <c r="C386" s="18" t="str">
        <f t="shared" si="15"/>
        <v/>
      </c>
      <c r="D386" s="18" t="str">
        <f t="shared" si="15"/>
        <v/>
      </c>
      <c r="E386" s="18" t="str">
        <f t="shared" si="15"/>
        <v/>
      </c>
      <c r="F386" s="18" t="str">
        <f t="shared" si="15"/>
        <v/>
      </c>
      <c r="G386" s="18" t="str">
        <f t="shared" si="15"/>
        <v/>
      </c>
      <c r="H386" s="18" t="str">
        <f t="shared" si="15"/>
        <v/>
      </c>
      <c r="I386" s="18" t="str">
        <f t="shared" si="15"/>
        <v/>
      </c>
      <c r="J386" s="18" t="str">
        <f t="shared" si="15"/>
        <v/>
      </c>
      <c r="K386" s="18">
        <f t="shared" si="15"/>
        <v>26867</v>
      </c>
      <c r="L386" s="18">
        <f t="shared" si="15"/>
        <v>54275</v>
      </c>
      <c r="M386" s="18">
        <f t="shared" si="15"/>
        <v>57481</v>
      </c>
      <c r="N386" s="18">
        <f t="shared" si="15"/>
        <v>58718</v>
      </c>
      <c r="O386" s="18">
        <f t="shared" si="15"/>
        <v>65902</v>
      </c>
      <c r="P386" s="15"/>
      <c r="Q386" s="19" t="s">
        <v>229</v>
      </c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</row>
    <row r="387" spans="1:74" ht="16.5" customHeight="1">
      <c r="A387" s="2"/>
      <c r="B387" s="18" t="str">
        <f t="shared" si="15"/>
        <v/>
      </c>
      <c r="C387" s="18" t="str">
        <f t="shared" si="15"/>
        <v/>
      </c>
      <c r="D387" s="18" t="str">
        <f t="shared" si="15"/>
        <v/>
      </c>
      <c r="E387" s="18" t="str">
        <f t="shared" si="15"/>
        <v/>
      </c>
      <c r="F387" s="18" t="str">
        <f t="shared" si="15"/>
        <v/>
      </c>
      <c r="G387" s="18" t="str">
        <f t="shared" si="15"/>
        <v/>
      </c>
      <c r="H387" s="18" t="str">
        <f t="shared" si="15"/>
        <v/>
      </c>
      <c r="I387" s="18" t="str">
        <f t="shared" si="15"/>
        <v/>
      </c>
      <c r="J387" s="18" t="str">
        <f t="shared" si="15"/>
        <v/>
      </c>
      <c r="K387" s="18">
        <f t="shared" si="15"/>
        <v>38514</v>
      </c>
      <c r="L387" s="18">
        <f t="shared" si="15"/>
        <v>53892</v>
      </c>
      <c r="M387" s="18">
        <f t="shared" si="15"/>
        <v>56269</v>
      </c>
      <c r="N387" s="18">
        <f t="shared" si="15"/>
        <v>64871</v>
      </c>
      <c r="O387" s="18" t="str">
        <f t="shared" si="15"/>
        <v/>
      </c>
      <c r="P387" s="15"/>
      <c r="Q387" s="19" t="s">
        <v>230</v>
      </c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</row>
    <row r="388" spans="1:74" ht="16.5" customHeight="1">
      <c r="A388" s="2"/>
      <c r="B388" s="18" t="str">
        <f t="shared" si="15"/>
        <v/>
      </c>
      <c r="C388" s="18" t="str">
        <f t="shared" si="15"/>
        <v/>
      </c>
      <c r="D388" s="18" t="str">
        <f t="shared" si="15"/>
        <v/>
      </c>
      <c r="E388" s="18" t="str">
        <f t="shared" si="15"/>
        <v/>
      </c>
      <c r="F388" s="18" t="str">
        <f t="shared" si="15"/>
        <v/>
      </c>
      <c r="G388" s="18" t="str">
        <f t="shared" si="15"/>
        <v/>
      </c>
      <c r="H388" s="18" t="str">
        <f t="shared" si="15"/>
        <v/>
      </c>
      <c r="I388" s="18" t="str">
        <f t="shared" si="15"/>
        <v/>
      </c>
      <c r="J388" s="18">
        <f t="shared" si="15"/>
        <v>11802</v>
      </c>
      <c r="K388" s="18">
        <f t="shared" si="15"/>
        <v>48792</v>
      </c>
      <c r="L388" s="18">
        <f t="shared" si="15"/>
        <v>59565</v>
      </c>
      <c r="M388" s="18">
        <f t="shared" si="15"/>
        <v>55956</v>
      </c>
      <c r="N388" s="18">
        <f t="shared" si="15"/>
        <v>63682</v>
      </c>
      <c r="O388" s="18" t="str">
        <f t="shared" si="15"/>
        <v/>
      </c>
      <c r="P388" s="15"/>
      <c r="Q388" s="19" t="s">
        <v>231</v>
      </c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</row>
    <row r="389" spans="1:74" ht="16.5" customHeight="1">
      <c r="A389" s="2"/>
      <c r="B389" s="18" t="str">
        <f t="shared" si="15"/>
        <v/>
      </c>
      <c r="C389" s="18" t="str">
        <f t="shared" si="15"/>
        <v/>
      </c>
      <c r="D389" s="18" t="str">
        <f t="shared" si="15"/>
        <v/>
      </c>
      <c r="E389" s="18" t="str">
        <f t="shared" si="15"/>
        <v/>
      </c>
      <c r="F389" s="18" t="str">
        <f t="shared" si="15"/>
        <v/>
      </c>
      <c r="G389" s="18" t="str">
        <f t="shared" si="15"/>
        <v/>
      </c>
      <c r="H389" s="18" t="str">
        <f t="shared" si="15"/>
        <v/>
      </c>
      <c r="I389" s="18" t="str">
        <f t="shared" si="15"/>
        <v/>
      </c>
      <c r="J389" s="18">
        <f t="shared" si="15"/>
        <v>27596.33</v>
      </c>
      <c r="K389" s="18">
        <f t="shared" si="15"/>
        <v>49023.48</v>
      </c>
      <c r="L389" s="18">
        <f t="shared" si="15"/>
        <v>58537.120000000003</v>
      </c>
      <c r="M389" s="18">
        <f t="shared" si="15"/>
        <v>55555.9</v>
      </c>
      <c r="N389" s="18">
        <f>IFERROR(VLOOKUP($B$385,$4:$126,MATCH($Q389&amp;"/"&amp;N$347,$2:$2,0),FALSE),IFERROR(VLOOKUP($B$385,$4:$126,MATCH($Q388&amp;"/"&amp;N$347,$2:$2,0),FALSE),IFERROR(VLOOKUP($B$385,$4:$126,MATCH($Q387&amp;"/"&amp;N$347,$2:$2,0),FALSE),IFERROR(VLOOKUP($B$385,$4:$126,MATCH($Q386&amp;"/"&amp;N$347,$2:$2,0),FALSE),""))))</f>
        <v>64795.17</v>
      </c>
      <c r="O389" s="18">
        <f>IFERROR(VLOOKUP($B$385,$4:$126,MATCH($Q389&amp;"/"&amp;O$347,$2:$2,0),FALSE),IFERROR(VLOOKUP($B$385,$4:$126,MATCH($Q388&amp;"/"&amp;O$347,$2:$2,0),FALSE),IFERROR(VLOOKUP($B$385,$4:$126,MATCH($Q387&amp;"/"&amp;O$347,$2:$2,0),FALSE),IFERROR(VLOOKUP($B$385,$4:$126,MATCH($Q386&amp;"/"&amp;O$347,$2:$2,0),FALSE),""))))</f>
        <v>65902</v>
      </c>
      <c r="P389" s="15">
        <f>RATE(N$347-J$347,,-J389,N389)</f>
        <v>0.23786369554150846</v>
      </c>
      <c r="Q389" s="19" t="s">
        <v>232</v>
      </c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</row>
    <row r="390" spans="1:74" ht="16.5" customHeight="1">
      <c r="A390" s="2"/>
      <c r="B390" s="20" t="e">
        <f t="shared" ref="B390:O390" si="16">+B389/B$401</f>
        <v>#VALUE!</v>
      </c>
      <c r="C390" s="20" t="e">
        <f t="shared" si="16"/>
        <v>#VALUE!</v>
      </c>
      <c r="D390" s="20" t="e">
        <f t="shared" si="16"/>
        <v>#VALUE!</v>
      </c>
      <c r="E390" s="20" t="e">
        <f t="shared" si="16"/>
        <v>#VALUE!</v>
      </c>
      <c r="F390" s="20" t="e">
        <f t="shared" si="16"/>
        <v>#VALUE!</v>
      </c>
      <c r="G390" s="20" t="e">
        <f t="shared" si="16"/>
        <v>#VALUE!</v>
      </c>
      <c r="H390" s="20" t="e">
        <f t="shared" si="16"/>
        <v>#VALUE!</v>
      </c>
      <c r="I390" s="20" t="e">
        <f t="shared" si="16"/>
        <v>#VALUE!</v>
      </c>
      <c r="J390" s="20">
        <f t="shared" si="16"/>
        <v>8.6657274092634597E-3</v>
      </c>
      <c r="K390" s="20">
        <f t="shared" si="16"/>
        <v>1.1506652928169452E-2</v>
      </c>
      <c r="L390" s="20">
        <f t="shared" si="16"/>
        <v>1.4947433973343437E-2</v>
      </c>
      <c r="M390" s="20">
        <f t="shared" si="16"/>
        <v>1.5782142454352388E-2</v>
      </c>
      <c r="N390" s="20">
        <f t="shared" si="16"/>
        <v>1.8759195079286261E-2</v>
      </c>
      <c r="O390" s="20">
        <f t="shared" si="16"/>
        <v>2.1935855380861798E-2</v>
      </c>
      <c r="P390" s="15">
        <f>RATE(N$347-J$347,,-J390,N390)</f>
        <v>0.21297624028056197</v>
      </c>
      <c r="Q390" s="21" t="s">
        <v>233</v>
      </c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</row>
    <row r="391" spans="1:74" ht="16.5" customHeight="1">
      <c r="A391" s="13"/>
      <c r="B391" s="130" t="s">
        <v>58</v>
      </c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29"/>
      <c r="O391" s="16"/>
      <c r="P391" s="15"/>
      <c r="Q391" s="4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</row>
    <row r="392" spans="1:74" ht="16.5" customHeight="1">
      <c r="A392" s="2"/>
      <c r="B392" s="18" t="str">
        <f t="shared" ref="B392:O395" si="17">IFERROR(VLOOKUP($B$391,$4:$126,MATCH($Q392&amp;"/"&amp;B$347,$2:$2,0),FALSE),"")</f>
        <v/>
      </c>
      <c r="C392" s="18" t="str">
        <f t="shared" si="17"/>
        <v/>
      </c>
      <c r="D392" s="18" t="str">
        <f t="shared" si="17"/>
        <v/>
      </c>
      <c r="E392" s="18" t="str">
        <f t="shared" si="17"/>
        <v/>
      </c>
      <c r="F392" s="18" t="str">
        <f t="shared" si="17"/>
        <v/>
      </c>
      <c r="G392" s="18" t="str">
        <f t="shared" si="17"/>
        <v/>
      </c>
      <c r="H392" s="18" t="str">
        <f t="shared" si="17"/>
        <v/>
      </c>
      <c r="I392" s="18" t="str">
        <f t="shared" si="17"/>
        <v/>
      </c>
      <c r="J392" s="18" t="str">
        <f t="shared" si="17"/>
        <v/>
      </c>
      <c r="K392" s="18">
        <f t="shared" si="17"/>
        <v>2297963</v>
      </c>
      <c r="L392" s="18">
        <f t="shared" si="17"/>
        <v>2837180</v>
      </c>
      <c r="M392" s="18">
        <f t="shared" si="17"/>
        <v>2410301</v>
      </c>
      <c r="N392" s="18">
        <f t="shared" si="17"/>
        <v>2201819</v>
      </c>
      <c r="O392" s="18">
        <f t="shared" si="17"/>
        <v>1790822</v>
      </c>
      <c r="P392" s="15"/>
      <c r="Q392" s="19" t="s">
        <v>229</v>
      </c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</row>
    <row r="393" spans="1:74" ht="16.5" customHeight="1">
      <c r="A393" s="2"/>
      <c r="B393" s="18" t="str">
        <f t="shared" si="17"/>
        <v/>
      </c>
      <c r="C393" s="18" t="str">
        <f t="shared" si="17"/>
        <v/>
      </c>
      <c r="D393" s="18" t="str">
        <f t="shared" si="17"/>
        <v/>
      </c>
      <c r="E393" s="18" t="str">
        <f t="shared" si="17"/>
        <v/>
      </c>
      <c r="F393" s="18" t="str">
        <f t="shared" si="17"/>
        <v/>
      </c>
      <c r="G393" s="18" t="str">
        <f t="shared" si="17"/>
        <v/>
      </c>
      <c r="H393" s="18" t="str">
        <f t="shared" si="17"/>
        <v/>
      </c>
      <c r="I393" s="18" t="str">
        <f t="shared" si="17"/>
        <v/>
      </c>
      <c r="J393" s="18" t="str">
        <f t="shared" si="17"/>
        <v/>
      </c>
      <c r="K393" s="18">
        <f t="shared" si="17"/>
        <v>2533435</v>
      </c>
      <c r="L393" s="18">
        <f t="shared" si="17"/>
        <v>2720712</v>
      </c>
      <c r="M393" s="18">
        <f t="shared" si="17"/>
        <v>2277542</v>
      </c>
      <c r="N393" s="18">
        <f t="shared" si="17"/>
        <v>2084492</v>
      </c>
      <c r="O393" s="18" t="str">
        <f t="shared" si="17"/>
        <v/>
      </c>
      <c r="P393" s="15"/>
      <c r="Q393" s="19" t="s">
        <v>230</v>
      </c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</row>
    <row r="394" spans="1:74" ht="16.5" customHeight="1">
      <c r="A394" s="2"/>
      <c r="B394" s="18" t="str">
        <f t="shared" si="17"/>
        <v/>
      </c>
      <c r="C394" s="18" t="str">
        <f t="shared" si="17"/>
        <v/>
      </c>
      <c r="D394" s="18" t="str">
        <f t="shared" si="17"/>
        <v/>
      </c>
      <c r="E394" s="18" t="str">
        <f t="shared" si="17"/>
        <v/>
      </c>
      <c r="F394" s="18" t="str">
        <f t="shared" si="17"/>
        <v/>
      </c>
      <c r="G394" s="18" t="str">
        <f t="shared" si="17"/>
        <v/>
      </c>
      <c r="H394" s="18" t="str">
        <f t="shared" si="17"/>
        <v/>
      </c>
      <c r="I394" s="18" t="str">
        <f t="shared" si="17"/>
        <v/>
      </c>
      <c r="J394" s="18">
        <f t="shared" si="17"/>
        <v>1990747</v>
      </c>
      <c r="K394" s="18">
        <f t="shared" si="17"/>
        <v>2725577</v>
      </c>
      <c r="L394" s="18">
        <f t="shared" si="17"/>
        <v>2603094</v>
      </c>
      <c r="M394" s="18">
        <f t="shared" si="17"/>
        <v>2214293</v>
      </c>
      <c r="N394" s="18">
        <f t="shared" si="17"/>
        <v>1975134</v>
      </c>
      <c r="O394" s="18" t="str">
        <f t="shared" si="17"/>
        <v/>
      </c>
      <c r="P394" s="15"/>
      <c r="Q394" s="19" t="s">
        <v>231</v>
      </c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</row>
    <row r="395" spans="1:74" ht="16.5" customHeight="1">
      <c r="A395" s="2"/>
      <c r="B395" s="18" t="str">
        <f t="shared" si="17"/>
        <v/>
      </c>
      <c r="C395" s="18" t="str">
        <f t="shared" si="17"/>
        <v/>
      </c>
      <c r="D395" s="18" t="str">
        <f t="shared" si="17"/>
        <v/>
      </c>
      <c r="E395" s="18" t="str">
        <f t="shared" si="17"/>
        <v/>
      </c>
      <c r="F395" s="18" t="str">
        <f t="shared" si="17"/>
        <v/>
      </c>
      <c r="G395" s="18" t="str">
        <f t="shared" si="17"/>
        <v/>
      </c>
      <c r="H395" s="18" t="str">
        <f t="shared" si="17"/>
        <v/>
      </c>
      <c r="I395" s="18" t="str">
        <f t="shared" si="17"/>
        <v/>
      </c>
      <c r="J395" s="18">
        <f t="shared" si="17"/>
        <v>2181621.39</v>
      </c>
      <c r="K395" s="18">
        <f t="shared" si="17"/>
        <v>2912130.42</v>
      </c>
      <c r="L395" s="18">
        <f t="shared" si="17"/>
        <v>2485324.39</v>
      </c>
      <c r="M395" s="18">
        <f t="shared" si="17"/>
        <v>2121700.31</v>
      </c>
      <c r="N395" s="18">
        <f>IFERROR(VLOOKUP($B$391,$4:$126,MATCH($Q395&amp;"/"&amp;N$347,$2:$2,0),FALSE),IFERROR(VLOOKUP($B$391,$4:$126,MATCH($Q394&amp;"/"&amp;N$347,$2:$2,0),FALSE),IFERROR(VLOOKUP($B$391,$4:$126,MATCH($Q393&amp;"/"&amp;N$347,$2:$2,0),FALSE),IFERROR(VLOOKUP($B$391,$4:$126,MATCH($Q392&amp;"/"&amp;N$347,$2:$2,0),FALSE),""))))</f>
        <v>1876832.18</v>
      </c>
      <c r="O395" s="18">
        <f>IFERROR(VLOOKUP($B$391,$4:$126,MATCH($Q395&amp;"/"&amp;O$347,$2:$2,0),FALSE),IFERROR(VLOOKUP($B$391,$4:$126,MATCH($Q394&amp;"/"&amp;O$347,$2:$2,0),FALSE),IFERROR(VLOOKUP($B$391,$4:$126,MATCH($Q393&amp;"/"&amp;O$347,$2:$2,0),FALSE),IFERROR(VLOOKUP($B$391,$4:$126,MATCH($Q392&amp;"/"&amp;O$347,$2:$2,0),FALSE),""))))</f>
        <v>1790822</v>
      </c>
      <c r="P395" s="15">
        <f>RATE(N$347-J$347,,-J395,N395)</f>
        <v>-3.692188393413539E-2</v>
      </c>
      <c r="Q395" s="19" t="s">
        <v>232</v>
      </c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</row>
    <row r="396" spans="1:74" ht="16.5" customHeight="1">
      <c r="A396" s="22"/>
      <c r="B396" s="20" t="e">
        <f t="shared" ref="B396:O396" si="18">+B395/B$401</f>
        <v>#VALUE!</v>
      </c>
      <c r="C396" s="20" t="e">
        <f t="shared" si="18"/>
        <v>#VALUE!</v>
      </c>
      <c r="D396" s="20" t="e">
        <f t="shared" si="18"/>
        <v>#VALUE!</v>
      </c>
      <c r="E396" s="20" t="e">
        <f t="shared" si="18"/>
        <v>#VALUE!</v>
      </c>
      <c r="F396" s="20" t="e">
        <f t="shared" si="18"/>
        <v>#VALUE!</v>
      </c>
      <c r="G396" s="20" t="e">
        <f t="shared" si="18"/>
        <v>#VALUE!</v>
      </c>
      <c r="H396" s="20" t="e">
        <f t="shared" si="18"/>
        <v>#VALUE!</v>
      </c>
      <c r="I396" s="20" t="e">
        <f t="shared" si="18"/>
        <v>#VALUE!</v>
      </c>
      <c r="J396" s="20">
        <f t="shared" si="18"/>
        <v>0.68506704608759383</v>
      </c>
      <c r="K396" s="20">
        <f t="shared" si="18"/>
        <v>0.68352703693218708</v>
      </c>
      <c r="L396" s="20">
        <f t="shared" si="18"/>
        <v>0.63462675003254432</v>
      </c>
      <c r="M396" s="20">
        <f t="shared" si="18"/>
        <v>0.6027258407813324</v>
      </c>
      <c r="N396" s="20">
        <f t="shared" si="18"/>
        <v>0.54337168952102621</v>
      </c>
      <c r="O396" s="20">
        <f t="shared" si="18"/>
        <v>0.59608528428371954</v>
      </c>
      <c r="P396" s="15">
        <f>RATE(N$347-J$347,,-J396,N396)</f>
        <v>-5.6284729466084094E-2</v>
      </c>
      <c r="Q396" s="21" t="s">
        <v>233</v>
      </c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</row>
    <row r="397" spans="1:74" ht="16.5" customHeight="1">
      <c r="A397" s="2"/>
      <c r="B397" s="128" t="s">
        <v>59</v>
      </c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29"/>
      <c r="O397" s="14"/>
      <c r="P397" s="15"/>
      <c r="Q397" s="4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</row>
    <row r="398" spans="1:74" ht="16.5" customHeight="1">
      <c r="A398" s="2"/>
      <c r="B398" s="18" t="str">
        <f t="shared" ref="B398:O401" si="19">IFERROR(VLOOKUP($B$397,$4:$126,MATCH($Q398&amp;"/"&amp;B$347,$2:$2,0),FALSE),"")</f>
        <v/>
      </c>
      <c r="C398" s="18" t="str">
        <f t="shared" si="19"/>
        <v/>
      </c>
      <c r="D398" s="18" t="str">
        <f t="shared" si="19"/>
        <v/>
      </c>
      <c r="E398" s="18" t="str">
        <f t="shared" si="19"/>
        <v/>
      </c>
      <c r="F398" s="18" t="str">
        <f t="shared" si="19"/>
        <v/>
      </c>
      <c r="G398" s="18" t="str">
        <f t="shared" si="19"/>
        <v/>
      </c>
      <c r="H398" s="18" t="str">
        <f t="shared" si="19"/>
        <v/>
      </c>
      <c r="I398" s="18" t="str">
        <f t="shared" si="19"/>
        <v/>
      </c>
      <c r="J398" s="18" t="str">
        <f t="shared" si="19"/>
        <v/>
      </c>
      <c r="K398" s="18">
        <f t="shared" si="19"/>
        <v>3348621</v>
      </c>
      <c r="L398" s="18">
        <f t="shared" si="19"/>
        <v>4088839</v>
      </c>
      <c r="M398" s="18">
        <f t="shared" si="19"/>
        <v>3852523</v>
      </c>
      <c r="N398" s="18">
        <f t="shared" si="19"/>
        <v>3432217</v>
      </c>
      <c r="O398" s="18">
        <f t="shared" si="19"/>
        <v>3004305</v>
      </c>
      <c r="P398" s="15"/>
      <c r="Q398" s="19" t="s">
        <v>229</v>
      </c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</row>
    <row r="399" spans="1:74" ht="16.5" customHeight="1">
      <c r="A399" s="2"/>
      <c r="B399" s="18" t="str">
        <f t="shared" si="19"/>
        <v/>
      </c>
      <c r="C399" s="18" t="str">
        <f t="shared" si="19"/>
        <v/>
      </c>
      <c r="D399" s="18" t="str">
        <f t="shared" si="19"/>
        <v/>
      </c>
      <c r="E399" s="18" t="str">
        <f t="shared" si="19"/>
        <v/>
      </c>
      <c r="F399" s="18" t="str">
        <f t="shared" si="19"/>
        <v/>
      </c>
      <c r="G399" s="18" t="str">
        <f t="shared" si="19"/>
        <v/>
      </c>
      <c r="H399" s="18" t="str">
        <f t="shared" si="19"/>
        <v/>
      </c>
      <c r="I399" s="18" t="str">
        <f t="shared" si="19"/>
        <v/>
      </c>
      <c r="J399" s="18" t="str">
        <f t="shared" si="19"/>
        <v/>
      </c>
      <c r="K399" s="18">
        <f t="shared" si="19"/>
        <v>3661568</v>
      </c>
      <c r="L399" s="18">
        <f t="shared" si="19"/>
        <v>4030749</v>
      </c>
      <c r="M399" s="18">
        <f t="shared" si="19"/>
        <v>3680646</v>
      </c>
      <c r="N399" s="18">
        <f t="shared" si="19"/>
        <v>3326256</v>
      </c>
      <c r="O399" s="18" t="str">
        <f t="shared" si="19"/>
        <v/>
      </c>
      <c r="P399" s="15"/>
      <c r="Q399" s="19" t="s">
        <v>230</v>
      </c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</row>
    <row r="400" spans="1:74" ht="16.5" customHeight="1">
      <c r="A400" s="2"/>
      <c r="B400" s="18" t="str">
        <f t="shared" si="19"/>
        <v/>
      </c>
      <c r="C400" s="18" t="str">
        <f t="shared" si="19"/>
        <v/>
      </c>
      <c r="D400" s="18" t="str">
        <f t="shared" si="19"/>
        <v/>
      </c>
      <c r="E400" s="18" t="str">
        <f t="shared" si="19"/>
        <v/>
      </c>
      <c r="F400" s="18" t="str">
        <f t="shared" si="19"/>
        <v/>
      </c>
      <c r="G400" s="18" t="str">
        <f t="shared" si="19"/>
        <v/>
      </c>
      <c r="H400" s="18" t="str">
        <f t="shared" si="19"/>
        <v/>
      </c>
      <c r="I400" s="18" t="str">
        <f t="shared" si="19"/>
        <v/>
      </c>
      <c r="J400" s="18">
        <f t="shared" si="19"/>
        <v>2753042</v>
      </c>
      <c r="K400" s="18">
        <f t="shared" si="19"/>
        <v>3979287</v>
      </c>
      <c r="L400" s="18">
        <f t="shared" si="19"/>
        <v>3859906</v>
      </c>
      <c r="M400" s="18">
        <f t="shared" si="19"/>
        <v>3511776</v>
      </c>
      <c r="N400" s="18">
        <f t="shared" si="19"/>
        <v>3242209</v>
      </c>
      <c r="O400" s="18" t="str">
        <f t="shared" si="19"/>
        <v/>
      </c>
      <c r="P400" s="15"/>
      <c r="Q400" s="19" t="s">
        <v>231</v>
      </c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</row>
    <row r="401" spans="1:74" ht="16.5" customHeight="1">
      <c r="A401" s="2"/>
      <c r="B401" s="18" t="str">
        <f t="shared" si="19"/>
        <v/>
      </c>
      <c r="C401" s="18" t="str">
        <f t="shared" si="19"/>
        <v/>
      </c>
      <c r="D401" s="18" t="str">
        <f t="shared" si="19"/>
        <v/>
      </c>
      <c r="E401" s="18" t="str">
        <f t="shared" si="19"/>
        <v/>
      </c>
      <c r="F401" s="18" t="str">
        <f t="shared" si="19"/>
        <v/>
      </c>
      <c r="G401" s="18" t="str">
        <f t="shared" si="19"/>
        <v/>
      </c>
      <c r="H401" s="18" t="str">
        <f t="shared" si="19"/>
        <v/>
      </c>
      <c r="I401" s="18" t="str">
        <f t="shared" si="19"/>
        <v/>
      </c>
      <c r="J401" s="18">
        <f t="shared" si="19"/>
        <v>3184537.05</v>
      </c>
      <c r="K401" s="18">
        <f t="shared" si="19"/>
        <v>4260446.57</v>
      </c>
      <c r="L401" s="18">
        <f t="shared" si="19"/>
        <v>3916198.6</v>
      </c>
      <c r="M401" s="18">
        <f t="shared" si="19"/>
        <v>3520174.79</v>
      </c>
      <c r="N401" s="18">
        <f>IFERROR(VLOOKUP($B$397,$4:$126,MATCH($Q401&amp;"/"&amp;N$347,$2:$2,0),FALSE),IFERROR(VLOOKUP($B$397,$4:$126,MATCH($Q400&amp;"/"&amp;N$347,$2:$2,0),FALSE),IFERROR(VLOOKUP($B$397,$4:$126,MATCH($Q399&amp;"/"&amp;N$347,$2:$2,0),FALSE),IFERROR(VLOOKUP($B$397,$4:$126,MATCH($Q398&amp;"/"&amp;N$347,$2:$2,0),FALSE),""))))</f>
        <v>3454048.52</v>
      </c>
      <c r="O401" s="18">
        <f>IFERROR(VLOOKUP($B$397,$4:$126,MATCH($Q401&amp;"/"&amp;O$347,$2:$2,0),FALSE),IFERROR(VLOOKUP($B$397,$4:$126,MATCH($Q400&amp;"/"&amp;O$347,$2:$2,0),FALSE),IFERROR(VLOOKUP($B$397,$4:$126,MATCH($Q399&amp;"/"&amp;O$347,$2:$2,0),FALSE),IFERROR(VLOOKUP($B$397,$4:$126,MATCH($Q398&amp;"/"&amp;O$347,$2:$2,0),FALSE),""))))</f>
        <v>3004305</v>
      </c>
      <c r="P401" s="15">
        <f>RATE(N$347-J$347,,-J401,N401)</f>
        <v>2.0517677456889379E-2</v>
      </c>
      <c r="Q401" s="19" t="s">
        <v>232</v>
      </c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</row>
    <row r="402" spans="1:74" ht="16.5" customHeight="1">
      <c r="A402" s="2"/>
      <c r="B402" s="123" t="s">
        <v>234</v>
      </c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29"/>
      <c r="O402" s="2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</row>
    <row r="403" spans="1:74" ht="16.5" customHeight="1">
      <c r="A403" s="2"/>
      <c r="B403" s="131" t="s">
        <v>63</v>
      </c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29"/>
      <c r="O403" s="24"/>
      <c r="P403" s="15"/>
      <c r="Q403" s="4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</row>
    <row r="404" spans="1:74" ht="16.5" customHeight="1">
      <c r="A404" s="2"/>
      <c r="B404" s="18" t="str">
        <f t="shared" ref="B404:O407" si="20">IFERROR(VLOOKUP($B$403,$4:$126,MATCH($Q404&amp;"/"&amp;B$347,$2:$2,0),FALSE),"")</f>
        <v/>
      </c>
      <c r="C404" s="18" t="str">
        <f t="shared" si="20"/>
        <v/>
      </c>
      <c r="D404" s="18" t="str">
        <f t="shared" si="20"/>
        <v/>
      </c>
      <c r="E404" s="18" t="str">
        <f t="shared" si="20"/>
        <v/>
      </c>
      <c r="F404" s="18" t="str">
        <f t="shared" si="20"/>
        <v/>
      </c>
      <c r="G404" s="18" t="str">
        <f t="shared" si="20"/>
        <v/>
      </c>
      <c r="H404" s="18" t="str">
        <f t="shared" si="20"/>
        <v/>
      </c>
      <c r="I404" s="18" t="str">
        <f t="shared" si="20"/>
        <v/>
      </c>
      <c r="J404" s="18" t="str">
        <f t="shared" si="20"/>
        <v/>
      </c>
      <c r="K404" s="18">
        <f t="shared" si="20"/>
        <v>999193</v>
      </c>
      <c r="L404" s="18">
        <f t="shared" si="20"/>
        <v>764945</v>
      </c>
      <c r="M404" s="18">
        <f t="shared" si="20"/>
        <v>725083</v>
      </c>
      <c r="N404" s="18">
        <f t="shared" si="20"/>
        <v>827144</v>
      </c>
      <c r="O404" s="18">
        <f t="shared" si="20"/>
        <v>600830</v>
      </c>
      <c r="P404" s="15"/>
      <c r="Q404" s="19" t="s">
        <v>229</v>
      </c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</row>
    <row r="405" spans="1:74" ht="16.5" customHeight="1">
      <c r="A405" s="2"/>
      <c r="B405" s="18" t="str">
        <f t="shared" si="20"/>
        <v/>
      </c>
      <c r="C405" s="18" t="str">
        <f t="shared" si="20"/>
        <v/>
      </c>
      <c r="D405" s="18" t="str">
        <f t="shared" si="20"/>
        <v/>
      </c>
      <c r="E405" s="18" t="str">
        <f t="shared" si="20"/>
        <v/>
      </c>
      <c r="F405" s="18" t="str">
        <f t="shared" si="20"/>
        <v/>
      </c>
      <c r="G405" s="18" t="str">
        <f t="shared" si="20"/>
        <v/>
      </c>
      <c r="H405" s="18" t="str">
        <f t="shared" si="20"/>
        <v/>
      </c>
      <c r="I405" s="18" t="str">
        <f t="shared" si="20"/>
        <v/>
      </c>
      <c r="J405" s="18" t="str">
        <f t="shared" si="20"/>
        <v/>
      </c>
      <c r="K405" s="18">
        <f t="shared" si="20"/>
        <v>919645</v>
      </c>
      <c r="L405" s="18">
        <f t="shared" si="20"/>
        <v>732919</v>
      </c>
      <c r="M405" s="18">
        <f t="shared" si="20"/>
        <v>708020</v>
      </c>
      <c r="N405" s="18">
        <f t="shared" si="20"/>
        <v>562263</v>
      </c>
      <c r="O405" s="18" t="str">
        <f t="shared" si="20"/>
        <v/>
      </c>
      <c r="P405" s="15"/>
      <c r="Q405" s="19" t="s">
        <v>230</v>
      </c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</row>
    <row r="406" spans="1:74" ht="16.5" customHeight="1">
      <c r="A406" s="2"/>
      <c r="B406" s="18" t="str">
        <f t="shared" si="20"/>
        <v/>
      </c>
      <c r="C406" s="18" t="str">
        <f t="shared" si="20"/>
        <v/>
      </c>
      <c r="D406" s="18" t="str">
        <f t="shared" si="20"/>
        <v/>
      </c>
      <c r="E406" s="18" t="str">
        <f t="shared" si="20"/>
        <v/>
      </c>
      <c r="F406" s="18" t="str">
        <f t="shared" si="20"/>
        <v/>
      </c>
      <c r="G406" s="18" t="str">
        <f t="shared" si="20"/>
        <v/>
      </c>
      <c r="H406" s="18" t="str">
        <f t="shared" si="20"/>
        <v/>
      </c>
      <c r="I406" s="18" t="str">
        <f t="shared" si="20"/>
        <v/>
      </c>
      <c r="J406" s="18">
        <f t="shared" si="20"/>
        <v>700711</v>
      </c>
      <c r="K406" s="18">
        <f t="shared" si="20"/>
        <v>907674</v>
      </c>
      <c r="L406" s="18">
        <f t="shared" si="20"/>
        <v>722739</v>
      </c>
      <c r="M406" s="18">
        <f t="shared" si="20"/>
        <v>646406</v>
      </c>
      <c r="N406" s="18">
        <f t="shared" si="20"/>
        <v>594913</v>
      </c>
      <c r="O406" s="18" t="str">
        <f t="shared" si="20"/>
        <v/>
      </c>
      <c r="P406" s="15"/>
      <c r="Q406" s="19" t="s">
        <v>231</v>
      </c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</row>
    <row r="407" spans="1:74" ht="16.5" customHeight="1">
      <c r="A407" s="2"/>
      <c r="B407" s="18" t="str">
        <f t="shared" si="20"/>
        <v/>
      </c>
      <c r="C407" s="18" t="str">
        <f t="shared" si="20"/>
        <v/>
      </c>
      <c r="D407" s="18" t="str">
        <f t="shared" si="20"/>
        <v/>
      </c>
      <c r="E407" s="18" t="str">
        <f t="shared" si="20"/>
        <v/>
      </c>
      <c r="F407" s="18" t="str">
        <f t="shared" si="20"/>
        <v/>
      </c>
      <c r="G407" s="18" t="str">
        <f t="shared" si="20"/>
        <v/>
      </c>
      <c r="H407" s="18" t="str">
        <f t="shared" si="20"/>
        <v/>
      </c>
      <c r="I407" s="18" t="str">
        <f t="shared" si="20"/>
        <v/>
      </c>
      <c r="J407" s="18">
        <f t="shared" si="20"/>
        <v>575712.54</v>
      </c>
      <c r="K407" s="18">
        <f t="shared" si="20"/>
        <v>768441.18</v>
      </c>
      <c r="L407" s="18">
        <f t="shared" si="20"/>
        <v>759414.57</v>
      </c>
      <c r="M407" s="18">
        <f t="shared" si="20"/>
        <v>609108.1</v>
      </c>
      <c r="N407" s="18">
        <f>IFERROR(VLOOKUP($B$403,$4:$126,MATCH($Q407&amp;"/"&amp;N$347,$2:$2,0),FALSE),IFERROR(VLOOKUP($B$403,$4:$126,MATCH($Q406&amp;"/"&amp;N$347,$2:$2,0),FALSE),IFERROR(VLOOKUP($B$403,$4:$126,MATCH($Q405&amp;"/"&amp;N$347,$2:$2,0),FALSE),IFERROR(VLOOKUP($B$403,$4:$126,MATCH($Q404&amp;"/"&amp;N$347,$2:$2,0),FALSE),""))))</f>
        <v>633219.73</v>
      </c>
      <c r="O407" s="18">
        <f>IFERROR(VLOOKUP($B$403,$4:$126,MATCH($Q407&amp;"/"&amp;O$347,$2:$2,0),FALSE),IFERROR(VLOOKUP($B$403,$4:$126,MATCH($Q406&amp;"/"&amp;O$347,$2:$2,0),FALSE),IFERROR(VLOOKUP($B$403,$4:$126,MATCH($Q405&amp;"/"&amp;O$347,$2:$2,0),FALSE),IFERROR(VLOOKUP($B$403,$4:$126,MATCH($Q404&amp;"/"&amp;O$347,$2:$2,0),FALSE),""))))</f>
        <v>600830</v>
      </c>
      <c r="P407" s="15">
        <f>RATE(N$347-J$347,,-J407,N407)</f>
        <v>2.4087787857753538E-2</v>
      </c>
      <c r="Q407" s="19" t="s">
        <v>232</v>
      </c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</row>
    <row r="408" spans="1:74" ht="16.5" customHeight="1">
      <c r="A408" s="13"/>
      <c r="B408" s="20" t="e">
        <f t="shared" ref="B408:O408" si="21">+B407/B$401</f>
        <v>#VALUE!</v>
      </c>
      <c r="C408" s="20" t="e">
        <f t="shared" si="21"/>
        <v>#VALUE!</v>
      </c>
      <c r="D408" s="20" t="e">
        <f t="shared" si="21"/>
        <v>#VALUE!</v>
      </c>
      <c r="E408" s="20" t="e">
        <f t="shared" si="21"/>
        <v>#VALUE!</v>
      </c>
      <c r="F408" s="20" t="e">
        <f t="shared" si="21"/>
        <v>#VALUE!</v>
      </c>
      <c r="G408" s="20" t="e">
        <f t="shared" si="21"/>
        <v>#VALUE!</v>
      </c>
      <c r="H408" s="20" t="e">
        <f t="shared" si="21"/>
        <v>#VALUE!</v>
      </c>
      <c r="I408" s="20" t="e">
        <f t="shared" si="21"/>
        <v>#VALUE!</v>
      </c>
      <c r="J408" s="20">
        <f t="shared" si="21"/>
        <v>0.18078374688716531</v>
      </c>
      <c r="K408" s="20">
        <f t="shared" si="21"/>
        <v>0.18036634596264869</v>
      </c>
      <c r="L408" s="20">
        <f t="shared" si="21"/>
        <v>0.19391625593247491</v>
      </c>
      <c r="M408" s="20">
        <f t="shared" si="21"/>
        <v>0.17303348166981219</v>
      </c>
      <c r="N408" s="20">
        <f t="shared" si="21"/>
        <v>0.18332681962440991</v>
      </c>
      <c r="O408" s="20">
        <f t="shared" si="21"/>
        <v>0.19998968147375185</v>
      </c>
      <c r="P408" s="15">
        <f>RATE(N$347-J$347,,-J408,N408)</f>
        <v>3.4983327410862131E-3</v>
      </c>
      <c r="Q408" s="21" t="s">
        <v>233</v>
      </c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</row>
    <row r="409" spans="1:74" ht="16.5" customHeight="1">
      <c r="A409" s="13"/>
      <c r="B409" s="131" t="s">
        <v>77</v>
      </c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29"/>
      <c r="O409" s="24"/>
      <c r="P409" s="15"/>
      <c r="Q409" s="4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</row>
    <row r="410" spans="1:74" ht="16.5" customHeight="1">
      <c r="A410" s="2"/>
      <c r="B410" s="18" t="str">
        <f t="shared" ref="B410:O413" si="22">IFERROR(VLOOKUP($B$409,$4:$126,MATCH($Q410&amp;"/"&amp;B$347,$2:$2,0),FALSE),"")</f>
        <v/>
      </c>
      <c r="C410" s="18" t="str">
        <f t="shared" si="22"/>
        <v/>
      </c>
      <c r="D410" s="18" t="str">
        <f t="shared" si="22"/>
        <v/>
      </c>
      <c r="E410" s="18" t="str">
        <f t="shared" si="22"/>
        <v/>
      </c>
      <c r="F410" s="18" t="str">
        <f t="shared" si="22"/>
        <v/>
      </c>
      <c r="G410" s="18" t="str">
        <f t="shared" si="22"/>
        <v/>
      </c>
      <c r="H410" s="18" t="str">
        <f t="shared" si="22"/>
        <v/>
      </c>
      <c r="I410" s="18" t="str">
        <f t="shared" si="22"/>
        <v/>
      </c>
      <c r="J410" s="18" t="str">
        <f t="shared" si="22"/>
        <v/>
      </c>
      <c r="K410" s="18">
        <f t="shared" si="22"/>
        <v>2006940</v>
      </c>
      <c r="L410" s="18">
        <f t="shared" si="22"/>
        <v>2137894</v>
      </c>
      <c r="M410" s="18">
        <f t="shared" si="22"/>
        <v>2307490</v>
      </c>
      <c r="N410" s="18">
        <f t="shared" si="22"/>
        <v>2172347</v>
      </c>
      <c r="O410" s="18">
        <f t="shared" si="22"/>
        <v>1605334</v>
      </c>
      <c r="P410" s="15"/>
      <c r="Q410" s="19" t="s">
        <v>229</v>
      </c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</row>
    <row r="411" spans="1:74" ht="16.5" customHeight="1">
      <c r="A411" s="2"/>
      <c r="B411" s="18" t="str">
        <f t="shared" si="22"/>
        <v/>
      </c>
      <c r="C411" s="18" t="str">
        <f t="shared" si="22"/>
        <v/>
      </c>
      <c r="D411" s="18" t="str">
        <f t="shared" si="22"/>
        <v/>
      </c>
      <c r="E411" s="18" t="str">
        <f t="shared" si="22"/>
        <v/>
      </c>
      <c r="F411" s="18" t="str">
        <f t="shared" si="22"/>
        <v/>
      </c>
      <c r="G411" s="18" t="str">
        <f t="shared" si="22"/>
        <v/>
      </c>
      <c r="H411" s="18" t="str">
        <f t="shared" si="22"/>
        <v/>
      </c>
      <c r="I411" s="18" t="str">
        <f t="shared" si="22"/>
        <v/>
      </c>
      <c r="J411" s="18" t="str">
        <f t="shared" si="22"/>
        <v/>
      </c>
      <c r="K411" s="18">
        <f t="shared" si="22"/>
        <v>2089760</v>
      </c>
      <c r="L411" s="18">
        <f t="shared" si="22"/>
        <v>2451346</v>
      </c>
      <c r="M411" s="18">
        <f t="shared" si="22"/>
        <v>2298247</v>
      </c>
      <c r="N411" s="18">
        <f t="shared" si="22"/>
        <v>2023523</v>
      </c>
      <c r="O411" s="18" t="str">
        <f t="shared" si="22"/>
        <v/>
      </c>
      <c r="P411" s="15"/>
      <c r="Q411" s="19" t="s">
        <v>230</v>
      </c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</row>
    <row r="412" spans="1:74" ht="16.5" customHeight="1">
      <c r="A412" s="2"/>
      <c r="B412" s="18" t="str">
        <f t="shared" si="22"/>
        <v/>
      </c>
      <c r="C412" s="18" t="str">
        <f t="shared" si="22"/>
        <v/>
      </c>
      <c r="D412" s="18" t="str">
        <f t="shared" si="22"/>
        <v/>
      </c>
      <c r="E412" s="18" t="str">
        <f t="shared" si="22"/>
        <v/>
      </c>
      <c r="F412" s="18" t="str">
        <f t="shared" si="22"/>
        <v/>
      </c>
      <c r="G412" s="18" t="str">
        <f t="shared" si="22"/>
        <v/>
      </c>
      <c r="H412" s="18" t="str">
        <f t="shared" si="22"/>
        <v/>
      </c>
      <c r="I412" s="18" t="str">
        <f t="shared" si="22"/>
        <v/>
      </c>
      <c r="J412" s="18">
        <f t="shared" si="22"/>
        <v>1490692</v>
      </c>
      <c r="K412" s="18">
        <f t="shared" si="22"/>
        <v>2310928</v>
      </c>
      <c r="L412" s="18">
        <f t="shared" si="22"/>
        <v>2456977</v>
      </c>
      <c r="M412" s="18">
        <f t="shared" si="22"/>
        <v>2285650</v>
      </c>
      <c r="N412" s="18">
        <f t="shared" si="22"/>
        <v>2056640</v>
      </c>
      <c r="O412" s="18" t="str">
        <f t="shared" si="22"/>
        <v/>
      </c>
      <c r="P412" s="15"/>
      <c r="Q412" s="19" t="s">
        <v>231</v>
      </c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</row>
    <row r="413" spans="1:74" ht="16.5" customHeight="1">
      <c r="A413" s="2"/>
      <c r="B413" s="18" t="str">
        <f t="shared" si="22"/>
        <v/>
      </c>
      <c r="C413" s="18" t="str">
        <f t="shared" si="22"/>
        <v/>
      </c>
      <c r="D413" s="18" t="str">
        <f t="shared" si="22"/>
        <v/>
      </c>
      <c r="E413" s="18" t="str">
        <f t="shared" si="22"/>
        <v/>
      </c>
      <c r="F413" s="18" t="str">
        <f t="shared" si="22"/>
        <v/>
      </c>
      <c r="G413" s="18" t="str">
        <f t="shared" si="22"/>
        <v/>
      </c>
      <c r="H413" s="18" t="str">
        <f t="shared" si="22"/>
        <v/>
      </c>
      <c r="I413" s="18" t="str">
        <f t="shared" si="22"/>
        <v/>
      </c>
      <c r="J413" s="18">
        <f t="shared" si="22"/>
        <v>1694887.81</v>
      </c>
      <c r="K413" s="18">
        <f t="shared" si="22"/>
        <v>2492758.33</v>
      </c>
      <c r="L413" s="18">
        <f t="shared" si="22"/>
        <v>2452974.98</v>
      </c>
      <c r="M413" s="18">
        <f t="shared" si="22"/>
        <v>2170559.69</v>
      </c>
      <c r="N413" s="18">
        <f>IFERROR(VLOOKUP($B$409,$4:$126,MATCH($Q413&amp;"/"&amp;N$347,$2:$2,0),FALSE),IFERROR(VLOOKUP($B$409,$4:$126,MATCH($Q412&amp;"/"&amp;N$347,$2:$2,0),FALSE),IFERROR(VLOOKUP($B$409,$4:$126,MATCH($Q411&amp;"/"&amp;N$347,$2:$2,0),FALSE),IFERROR(VLOOKUP($B$409,$4:$126,MATCH($Q410&amp;"/"&amp;N$347,$2:$2,0),FALSE),""))))</f>
        <v>2163466.13</v>
      </c>
      <c r="O413" s="18">
        <f>IFERROR(VLOOKUP($B$409,$4:$126,MATCH($Q413&amp;"/"&amp;O$347,$2:$2,0),FALSE),IFERROR(VLOOKUP($B$409,$4:$126,MATCH($Q412&amp;"/"&amp;O$347,$2:$2,0),FALSE),IFERROR(VLOOKUP($B$409,$4:$126,MATCH($Q411&amp;"/"&amp;O$347,$2:$2,0),FALSE),IFERROR(VLOOKUP($B$409,$4:$126,MATCH($Q410&amp;"/"&amp;O$347,$2:$2,0),FALSE),""))))</f>
        <v>1605334</v>
      </c>
      <c r="P413" s="15">
        <f>RATE(N$347-J$347,,-J413,N413)</f>
        <v>6.2924178404355352E-2</v>
      </c>
      <c r="Q413" s="19" t="s">
        <v>232</v>
      </c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</row>
    <row r="414" spans="1:74" ht="16.5" customHeight="1">
      <c r="A414" s="2"/>
      <c r="B414" s="20" t="e">
        <f t="shared" ref="B414:O414" si="23">+B413/B$401</f>
        <v>#VALUE!</v>
      </c>
      <c r="C414" s="20" t="e">
        <f t="shared" si="23"/>
        <v>#VALUE!</v>
      </c>
      <c r="D414" s="20" t="e">
        <f t="shared" si="23"/>
        <v>#VALUE!</v>
      </c>
      <c r="E414" s="20" t="e">
        <f t="shared" si="23"/>
        <v>#VALUE!</v>
      </c>
      <c r="F414" s="20" t="e">
        <f t="shared" si="23"/>
        <v>#VALUE!</v>
      </c>
      <c r="G414" s="20" t="e">
        <f t="shared" si="23"/>
        <v>#VALUE!</v>
      </c>
      <c r="H414" s="20" t="e">
        <f t="shared" si="23"/>
        <v>#VALUE!</v>
      </c>
      <c r="I414" s="20" t="e">
        <f t="shared" si="23"/>
        <v>#VALUE!</v>
      </c>
      <c r="J414" s="20">
        <f t="shared" si="23"/>
        <v>0.53222423962691845</v>
      </c>
      <c r="K414" s="20">
        <f t="shared" si="23"/>
        <v>0.58509320303481704</v>
      </c>
      <c r="L414" s="20">
        <f t="shared" si="23"/>
        <v>0.62636633903091632</v>
      </c>
      <c r="M414" s="20">
        <f t="shared" si="23"/>
        <v>0.61660565724351435</v>
      </c>
      <c r="N414" s="20">
        <f t="shared" si="23"/>
        <v>0.62635661238481966</v>
      </c>
      <c r="O414" s="20">
        <f t="shared" si="23"/>
        <v>0.53434454890565375</v>
      </c>
      <c r="P414" s="15">
        <f>RATE(N$347-J$347,,-J414,N414)</f>
        <v>4.1553911200389114E-2</v>
      </c>
      <c r="Q414" s="21" t="s">
        <v>233</v>
      </c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</row>
    <row r="415" spans="1:74" ht="16.5" customHeight="1">
      <c r="A415" s="2"/>
      <c r="B415" s="136" t="s">
        <v>107</v>
      </c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29"/>
      <c r="O415" s="25"/>
      <c r="P415" s="15"/>
      <c r="Q415" s="4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</row>
    <row r="416" spans="1:74" ht="16.5" customHeight="1">
      <c r="A416" s="2"/>
      <c r="B416" s="18" t="str">
        <f t="shared" ref="B416:O419" si="24">IFERROR(VLOOKUP($B$415,$4:$126,MATCH($Q416&amp;"/"&amp;B$347,$2:$2,0),FALSE),"")</f>
        <v/>
      </c>
      <c r="C416" s="18" t="str">
        <f t="shared" si="24"/>
        <v/>
      </c>
      <c r="D416" s="18" t="str">
        <f t="shared" si="24"/>
        <v/>
      </c>
      <c r="E416" s="18" t="str">
        <f t="shared" si="24"/>
        <v/>
      </c>
      <c r="F416" s="18" t="str">
        <f t="shared" si="24"/>
        <v/>
      </c>
      <c r="G416" s="18" t="str">
        <f t="shared" si="24"/>
        <v/>
      </c>
      <c r="H416" s="18" t="str">
        <f t="shared" si="24"/>
        <v/>
      </c>
      <c r="I416" s="18" t="str">
        <f t="shared" si="24"/>
        <v/>
      </c>
      <c r="J416" s="18" t="str">
        <f t="shared" si="24"/>
        <v/>
      </c>
      <c r="K416" s="18">
        <f t="shared" si="24"/>
        <v>961955</v>
      </c>
      <c r="L416" s="18">
        <f t="shared" si="24"/>
        <v>250000</v>
      </c>
      <c r="M416" s="18">
        <f t="shared" si="24"/>
        <v>938705</v>
      </c>
      <c r="N416" s="18">
        <f t="shared" si="24"/>
        <v>686422</v>
      </c>
      <c r="O416" s="18">
        <f t="shared" si="24"/>
        <v>300000</v>
      </c>
      <c r="P416" s="15"/>
      <c r="Q416" s="19" t="s">
        <v>229</v>
      </c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</row>
    <row r="417" spans="1:74" ht="16.5" customHeight="1">
      <c r="A417" s="2"/>
      <c r="B417" s="18" t="str">
        <f t="shared" si="24"/>
        <v/>
      </c>
      <c r="C417" s="18" t="str">
        <f t="shared" si="24"/>
        <v/>
      </c>
      <c r="D417" s="18" t="str">
        <f t="shared" si="24"/>
        <v/>
      </c>
      <c r="E417" s="18" t="str">
        <f t="shared" si="24"/>
        <v/>
      </c>
      <c r="F417" s="18" t="str">
        <f t="shared" si="24"/>
        <v/>
      </c>
      <c r="G417" s="18" t="str">
        <f t="shared" si="24"/>
        <v/>
      </c>
      <c r="H417" s="18" t="str">
        <f t="shared" si="24"/>
        <v/>
      </c>
      <c r="I417" s="18" t="str">
        <f t="shared" si="24"/>
        <v/>
      </c>
      <c r="J417" s="18" t="str">
        <f t="shared" si="24"/>
        <v/>
      </c>
      <c r="K417" s="18">
        <f t="shared" si="24"/>
        <v>1111441</v>
      </c>
      <c r="L417" s="18">
        <f t="shared" si="24"/>
        <v>1030383</v>
      </c>
      <c r="M417" s="18">
        <f t="shared" si="24"/>
        <v>955379</v>
      </c>
      <c r="N417" s="18">
        <f t="shared" si="24"/>
        <v>813964</v>
      </c>
      <c r="O417" s="18" t="str">
        <f t="shared" si="24"/>
        <v/>
      </c>
      <c r="P417" s="15"/>
      <c r="Q417" s="19" t="s">
        <v>230</v>
      </c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</row>
    <row r="418" spans="1:74" ht="16.5" customHeight="1">
      <c r="A418" s="2"/>
      <c r="B418" s="18" t="str">
        <f t="shared" si="24"/>
        <v/>
      </c>
      <c r="C418" s="18" t="str">
        <f t="shared" si="24"/>
        <v/>
      </c>
      <c r="D418" s="18" t="str">
        <f t="shared" si="24"/>
        <v/>
      </c>
      <c r="E418" s="18" t="str">
        <f t="shared" si="24"/>
        <v/>
      </c>
      <c r="F418" s="18" t="str">
        <f t="shared" si="24"/>
        <v/>
      </c>
      <c r="G418" s="18" t="str">
        <f t="shared" si="24"/>
        <v/>
      </c>
      <c r="H418" s="18" t="str">
        <f t="shared" si="24"/>
        <v/>
      </c>
      <c r="I418" s="18" t="str">
        <f t="shared" si="24"/>
        <v/>
      </c>
      <c r="J418" s="18">
        <f t="shared" si="24"/>
        <v>291503</v>
      </c>
      <c r="K418" s="18">
        <f t="shared" si="24"/>
        <v>1354910</v>
      </c>
      <c r="L418" s="18">
        <f t="shared" si="24"/>
        <v>1058152</v>
      </c>
      <c r="M418" s="18">
        <f t="shared" si="24"/>
        <v>1013560</v>
      </c>
      <c r="N418" s="18">
        <f t="shared" si="24"/>
        <v>802778</v>
      </c>
      <c r="O418" s="18" t="str">
        <f t="shared" si="24"/>
        <v/>
      </c>
      <c r="P418" s="15"/>
      <c r="Q418" s="19" t="s">
        <v>231</v>
      </c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</row>
    <row r="419" spans="1:74" ht="16.5" customHeight="1">
      <c r="A419" s="2"/>
      <c r="B419" s="18" t="str">
        <f t="shared" si="24"/>
        <v/>
      </c>
      <c r="C419" s="18" t="str">
        <f t="shared" si="24"/>
        <v/>
      </c>
      <c r="D419" s="18" t="str">
        <f t="shared" si="24"/>
        <v/>
      </c>
      <c r="E419" s="18" t="str">
        <f t="shared" si="24"/>
        <v/>
      </c>
      <c r="F419" s="18" t="str">
        <f t="shared" si="24"/>
        <v/>
      </c>
      <c r="G419" s="18" t="str">
        <f t="shared" si="24"/>
        <v/>
      </c>
      <c r="H419" s="18" t="str">
        <f t="shared" si="24"/>
        <v/>
      </c>
      <c r="I419" s="18" t="str">
        <f t="shared" si="24"/>
        <v/>
      </c>
      <c r="J419" s="18">
        <f t="shared" si="24"/>
        <v>601025.63</v>
      </c>
      <c r="K419" s="18">
        <f t="shared" si="24"/>
        <v>1075058.67</v>
      </c>
      <c r="L419" s="18">
        <f t="shared" si="24"/>
        <v>1040373.12</v>
      </c>
      <c r="M419" s="18">
        <f t="shared" si="24"/>
        <v>939991.1</v>
      </c>
      <c r="N419" s="18">
        <f>IFERROR(VLOOKUP($B$415,$4:$126,MATCH($Q419&amp;"/"&amp;N$347,$2:$2,0),FALSE),IFERROR(VLOOKUP($B$415,$4:$126,MATCH($Q418&amp;"/"&amp;N$347,$2:$2,0),FALSE),IFERROR(VLOOKUP($B$415,$4:$126,MATCH($Q417&amp;"/"&amp;N$347,$2:$2,0),FALSE),IFERROR(VLOOKUP($B$415,$4:$126,MATCH($Q416&amp;"/"&amp;N$347,$2:$2,0),FALSE),""))))</f>
        <v>850000</v>
      </c>
      <c r="O419" s="18">
        <f>IFERROR(VLOOKUP($B$415,$4:$126,MATCH($Q419&amp;"/"&amp;O$347,$2:$2,0),FALSE),IFERROR(VLOOKUP($B$415,$4:$126,MATCH($Q418&amp;"/"&amp;O$347,$2:$2,0),FALSE),IFERROR(VLOOKUP($B$415,$4:$126,MATCH($Q417&amp;"/"&amp;O$347,$2:$2,0),FALSE),IFERROR(VLOOKUP($B$415,$4:$126,MATCH($Q416&amp;"/"&amp;O$347,$2:$2,0),FALSE),""))))</f>
        <v>300000</v>
      </c>
      <c r="P419" s="15">
        <f>RATE(N$347-J$347,,-J419,N419)</f>
        <v>9.0514597429715835E-2</v>
      </c>
      <c r="Q419" s="19" t="s">
        <v>232</v>
      </c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</row>
    <row r="420" spans="1:74" ht="16.5" customHeight="1">
      <c r="A420" s="2"/>
      <c r="B420" s="20" t="e">
        <f t="shared" ref="B420:O420" si="25">+B419/B$401</f>
        <v>#VALUE!</v>
      </c>
      <c r="C420" s="20" t="e">
        <f t="shared" si="25"/>
        <v>#VALUE!</v>
      </c>
      <c r="D420" s="20" t="e">
        <f t="shared" si="25"/>
        <v>#VALUE!</v>
      </c>
      <c r="E420" s="20" t="e">
        <f t="shared" si="25"/>
        <v>#VALUE!</v>
      </c>
      <c r="F420" s="20" t="e">
        <f t="shared" si="25"/>
        <v>#VALUE!</v>
      </c>
      <c r="G420" s="20" t="e">
        <f t="shared" si="25"/>
        <v>#VALUE!</v>
      </c>
      <c r="H420" s="20" t="e">
        <f t="shared" si="25"/>
        <v>#VALUE!</v>
      </c>
      <c r="I420" s="20" t="e">
        <f t="shared" si="25"/>
        <v>#VALUE!</v>
      </c>
      <c r="J420" s="20">
        <f t="shared" si="25"/>
        <v>0.18873249724006194</v>
      </c>
      <c r="K420" s="20">
        <f t="shared" si="25"/>
        <v>0.25233473823379032</v>
      </c>
      <c r="L420" s="20">
        <f t="shared" si="25"/>
        <v>0.26565892751200104</v>
      </c>
      <c r="M420" s="20">
        <f t="shared" si="25"/>
        <v>0.26702966644448922</v>
      </c>
      <c r="N420" s="20">
        <f t="shared" si="25"/>
        <v>0.2460880312127173</v>
      </c>
      <c r="O420" s="20">
        <f t="shared" si="25"/>
        <v>9.9856705627424644E-2</v>
      </c>
      <c r="P420" s="15">
        <f>RATE(N$347-J$347,,-J420,N420)</f>
        <v>6.8589620267290763E-2</v>
      </c>
      <c r="Q420" s="21" t="s">
        <v>233</v>
      </c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</row>
    <row r="421" spans="1:74" ht="16.5" customHeight="1">
      <c r="A421" s="2"/>
      <c r="B421" s="131" t="s">
        <v>108</v>
      </c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29"/>
      <c r="O421" s="24"/>
      <c r="P421" s="15"/>
      <c r="Q421" s="4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</row>
    <row r="422" spans="1:74" ht="16.5" customHeight="1">
      <c r="A422" s="2"/>
      <c r="B422" s="18" t="str">
        <f t="shared" ref="B422:O425" si="26">IFERROR(VLOOKUP($B$421,$4:$126,MATCH($Q422&amp;"/"&amp;B$347,$2:$2,0),FALSE),"")</f>
        <v/>
      </c>
      <c r="C422" s="18" t="str">
        <f t="shared" si="26"/>
        <v/>
      </c>
      <c r="D422" s="18" t="str">
        <f t="shared" si="26"/>
        <v/>
      </c>
      <c r="E422" s="18" t="str">
        <f t="shared" si="26"/>
        <v/>
      </c>
      <c r="F422" s="18" t="str">
        <f t="shared" si="26"/>
        <v/>
      </c>
      <c r="G422" s="18" t="str">
        <f t="shared" si="26"/>
        <v/>
      </c>
      <c r="H422" s="18" t="str">
        <f t="shared" si="26"/>
        <v/>
      </c>
      <c r="I422" s="18" t="str">
        <f t="shared" si="26"/>
        <v/>
      </c>
      <c r="J422" s="18" t="str">
        <f t="shared" si="26"/>
        <v/>
      </c>
      <c r="K422" s="18">
        <f t="shared" si="26"/>
        <v>224991</v>
      </c>
      <c r="L422" s="18">
        <f t="shared" si="26"/>
        <v>469572</v>
      </c>
      <c r="M422" s="18">
        <f t="shared" si="26"/>
        <v>136422</v>
      </c>
      <c r="N422" s="18">
        <f t="shared" si="26"/>
        <v>0</v>
      </c>
      <c r="O422" s="18">
        <f t="shared" si="26"/>
        <v>0</v>
      </c>
      <c r="P422" s="15"/>
      <c r="Q422" s="19" t="s">
        <v>229</v>
      </c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</row>
    <row r="423" spans="1:74" ht="16.5" customHeight="1">
      <c r="A423" s="2"/>
      <c r="B423" s="18" t="str">
        <f t="shared" si="26"/>
        <v/>
      </c>
      <c r="C423" s="18" t="str">
        <f t="shared" si="26"/>
        <v/>
      </c>
      <c r="D423" s="18" t="str">
        <f t="shared" si="26"/>
        <v/>
      </c>
      <c r="E423" s="18" t="str">
        <f t="shared" si="26"/>
        <v/>
      </c>
      <c r="F423" s="18" t="str">
        <f t="shared" si="26"/>
        <v/>
      </c>
      <c r="G423" s="18" t="str">
        <f t="shared" si="26"/>
        <v/>
      </c>
      <c r="H423" s="18" t="str">
        <f t="shared" si="26"/>
        <v/>
      </c>
      <c r="I423" s="18" t="str">
        <f t="shared" si="26"/>
        <v/>
      </c>
      <c r="J423" s="18" t="str">
        <f t="shared" si="26"/>
        <v/>
      </c>
      <c r="K423" s="18">
        <f t="shared" si="26"/>
        <v>311100</v>
      </c>
      <c r="L423" s="18">
        <f t="shared" si="26"/>
        <v>373788</v>
      </c>
      <c r="M423" s="18">
        <f t="shared" si="26"/>
        <v>73964</v>
      </c>
      <c r="N423" s="18">
        <f t="shared" si="26"/>
        <v>0</v>
      </c>
      <c r="O423" s="18" t="str">
        <f t="shared" si="26"/>
        <v/>
      </c>
      <c r="P423" s="15"/>
      <c r="Q423" s="19" t="s">
        <v>230</v>
      </c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</row>
    <row r="424" spans="1:74" ht="16.5" customHeight="1">
      <c r="A424" s="2"/>
      <c r="B424" s="18" t="str">
        <f t="shared" si="26"/>
        <v/>
      </c>
      <c r="C424" s="18" t="str">
        <f t="shared" si="26"/>
        <v/>
      </c>
      <c r="D424" s="18" t="str">
        <f t="shared" si="26"/>
        <v/>
      </c>
      <c r="E424" s="18" t="str">
        <f t="shared" si="26"/>
        <v/>
      </c>
      <c r="F424" s="18" t="str">
        <f t="shared" si="26"/>
        <v/>
      </c>
      <c r="G424" s="18" t="str">
        <f t="shared" si="26"/>
        <v/>
      </c>
      <c r="H424" s="18" t="str">
        <f t="shared" si="26"/>
        <v/>
      </c>
      <c r="I424" s="18" t="str">
        <f t="shared" si="26"/>
        <v/>
      </c>
      <c r="J424" s="18">
        <f t="shared" si="26"/>
        <v>210870</v>
      </c>
      <c r="K424" s="18">
        <f t="shared" si="26"/>
        <v>452712</v>
      </c>
      <c r="L424" s="18">
        <f t="shared" si="26"/>
        <v>286338</v>
      </c>
      <c r="M424" s="18">
        <f t="shared" si="26"/>
        <v>22778</v>
      </c>
      <c r="N424" s="18">
        <f t="shared" si="26"/>
        <v>0</v>
      </c>
      <c r="O424" s="18" t="str">
        <f t="shared" si="26"/>
        <v/>
      </c>
      <c r="P424" s="15"/>
      <c r="Q424" s="19" t="s">
        <v>231</v>
      </c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</row>
    <row r="425" spans="1:74" ht="16.5" customHeight="1">
      <c r="A425" s="2"/>
      <c r="B425" s="18" t="str">
        <f t="shared" si="26"/>
        <v/>
      </c>
      <c r="C425" s="18" t="str">
        <f t="shared" si="26"/>
        <v/>
      </c>
      <c r="D425" s="18" t="str">
        <f t="shared" si="26"/>
        <v/>
      </c>
      <c r="E425" s="18" t="str">
        <f t="shared" si="26"/>
        <v/>
      </c>
      <c r="F425" s="18" t="str">
        <f t="shared" si="26"/>
        <v/>
      </c>
      <c r="G425" s="18" t="str">
        <f t="shared" si="26"/>
        <v/>
      </c>
      <c r="H425" s="18" t="str">
        <f t="shared" si="26"/>
        <v/>
      </c>
      <c r="I425" s="18" t="str">
        <f t="shared" si="26"/>
        <v/>
      </c>
      <c r="J425" s="18">
        <f t="shared" si="26"/>
        <v>304920.96000000002</v>
      </c>
      <c r="K425" s="18">
        <f t="shared" si="26"/>
        <v>430475.33</v>
      </c>
      <c r="L425" s="18">
        <f t="shared" si="26"/>
        <v>204435.54</v>
      </c>
      <c r="M425" s="18">
        <f t="shared" si="26"/>
        <v>12866.56</v>
      </c>
      <c r="N425" s="18">
        <f>IFERROR(VLOOKUP($B$421,$4:$126,MATCH($Q425&amp;"/"&amp;N$347,$2:$2,0),FALSE),IFERROR(VLOOKUP($B$421,$4:$126,MATCH($Q424&amp;"/"&amp;N$347,$2:$2,0),FALSE),IFERROR(VLOOKUP($B$421,$4:$126,MATCH($Q423&amp;"/"&amp;N$347,$2:$2,0),FALSE),IFERROR(VLOOKUP($B$421,$4:$126,MATCH($Q422&amp;"/"&amp;N$347,$2:$2,0),FALSE),""))))</f>
        <v>0</v>
      </c>
      <c r="O425" s="18">
        <f>IFERROR(VLOOKUP($B$421,$4:$126,MATCH($Q425&amp;"/"&amp;O$347,$2:$2,0),FALSE),IFERROR(VLOOKUP($B$421,$4:$126,MATCH($Q424&amp;"/"&amp;O$347,$2:$2,0),FALSE),IFERROR(VLOOKUP($B$421,$4:$126,MATCH($Q423&amp;"/"&amp;O$347,$2:$2,0),FALSE),IFERROR(VLOOKUP($B$421,$4:$126,MATCH($Q422&amp;"/"&amp;O$347,$2:$2,0),FALSE),""))))</f>
        <v>0</v>
      </c>
      <c r="P425" s="15">
        <f>RATE(N$347-J$347,,-J425,N425)</f>
        <v>-0.99999959914231695</v>
      </c>
      <c r="Q425" s="19" t="s">
        <v>232</v>
      </c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</row>
    <row r="426" spans="1:74" ht="16.5" customHeight="1">
      <c r="A426" s="2"/>
      <c r="B426" s="20" t="e">
        <f t="shared" ref="B426:O426" si="27">+B425/B$401</f>
        <v>#VALUE!</v>
      </c>
      <c r="C426" s="20" t="e">
        <f t="shared" si="27"/>
        <v>#VALUE!</v>
      </c>
      <c r="D426" s="20" t="e">
        <f t="shared" si="27"/>
        <v>#VALUE!</v>
      </c>
      <c r="E426" s="20" t="e">
        <f t="shared" si="27"/>
        <v>#VALUE!</v>
      </c>
      <c r="F426" s="20" t="e">
        <f t="shared" si="27"/>
        <v>#VALUE!</v>
      </c>
      <c r="G426" s="20" t="e">
        <f t="shared" si="27"/>
        <v>#VALUE!</v>
      </c>
      <c r="H426" s="20" t="e">
        <f t="shared" si="27"/>
        <v>#VALUE!</v>
      </c>
      <c r="I426" s="20" t="e">
        <f t="shared" si="27"/>
        <v>#VALUE!</v>
      </c>
      <c r="J426" s="20">
        <f t="shared" si="27"/>
        <v>9.5750482789955307E-2</v>
      </c>
      <c r="K426" s="20">
        <f t="shared" si="27"/>
        <v>0.10103995506743323</v>
      </c>
      <c r="L426" s="20">
        <f t="shared" si="27"/>
        <v>5.2202546622635536E-2</v>
      </c>
      <c r="M426" s="20">
        <f t="shared" si="27"/>
        <v>3.6550912291488796E-3</v>
      </c>
      <c r="N426" s="20">
        <f t="shared" si="27"/>
        <v>0</v>
      </c>
      <c r="O426" s="20">
        <f t="shared" si="27"/>
        <v>0</v>
      </c>
      <c r="P426" s="15">
        <f>RATE(N$347-J$347,,-J426,N426)</f>
        <v>-0.99999959914231695</v>
      </c>
      <c r="Q426" s="21" t="s">
        <v>233</v>
      </c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</row>
    <row r="427" spans="1:74" ht="16.5" customHeight="1">
      <c r="A427" s="2"/>
      <c r="B427" s="131" t="s">
        <v>109</v>
      </c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29"/>
      <c r="O427" s="24"/>
      <c r="P427" s="15"/>
      <c r="Q427" s="4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</row>
    <row r="428" spans="1:74" ht="16.5" customHeight="1">
      <c r="A428" s="2"/>
      <c r="B428" s="18" t="str">
        <f t="shared" ref="B428:O431" si="28">IFERROR(VLOOKUP($B$427,$4:$126,MATCH($Q428&amp;"/"&amp;B$347,$2:$2,0),FALSE),"")</f>
        <v/>
      </c>
      <c r="C428" s="18" t="str">
        <f t="shared" si="28"/>
        <v/>
      </c>
      <c r="D428" s="18" t="str">
        <f t="shared" si="28"/>
        <v/>
      </c>
      <c r="E428" s="18" t="str">
        <f t="shared" si="28"/>
        <v/>
      </c>
      <c r="F428" s="18" t="str">
        <f t="shared" si="28"/>
        <v/>
      </c>
      <c r="G428" s="18" t="str">
        <f t="shared" si="28"/>
        <v/>
      </c>
      <c r="H428" s="18" t="str">
        <f t="shared" si="28"/>
        <v/>
      </c>
      <c r="I428" s="18" t="str">
        <f t="shared" si="28"/>
        <v/>
      </c>
      <c r="J428" s="18" t="str">
        <f t="shared" si="28"/>
        <v/>
      </c>
      <c r="K428" s="18">
        <f t="shared" si="28"/>
        <v>1186946</v>
      </c>
      <c r="L428" s="18">
        <f t="shared" si="28"/>
        <v>719572</v>
      </c>
      <c r="M428" s="18">
        <f t="shared" si="28"/>
        <v>1075127</v>
      </c>
      <c r="N428" s="18">
        <f t="shared" si="28"/>
        <v>686422</v>
      </c>
      <c r="O428" s="18">
        <f t="shared" si="28"/>
        <v>300000</v>
      </c>
      <c r="P428" s="15"/>
      <c r="Q428" s="19" t="s">
        <v>229</v>
      </c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</row>
    <row r="429" spans="1:74" ht="16.5" customHeight="1">
      <c r="A429" s="2"/>
      <c r="B429" s="18" t="str">
        <f t="shared" si="28"/>
        <v/>
      </c>
      <c r="C429" s="18" t="str">
        <f t="shared" si="28"/>
        <v/>
      </c>
      <c r="D429" s="18" t="str">
        <f t="shared" si="28"/>
        <v/>
      </c>
      <c r="E429" s="18" t="str">
        <f t="shared" si="28"/>
        <v/>
      </c>
      <c r="F429" s="18" t="str">
        <f t="shared" si="28"/>
        <v/>
      </c>
      <c r="G429" s="18" t="str">
        <f t="shared" si="28"/>
        <v/>
      </c>
      <c r="H429" s="18" t="str">
        <f t="shared" si="28"/>
        <v/>
      </c>
      <c r="I429" s="18" t="str">
        <f t="shared" si="28"/>
        <v/>
      </c>
      <c r="J429" s="18" t="str">
        <f t="shared" si="28"/>
        <v/>
      </c>
      <c r="K429" s="18">
        <f t="shared" si="28"/>
        <v>1422541</v>
      </c>
      <c r="L429" s="18">
        <f t="shared" si="28"/>
        <v>1404171</v>
      </c>
      <c r="M429" s="18">
        <f t="shared" si="28"/>
        <v>1029343</v>
      </c>
      <c r="N429" s="18">
        <f t="shared" si="28"/>
        <v>813964</v>
      </c>
      <c r="O429" s="18" t="str">
        <f t="shared" si="28"/>
        <v/>
      </c>
      <c r="P429" s="15"/>
      <c r="Q429" s="19" t="s">
        <v>230</v>
      </c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</row>
    <row r="430" spans="1:74" ht="16.5" customHeight="1">
      <c r="A430" s="2"/>
      <c r="B430" s="18" t="str">
        <f t="shared" si="28"/>
        <v/>
      </c>
      <c r="C430" s="18" t="str">
        <f t="shared" si="28"/>
        <v/>
      </c>
      <c r="D430" s="18" t="str">
        <f t="shared" si="28"/>
        <v/>
      </c>
      <c r="E430" s="18" t="str">
        <f t="shared" si="28"/>
        <v/>
      </c>
      <c r="F430" s="18" t="str">
        <f t="shared" si="28"/>
        <v/>
      </c>
      <c r="G430" s="18" t="str">
        <f t="shared" si="28"/>
        <v/>
      </c>
      <c r="H430" s="18" t="str">
        <f t="shared" si="28"/>
        <v/>
      </c>
      <c r="I430" s="18" t="str">
        <f t="shared" si="28"/>
        <v/>
      </c>
      <c r="J430" s="18">
        <f t="shared" si="28"/>
        <v>502373</v>
      </c>
      <c r="K430" s="18">
        <f t="shared" si="28"/>
        <v>1807622</v>
      </c>
      <c r="L430" s="18">
        <f t="shared" si="28"/>
        <v>1344490</v>
      </c>
      <c r="M430" s="18">
        <f t="shared" si="28"/>
        <v>1036338</v>
      </c>
      <c r="N430" s="18">
        <f t="shared" si="28"/>
        <v>802778</v>
      </c>
      <c r="O430" s="18" t="str">
        <f t="shared" si="28"/>
        <v/>
      </c>
      <c r="P430" s="15"/>
      <c r="Q430" s="19" t="s">
        <v>231</v>
      </c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</row>
    <row r="431" spans="1:74" ht="16.5" customHeight="1">
      <c r="A431" s="2"/>
      <c r="B431" s="18" t="str">
        <f t="shared" si="28"/>
        <v/>
      </c>
      <c r="C431" s="18" t="str">
        <f t="shared" si="28"/>
        <v/>
      </c>
      <c r="D431" s="18" t="str">
        <f t="shared" si="28"/>
        <v/>
      </c>
      <c r="E431" s="18" t="str">
        <f t="shared" si="28"/>
        <v/>
      </c>
      <c r="F431" s="18" t="str">
        <f t="shared" si="28"/>
        <v/>
      </c>
      <c r="G431" s="18" t="str">
        <f t="shared" si="28"/>
        <v/>
      </c>
      <c r="H431" s="18" t="str">
        <f t="shared" si="28"/>
        <v/>
      </c>
      <c r="I431" s="18" t="str">
        <f t="shared" si="28"/>
        <v/>
      </c>
      <c r="J431" s="18">
        <f t="shared" si="28"/>
        <v>905946.59000000008</v>
      </c>
      <c r="K431" s="18">
        <f t="shared" si="28"/>
        <v>1505534</v>
      </c>
      <c r="L431" s="18">
        <f t="shared" si="28"/>
        <v>1244808.6599999999</v>
      </c>
      <c r="M431" s="18">
        <f t="shared" si="28"/>
        <v>952857.66</v>
      </c>
      <c r="N431" s="18">
        <f>IFERROR(VLOOKUP($B$427,$4:$126,MATCH($Q431&amp;"/"&amp;N$347,$2:$2,0),FALSE),IFERROR(VLOOKUP($B$427,$4:$126,MATCH($Q430&amp;"/"&amp;N$347,$2:$2,0),FALSE),IFERROR(VLOOKUP($B$427,$4:$126,MATCH($Q429&amp;"/"&amp;N$347,$2:$2,0),FALSE),IFERROR(VLOOKUP($B$427,$4:$126,MATCH($Q428&amp;"/"&amp;N$347,$2:$2,0),FALSE),""))))</f>
        <v>850000</v>
      </c>
      <c r="O431" s="18">
        <f>IFERROR(VLOOKUP($B$427,$4:$126,MATCH($Q431&amp;"/"&amp;O$347,$2:$2,0),FALSE),IFERROR(VLOOKUP($B$427,$4:$126,MATCH($Q430&amp;"/"&amp;O$347,$2:$2,0),FALSE),IFERROR(VLOOKUP($B$427,$4:$126,MATCH($Q429&amp;"/"&amp;O$347,$2:$2,0),FALSE),IFERROR(VLOOKUP($B$427,$4:$126,MATCH($Q428&amp;"/"&amp;O$347,$2:$2,0),FALSE),""))))</f>
        <v>300000</v>
      </c>
      <c r="P431" s="15">
        <f>RATE(N$347-J$347,,-J431,N431)</f>
        <v>-1.5809694613821181E-2</v>
      </c>
      <c r="Q431" s="19" t="s">
        <v>232</v>
      </c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</row>
    <row r="432" spans="1:74" ht="16.5" customHeight="1">
      <c r="A432" s="26"/>
      <c r="B432" s="27" t="e">
        <f t="shared" ref="B432:O432" si="29">+B431/B$456</f>
        <v>#VALUE!</v>
      </c>
      <c r="C432" s="27" t="e">
        <f t="shared" si="29"/>
        <v>#VALUE!</v>
      </c>
      <c r="D432" s="27" t="e">
        <f t="shared" si="29"/>
        <v>#VALUE!</v>
      </c>
      <c r="E432" s="27" t="e">
        <f t="shared" si="29"/>
        <v>#VALUE!</v>
      </c>
      <c r="F432" s="27" t="e">
        <f t="shared" si="29"/>
        <v>#VALUE!</v>
      </c>
      <c r="G432" s="27" t="e">
        <f t="shared" si="29"/>
        <v>#VALUE!</v>
      </c>
      <c r="H432" s="27" t="e">
        <f t="shared" si="29"/>
        <v>#VALUE!</v>
      </c>
      <c r="I432" s="27" t="e">
        <f t="shared" si="29"/>
        <v>#VALUE!</v>
      </c>
      <c r="J432" s="27">
        <f t="shared" si="29"/>
        <v>0.7660264312117725</v>
      </c>
      <c r="K432" s="27">
        <f t="shared" si="29"/>
        <v>1.1357770549337645</v>
      </c>
      <c r="L432" s="27">
        <f t="shared" si="29"/>
        <v>0.99950802193551558</v>
      </c>
      <c r="M432" s="27">
        <f t="shared" si="29"/>
        <v>0.71619283383444388</v>
      </c>
      <c r="N432" s="27">
        <f t="shared" si="29"/>
        <v>0.73981064241979355</v>
      </c>
      <c r="O432" s="27">
        <f t="shared" si="29"/>
        <v>0.23804441750134298</v>
      </c>
      <c r="P432" s="15">
        <f>RATE(N$347-J$347,,-J432,N432)</f>
        <v>-8.6678184198320275E-3</v>
      </c>
      <c r="Q432" s="21" t="s">
        <v>235</v>
      </c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26"/>
      <c r="BV432" s="26"/>
    </row>
    <row r="433" spans="1:74" ht="16.5" customHeight="1">
      <c r="A433" s="13"/>
      <c r="B433" s="131" t="s">
        <v>83</v>
      </c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29"/>
      <c r="O433" s="24"/>
      <c r="P433" s="15"/>
      <c r="Q433" s="4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</row>
    <row r="434" spans="1:74" ht="16.5" customHeight="1">
      <c r="A434" s="2"/>
      <c r="B434" s="18" t="str">
        <f t="shared" ref="B434:O437" si="30">IFERROR(VLOOKUP($B$433,$4:$126,MATCH($Q434&amp;"/"&amp;B$347,$2:$2,0),FALSE),"")</f>
        <v/>
      </c>
      <c r="C434" s="18" t="str">
        <f t="shared" si="30"/>
        <v/>
      </c>
      <c r="D434" s="18" t="str">
        <f t="shared" si="30"/>
        <v/>
      </c>
      <c r="E434" s="18" t="str">
        <f t="shared" si="30"/>
        <v/>
      </c>
      <c r="F434" s="18" t="str">
        <f t="shared" si="30"/>
        <v/>
      </c>
      <c r="G434" s="18" t="str">
        <f t="shared" si="30"/>
        <v/>
      </c>
      <c r="H434" s="18" t="str">
        <f t="shared" si="30"/>
        <v/>
      </c>
      <c r="I434" s="18" t="str">
        <f t="shared" si="30"/>
        <v/>
      </c>
      <c r="J434" s="18" t="str">
        <f t="shared" si="30"/>
        <v/>
      </c>
      <c r="K434" s="18">
        <f t="shared" si="30"/>
        <v>227333</v>
      </c>
      <c r="L434" s="18">
        <f t="shared" si="30"/>
        <v>473194</v>
      </c>
      <c r="M434" s="18">
        <f t="shared" si="30"/>
        <v>144362</v>
      </c>
      <c r="N434" s="18">
        <f t="shared" si="30"/>
        <v>163252</v>
      </c>
      <c r="O434" s="18">
        <f t="shared" si="30"/>
        <v>138654</v>
      </c>
      <c r="P434" s="15"/>
      <c r="Q434" s="19" t="s">
        <v>229</v>
      </c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</row>
    <row r="435" spans="1:74" ht="16.5" customHeight="1">
      <c r="A435" s="2"/>
      <c r="B435" s="18" t="str">
        <f t="shared" si="30"/>
        <v/>
      </c>
      <c r="C435" s="18" t="str">
        <f t="shared" si="30"/>
        <v/>
      </c>
      <c r="D435" s="18" t="str">
        <f t="shared" si="30"/>
        <v/>
      </c>
      <c r="E435" s="18" t="str">
        <f t="shared" si="30"/>
        <v/>
      </c>
      <c r="F435" s="18" t="str">
        <f t="shared" si="30"/>
        <v/>
      </c>
      <c r="G435" s="18" t="str">
        <f t="shared" si="30"/>
        <v/>
      </c>
      <c r="H435" s="18" t="str">
        <f t="shared" si="30"/>
        <v/>
      </c>
      <c r="I435" s="18" t="str">
        <f t="shared" si="30"/>
        <v/>
      </c>
      <c r="J435" s="18" t="str">
        <f t="shared" si="30"/>
        <v/>
      </c>
      <c r="K435" s="18">
        <f t="shared" si="30"/>
        <v>313737</v>
      </c>
      <c r="L435" s="18">
        <f t="shared" si="30"/>
        <v>377805</v>
      </c>
      <c r="M435" s="18">
        <f t="shared" si="30"/>
        <v>86434</v>
      </c>
      <c r="N435" s="18">
        <f t="shared" si="30"/>
        <v>160477</v>
      </c>
      <c r="O435" s="18" t="str">
        <f t="shared" si="30"/>
        <v/>
      </c>
      <c r="P435" s="15"/>
      <c r="Q435" s="19" t="s">
        <v>230</v>
      </c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</row>
    <row r="436" spans="1:74" ht="16.5" customHeight="1">
      <c r="A436" s="2"/>
      <c r="B436" s="18" t="str">
        <f t="shared" si="30"/>
        <v/>
      </c>
      <c r="C436" s="18" t="str">
        <f t="shared" si="30"/>
        <v/>
      </c>
      <c r="D436" s="18" t="str">
        <f t="shared" si="30"/>
        <v/>
      </c>
      <c r="E436" s="18" t="str">
        <f t="shared" si="30"/>
        <v/>
      </c>
      <c r="F436" s="18" t="str">
        <f t="shared" si="30"/>
        <v/>
      </c>
      <c r="G436" s="18" t="str">
        <f t="shared" si="30"/>
        <v/>
      </c>
      <c r="H436" s="18" t="str">
        <f t="shared" si="30"/>
        <v/>
      </c>
      <c r="I436" s="18" t="str">
        <f t="shared" si="30"/>
        <v/>
      </c>
      <c r="J436" s="18">
        <f t="shared" si="30"/>
        <v>213649</v>
      </c>
      <c r="K436" s="18">
        <f t="shared" si="30"/>
        <v>455645</v>
      </c>
      <c r="L436" s="18">
        <f t="shared" si="30"/>
        <v>290750</v>
      </c>
      <c r="M436" s="18">
        <f t="shared" si="30"/>
        <v>36036</v>
      </c>
      <c r="N436" s="18">
        <f t="shared" si="30"/>
        <v>157661</v>
      </c>
      <c r="O436" s="18" t="str">
        <f t="shared" si="30"/>
        <v/>
      </c>
      <c r="P436" s="15"/>
      <c r="Q436" s="19" t="s">
        <v>231</v>
      </c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</row>
    <row r="437" spans="1:74" ht="16.5" customHeight="1">
      <c r="A437" s="2"/>
      <c r="B437" s="18" t="str">
        <f t="shared" si="30"/>
        <v/>
      </c>
      <c r="C437" s="18" t="str">
        <f t="shared" si="30"/>
        <v/>
      </c>
      <c r="D437" s="18" t="str">
        <f t="shared" si="30"/>
        <v/>
      </c>
      <c r="E437" s="18" t="str">
        <f t="shared" si="30"/>
        <v/>
      </c>
      <c r="F437" s="18" t="str">
        <f t="shared" si="30"/>
        <v/>
      </c>
      <c r="G437" s="18" t="str">
        <f t="shared" si="30"/>
        <v/>
      </c>
      <c r="H437" s="18" t="str">
        <f t="shared" si="30"/>
        <v/>
      </c>
      <c r="I437" s="18" t="str">
        <f t="shared" si="30"/>
        <v/>
      </c>
      <c r="J437" s="18">
        <f t="shared" si="30"/>
        <v>306967.31</v>
      </c>
      <c r="K437" s="18">
        <f t="shared" si="30"/>
        <v>433703.22</v>
      </c>
      <c r="L437" s="18">
        <f t="shared" si="30"/>
        <v>211666.49</v>
      </c>
      <c r="M437" s="18">
        <f t="shared" si="30"/>
        <v>14043.22</v>
      </c>
      <c r="N437" s="18">
        <f>IFERROR(VLOOKUP($B$433,$4:$126,MATCH($Q437&amp;"/"&amp;N$347,$2:$2,0),FALSE),IFERROR(VLOOKUP($B$433,$4:$126,MATCH($Q436&amp;"/"&amp;N$347,$2:$2,0),FALSE),IFERROR(VLOOKUP($B$433,$4:$126,MATCH($Q435&amp;"/"&amp;N$347,$2:$2,0),FALSE),IFERROR(VLOOKUP($B$433,$4:$126,MATCH($Q434&amp;"/"&amp;N$347,$2:$2,0),FALSE),""))))</f>
        <v>141590.54999999999</v>
      </c>
      <c r="O437" s="18">
        <f>IFERROR(VLOOKUP($B$433,$4:$126,MATCH($Q437&amp;"/"&amp;O$347,$2:$2,0),FALSE),IFERROR(VLOOKUP($B$433,$4:$126,MATCH($Q436&amp;"/"&amp;O$347,$2:$2,0),FALSE),IFERROR(VLOOKUP($B$433,$4:$126,MATCH($Q435&amp;"/"&amp;O$347,$2:$2,0),FALSE),IFERROR(VLOOKUP($B$433,$4:$126,MATCH($Q434&amp;"/"&amp;O$347,$2:$2,0),FALSE),""))))</f>
        <v>138654</v>
      </c>
      <c r="P437" s="15">
        <f>RATE(N$347-J$347,,-J437,N437)</f>
        <v>-0.17588933385957436</v>
      </c>
      <c r="Q437" s="19" t="s">
        <v>232</v>
      </c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</row>
    <row r="438" spans="1:74" ht="16.5" customHeight="1">
      <c r="A438" s="2"/>
      <c r="B438" s="20" t="e">
        <f t="shared" ref="B438:O438" si="31">+B437/B$401</f>
        <v>#VALUE!</v>
      </c>
      <c r="C438" s="20" t="e">
        <f t="shared" si="31"/>
        <v>#VALUE!</v>
      </c>
      <c r="D438" s="20" t="e">
        <f t="shared" si="31"/>
        <v>#VALUE!</v>
      </c>
      <c r="E438" s="20" t="e">
        <f t="shared" si="31"/>
        <v>#VALUE!</v>
      </c>
      <c r="F438" s="20" t="e">
        <f t="shared" si="31"/>
        <v>#VALUE!</v>
      </c>
      <c r="G438" s="20" t="e">
        <f t="shared" si="31"/>
        <v>#VALUE!</v>
      </c>
      <c r="H438" s="20" t="e">
        <f t="shared" si="31"/>
        <v>#VALUE!</v>
      </c>
      <c r="I438" s="20" t="e">
        <f t="shared" si="31"/>
        <v>#VALUE!</v>
      </c>
      <c r="J438" s="20">
        <f t="shared" si="31"/>
        <v>9.6393072267757104E-2</v>
      </c>
      <c r="K438" s="20">
        <f t="shared" si="31"/>
        <v>0.10179759630221109</v>
      </c>
      <c r="L438" s="20">
        <f t="shared" si="31"/>
        <v>5.4048967281689952E-2</v>
      </c>
      <c r="M438" s="20">
        <f t="shared" si="31"/>
        <v>3.9893530400517407E-3</v>
      </c>
      <c r="N438" s="20">
        <f t="shared" si="31"/>
        <v>4.0992634926853892E-2</v>
      </c>
      <c r="O438" s="20">
        <f t="shared" si="31"/>
        <v>4.6151772206883122E-2</v>
      </c>
      <c r="P438" s="15">
        <f>RATE(N$347-J$347,,-J438,N438)</f>
        <v>-0.19245821572232308</v>
      </c>
      <c r="Q438" s="21" t="s">
        <v>233</v>
      </c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</row>
    <row r="439" spans="1:74" ht="16.5" customHeight="1">
      <c r="A439" s="2"/>
      <c r="B439" s="123" t="s">
        <v>84</v>
      </c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29"/>
      <c r="O439" s="23"/>
      <c r="P439" s="15"/>
      <c r="Q439" s="4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</row>
    <row r="440" spans="1:74" ht="16.5" customHeight="1">
      <c r="A440" s="2"/>
      <c r="B440" s="18" t="str">
        <f t="shared" ref="B440:O443" si="32">IFERROR(VLOOKUP($B$439,$4:$126,MATCH($Q440&amp;"/"&amp;B$347,$2:$2,0),FALSE),"")</f>
        <v/>
      </c>
      <c r="C440" s="18" t="str">
        <f t="shared" si="32"/>
        <v/>
      </c>
      <c r="D440" s="18" t="str">
        <f t="shared" si="32"/>
        <v/>
      </c>
      <c r="E440" s="18" t="str">
        <f t="shared" si="32"/>
        <v/>
      </c>
      <c r="F440" s="18" t="str">
        <f t="shared" si="32"/>
        <v/>
      </c>
      <c r="G440" s="18" t="str">
        <f t="shared" si="32"/>
        <v/>
      </c>
      <c r="H440" s="18" t="str">
        <f t="shared" si="32"/>
        <v/>
      </c>
      <c r="I440" s="18" t="str">
        <f t="shared" si="32"/>
        <v/>
      </c>
      <c r="J440" s="18" t="str">
        <f t="shared" si="32"/>
        <v/>
      </c>
      <c r="K440" s="18">
        <f t="shared" si="32"/>
        <v>2234273</v>
      </c>
      <c r="L440" s="18">
        <f t="shared" si="32"/>
        <v>2611088</v>
      </c>
      <c r="M440" s="18">
        <f t="shared" si="32"/>
        <v>2451852</v>
      </c>
      <c r="N440" s="18">
        <f t="shared" si="32"/>
        <v>2335599</v>
      </c>
      <c r="O440" s="18">
        <f t="shared" si="32"/>
        <v>1743988</v>
      </c>
      <c r="P440" s="15"/>
      <c r="Q440" s="19" t="s">
        <v>229</v>
      </c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</row>
    <row r="441" spans="1:74" ht="16.5" customHeight="1">
      <c r="A441" s="2"/>
      <c r="B441" s="18" t="str">
        <f t="shared" si="32"/>
        <v/>
      </c>
      <c r="C441" s="18" t="str">
        <f t="shared" si="32"/>
        <v/>
      </c>
      <c r="D441" s="18" t="str">
        <f t="shared" si="32"/>
        <v/>
      </c>
      <c r="E441" s="18" t="str">
        <f t="shared" si="32"/>
        <v/>
      </c>
      <c r="F441" s="18" t="str">
        <f t="shared" si="32"/>
        <v/>
      </c>
      <c r="G441" s="18" t="str">
        <f t="shared" si="32"/>
        <v/>
      </c>
      <c r="H441" s="18" t="str">
        <f t="shared" si="32"/>
        <v/>
      </c>
      <c r="I441" s="18" t="str">
        <f t="shared" si="32"/>
        <v/>
      </c>
      <c r="J441" s="18" t="str">
        <f t="shared" si="32"/>
        <v/>
      </c>
      <c r="K441" s="18">
        <f t="shared" si="32"/>
        <v>2403497</v>
      </c>
      <c r="L441" s="18">
        <f t="shared" si="32"/>
        <v>2829151</v>
      </c>
      <c r="M441" s="18">
        <f t="shared" si="32"/>
        <v>2384681</v>
      </c>
      <c r="N441" s="18">
        <f t="shared" si="32"/>
        <v>2184000</v>
      </c>
      <c r="O441" s="18" t="str">
        <f t="shared" si="32"/>
        <v/>
      </c>
      <c r="P441" s="15"/>
      <c r="Q441" s="19" t="s">
        <v>230</v>
      </c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</row>
    <row r="442" spans="1:74" ht="16.5" customHeight="1">
      <c r="A442" s="2"/>
      <c r="B442" s="18" t="str">
        <f t="shared" si="32"/>
        <v/>
      </c>
      <c r="C442" s="18" t="str">
        <f t="shared" si="32"/>
        <v/>
      </c>
      <c r="D442" s="18" t="str">
        <f t="shared" si="32"/>
        <v/>
      </c>
      <c r="E442" s="18" t="str">
        <f t="shared" si="32"/>
        <v/>
      </c>
      <c r="F442" s="18" t="str">
        <f t="shared" si="32"/>
        <v/>
      </c>
      <c r="G442" s="18" t="str">
        <f t="shared" si="32"/>
        <v/>
      </c>
      <c r="H442" s="18" t="str">
        <f t="shared" si="32"/>
        <v/>
      </c>
      <c r="I442" s="18" t="str">
        <f t="shared" si="32"/>
        <v/>
      </c>
      <c r="J442" s="18">
        <f t="shared" si="32"/>
        <v>1704341</v>
      </c>
      <c r="K442" s="18">
        <f t="shared" si="32"/>
        <v>2766573</v>
      </c>
      <c r="L442" s="18">
        <f t="shared" si="32"/>
        <v>2747727</v>
      </c>
      <c r="M442" s="18">
        <f t="shared" si="32"/>
        <v>2321686</v>
      </c>
      <c r="N442" s="18">
        <f t="shared" si="32"/>
        <v>2214301</v>
      </c>
      <c r="O442" s="18" t="str">
        <f t="shared" si="32"/>
        <v/>
      </c>
      <c r="P442" s="15"/>
      <c r="Q442" s="19" t="s">
        <v>231</v>
      </c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</row>
    <row r="443" spans="1:74" ht="16.5" customHeight="1">
      <c r="A443" s="2"/>
      <c r="B443" s="18" t="str">
        <f t="shared" si="32"/>
        <v/>
      </c>
      <c r="C443" s="18" t="str">
        <f t="shared" si="32"/>
        <v/>
      </c>
      <c r="D443" s="18" t="str">
        <f t="shared" si="32"/>
        <v/>
      </c>
      <c r="E443" s="18" t="str">
        <f t="shared" si="32"/>
        <v/>
      </c>
      <c r="F443" s="18" t="str">
        <f t="shared" si="32"/>
        <v/>
      </c>
      <c r="G443" s="18" t="str">
        <f t="shared" si="32"/>
        <v/>
      </c>
      <c r="H443" s="18" t="str">
        <f t="shared" si="32"/>
        <v/>
      </c>
      <c r="I443" s="18" t="str">
        <f t="shared" si="32"/>
        <v/>
      </c>
      <c r="J443" s="18">
        <f t="shared" si="32"/>
        <v>2001855.12</v>
      </c>
      <c r="K443" s="18">
        <f t="shared" si="32"/>
        <v>2926461.55</v>
      </c>
      <c r="L443" s="18">
        <f t="shared" si="32"/>
        <v>2664641.4700000002</v>
      </c>
      <c r="M443" s="18">
        <f t="shared" si="32"/>
        <v>2184602.91</v>
      </c>
      <c r="N443" s="18">
        <f>IFERROR(VLOOKUP($B$439,$4:$126,MATCH($Q443&amp;"/"&amp;N$347,$2:$2,0),FALSE),IFERROR(VLOOKUP($B$439,$4:$126,MATCH($Q442&amp;"/"&amp;N$347,$2:$2,0),FALSE),IFERROR(VLOOKUP($B$439,$4:$126,MATCH($Q441&amp;"/"&amp;N$347,$2:$2,0),FALSE),IFERROR(VLOOKUP($B$439,$4:$126,MATCH($Q440&amp;"/"&amp;N$347,$2:$2,0),FALSE),""))))</f>
        <v>2305056.67</v>
      </c>
      <c r="O443" s="18">
        <f>IFERROR(VLOOKUP($B$439,$4:$126,MATCH($Q443&amp;"/"&amp;O$347,$2:$2,0),FALSE),IFERROR(VLOOKUP($B$439,$4:$126,MATCH($Q442&amp;"/"&amp;O$347,$2:$2,0),FALSE),IFERROR(VLOOKUP($B$439,$4:$126,MATCH($Q441&amp;"/"&amp;O$347,$2:$2,0),FALSE),IFERROR(VLOOKUP($B$439,$4:$126,MATCH($Q440&amp;"/"&amp;O$347,$2:$2,0),FALSE),""))))</f>
        <v>1743988</v>
      </c>
      <c r="P443" s="15">
        <f>RATE(N$347-J$347,,-J443,N443)</f>
        <v>3.5886661542246477E-2</v>
      </c>
      <c r="Q443" s="19" t="s">
        <v>232</v>
      </c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</row>
    <row r="444" spans="1:74" ht="16.5" customHeight="1">
      <c r="A444" s="2"/>
      <c r="B444" s="20" t="e">
        <f t="shared" ref="B444:O444" si="33">+B443/B$401</f>
        <v>#VALUE!</v>
      </c>
      <c r="C444" s="20" t="e">
        <f t="shared" si="33"/>
        <v>#VALUE!</v>
      </c>
      <c r="D444" s="20" t="e">
        <f t="shared" si="33"/>
        <v>#VALUE!</v>
      </c>
      <c r="E444" s="20" t="e">
        <f t="shared" si="33"/>
        <v>#VALUE!</v>
      </c>
      <c r="F444" s="20" t="e">
        <f t="shared" si="33"/>
        <v>#VALUE!</v>
      </c>
      <c r="G444" s="20" t="e">
        <f t="shared" si="33"/>
        <v>#VALUE!</v>
      </c>
      <c r="H444" s="20" t="e">
        <f t="shared" si="33"/>
        <v>#VALUE!</v>
      </c>
      <c r="I444" s="20" t="e">
        <f t="shared" si="33"/>
        <v>#VALUE!</v>
      </c>
      <c r="J444" s="20">
        <f t="shared" si="33"/>
        <v>0.62861731189467562</v>
      </c>
      <c r="K444" s="20">
        <f t="shared" si="33"/>
        <v>0.68689079933702812</v>
      </c>
      <c r="L444" s="20">
        <f t="shared" si="33"/>
        <v>0.68041530631260638</v>
      </c>
      <c r="M444" s="20">
        <f t="shared" si="33"/>
        <v>0.62059501028356612</v>
      </c>
      <c r="N444" s="20">
        <f t="shared" si="33"/>
        <v>0.66734924441652022</v>
      </c>
      <c r="O444" s="20">
        <f t="shared" si="33"/>
        <v>0.5804963211125368</v>
      </c>
      <c r="P444" s="15">
        <f>RATE(N$347-J$347,,-J444,N444)</f>
        <v>1.505998810744779E-2</v>
      </c>
      <c r="Q444" s="21" t="s">
        <v>233</v>
      </c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</row>
    <row r="445" spans="1:74" ht="16.5" customHeight="1">
      <c r="A445" s="2"/>
      <c r="B445" s="124" t="s">
        <v>236</v>
      </c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29"/>
      <c r="O445" s="28"/>
      <c r="P445" s="15"/>
      <c r="Q445" s="21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</row>
    <row r="446" spans="1:74" ht="16.5" customHeight="1">
      <c r="A446" s="2"/>
      <c r="B446" s="135" t="s">
        <v>96</v>
      </c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29"/>
      <c r="O446" s="29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</row>
    <row r="447" spans="1:74" ht="16.5" customHeight="1">
      <c r="A447" s="2"/>
      <c r="B447" s="18" t="str">
        <f t="shared" ref="B447:O450" si="34">IFERROR(VLOOKUP($B$446,$4:$126,MATCH($Q447&amp;"/"&amp;B$347,$2:$2,0),FALSE),"")</f>
        <v/>
      </c>
      <c r="C447" s="18" t="str">
        <f t="shared" si="34"/>
        <v/>
      </c>
      <c r="D447" s="18" t="str">
        <f t="shared" si="34"/>
        <v/>
      </c>
      <c r="E447" s="18" t="str">
        <f t="shared" si="34"/>
        <v/>
      </c>
      <c r="F447" s="18" t="str">
        <f t="shared" si="34"/>
        <v/>
      </c>
      <c r="G447" s="18" t="str">
        <f t="shared" si="34"/>
        <v/>
      </c>
      <c r="H447" s="18" t="str">
        <f t="shared" si="34"/>
        <v/>
      </c>
      <c r="I447" s="18" t="str">
        <f t="shared" si="34"/>
        <v/>
      </c>
      <c r="J447" s="18" t="str">
        <f t="shared" si="34"/>
        <v/>
      </c>
      <c r="K447" s="18">
        <f t="shared" si="34"/>
        <v>287105</v>
      </c>
      <c r="L447" s="18">
        <f t="shared" si="34"/>
        <v>643323</v>
      </c>
      <c r="M447" s="18">
        <f t="shared" si="34"/>
        <v>567686</v>
      </c>
      <c r="N447" s="18">
        <f t="shared" si="34"/>
        <v>264403</v>
      </c>
      <c r="O447" s="18">
        <f t="shared" si="34"/>
        <v>435650</v>
      </c>
      <c r="P447" s="15"/>
      <c r="Q447" s="19" t="s">
        <v>229</v>
      </c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</row>
    <row r="448" spans="1:74" ht="16.5" customHeight="1">
      <c r="A448" s="2"/>
      <c r="B448" s="18" t="str">
        <f t="shared" si="34"/>
        <v/>
      </c>
      <c r="C448" s="18" t="str">
        <f t="shared" si="34"/>
        <v/>
      </c>
      <c r="D448" s="18" t="str">
        <f t="shared" si="34"/>
        <v/>
      </c>
      <c r="E448" s="18" t="str">
        <f t="shared" si="34"/>
        <v/>
      </c>
      <c r="F448" s="18" t="str">
        <f t="shared" si="34"/>
        <v/>
      </c>
      <c r="G448" s="18" t="str">
        <f t="shared" si="34"/>
        <v/>
      </c>
      <c r="H448" s="18" t="str">
        <f t="shared" si="34"/>
        <v/>
      </c>
      <c r="I448" s="18" t="str">
        <f t="shared" si="34"/>
        <v/>
      </c>
      <c r="J448" s="18" t="str">
        <f t="shared" si="34"/>
        <v/>
      </c>
      <c r="K448" s="18">
        <f t="shared" si="34"/>
        <v>430828</v>
      </c>
      <c r="L448" s="18">
        <f t="shared" si="34"/>
        <v>366748</v>
      </c>
      <c r="M448" s="18">
        <f t="shared" si="34"/>
        <v>463337</v>
      </c>
      <c r="N448" s="18">
        <f t="shared" si="34"/>
        <v>317588</v>
      </c>
      <c r="O448" s="18" t="str">
        <f t="shared" si="34"/>
        <v/>
      </c>
      <c r="P448" s="15"/>
      <c r="Q448" s="19" t="s">
        <v>230</v>
      </c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</row>
    <row r="449" spans="1:74" ht="16.5" customHeight="1">
      <c r="A449" s="2"/>
      <c r="B449" s="18" t="str">
        <f t="shared" si="34"/>
        <v/>
      </c>
      <c r="C449" s="18" t="str">
        <f t="shared" si="34"/>
        <v/>
      </c>
      <c r="D449" s="18" t="str">
        <f t="shared" si="34"/>
        <v/>
      </c>
      <c r="E449" s="18" t="str">
        <f t="shared" si="34"/>
        <v/>
      </c>
      <c r="F449" s="18" t="str">
        <f t="shared" si="34"/>
        <v/>
      </c>
      <c r="G449" s="18" t="str">
        <f t="shared" si="34"/>
        <v/>
      </c>
      <c r="H449" s="18" t="str">
        <f t="shared" si="34"/>
        <v/>
      </c>
      <c r="I449" s="18" t="str">
        <f t="shared" si="34"/>
        <v/>
      </c>
      <c r="J449" s="18">
        <f t="shared" si="34"/>
        <v>237028</v>
      </c>
      <c r="K449" s="18">
        <f t="shared" si="34"/>
        <v>375948</v>
      </c>
      <c r="L449" s="18">
        <f t="shared" si="34"/>
        <v>278159</v>
      </c>
      <c r="M449" s="18">
        <f t="shared" si="34"/>
        <v>357513</v>
      </c>
      <c r="N449" s="18">
        <f t="shared" si="34"/>
        <v>203240</v>
      </c>
      <c r="O449" s="18" t="str">
        <f t="shared" si="34"/>
        <v/>
      </c>
      <c r="P449" s="15"/>
      <c r="Q449" s="19" t="s">
        <v>231</v>
      </c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</row>
    <row r="450" spans="1:74" ht="16.5" customHeight="1">
      <c r="A450" s="2"/>
      <c r="B450" s="18" t="str">
        <f t="shared" si="34"/>
        <v/>
      </c>
      <c r="C450" s="18" t="str">
        <f t="shared" si="34"/>
        <v/>
      </c>
      <c r="D450" s="18" t="str">
        <f t="shared" si="34"/>
        <v/>
      </c>
      <c r="E450" s="18" t="str">
        <f t="shared" si="34"/>
        <v/>
      </c>
      <c r="F450" s="18" t="str">
        <f t="shared" si="34"/>
        <v/>
      </c>
      <c r="G450" s="18" t="str">
        <f t="shared" si="34"/>
        <v/>
      </c>
      <c r="H450" s="18" t="str">
        <f t="shared" si="34"/>
        <v/>
      </c>
      <c r="I450" s="18" t="str">
        <f t="shared" si="34"/>
        <v/>
      </c>
      <c r="J450" s="18">
        <f t="shared" si="34"/>
        <v>355414.52</v>
      </c>
      <c r="K450" s="18">
        <f t="shared" si="34"/>
        <v>498311.59</v>
      </c>
      <c r="L450" s="18">
        <f t="shared" si="34"/>
        <v>418178.81</v>
      </c>
      <c r="M450" s="18">
        <f t="shared" si="34"/>
        <v>503205.9</v>
      </c>
      <c r="N450" s="18">
        <f>IFERROR(VLOOKUP($B$446,$4:$126,MATCH($Q450&amp;"/"&amp;N$347,$2:$2,0),FALSE),IFERROR(VLOOKUP($B$446,$4:$126,MATCH($Q449&amp;"/"&amp;N$347,$2:$2,0),FALSE),IFERROR(VLOOKUP($B$446,$4:$126,MATCH($Q448&amp;"/"&amp;N$347,$2:$2,0),FALSE),IFERROR(VLOOKUP($B$446,$4:$126,MATCH($Q447&amp;"/"&amp;N$347,$2:$2,0),FALSE),""))))</f>
        <v>324324.32</v>
      </c>
      <c r="O450" s="18">
        <f>IFERROR(VLOOKUP($B$446,$4:$126,MATCH($Q450&amp;"/"&amp;O$347,$2:$2,0),FALSE),IFERROR(VLOOKUP($B$446,$4:$126,MATCH($Q449&amp;"/"&amp;O$347,$2:$2,0),FALSE),IFERROR(VLOOKUP($B$446,$4:$126,MATCH($Q448&amp;"/"&amp;O$347,$2:$2,0),FALSE),IFERROR(VLOOKUP($B$446,$4:$126,MATCH($Q447&amp;"/"&amp;O$347,$2:$2,0),FALSE),""))))</f>
        <v>435650</v>
      </c>
      <c r="P450" s="15">
        <f>RATE(N$347-J$347,,-J450,N450)</f>
        <v>-2.2625312104572203E-2</v>
      </c>
      <c r="Q450" s="19" t="s">
        <v>232</v>
      </c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</row>
    <row r="451" spans="1:74" ht="16.5" customHeight="1">
      <c r="A451" s="22"/>
      <c r="B451" s="20" t="e">
        <f t="shared" ref="B451:O451" si="35">+B450/B$401</f>
        <v>#VALUE!</v>
      </c>
      <c r="C451" s="20" t="e">
        <f t="shared" si="35"/>
        <v>#VALUE!</v>
      </c>
      <c r="D451" s="20" t="e">
        <f t="shared" si="35"/>
        <v>#VALUE!</v>
      </c>
      <c r="E451" s="20" t="e">
        <f t="shared" si="35"/>
        <v>#VALUE!</v>
      </c>
      <c r="F451" s="20" t="e">
        <f t="shared" si="35"/>
        <v>#VALUE!</v>
      </c>
      <c r="G451" s="20" t="e">
        <f t="shared" si="35"/>
        <v>#VALUE!</v>
      </c>
      <c r="H451" s="20" t="e">
        <f t="shared" si="35"/>
        <v>#VALUE!</v>
      </c>
      <c r="I451" s="20" t="e">
        <f t="shared" si="35"/>
        <v>#VALUE!</v>
      </c>
      <c r="J451" s="20">
        <f t="shared" si="35"/>
        <v>0.11160633851001986</v>
      </c>
      <c r="K451" s="20">
        <f t="shared" si="35"/>
        <v>0.11696229064550855</v>
      </c>
      <c r="L451" s="20">
        <f t="shared" si="35"/>
        <v>0.10678181898129477</v>
      </c>
      <c r="M451" s="20">
        <f t="shared" si="35"/>
        <v>0.14294912327350653</v>
      </c>
      <c r="N451" s="20">
        <f t="shared" si="35"/>
        <v>9.3896862803768605E-2</v>
      </c>
      <c r="O451" s="20">
        <f t="shared" si="35"/>
        <v>0.14500857935529182</v>
      </c>
      <c r="P451" s="15">
        <f>RATE(N$347-J$347,,-J451,N451)</f>
        <v>-4.22755925884322E-2</v>
      </c>
      <c r="Q451" s="21" t="s">
        <v>233</v>
      </c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</row>
    <row r="452" spans="1:74" ht="16.5" customHeight="1">
      <c r="A452" s="2"/>
      <c r="B452" s="124" t="s">
        <v>103</v>
      </c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29"/>
      <c r="O452" s="28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</row>
    <row r="453" spans="1:74" ht="16.5" customHeight="1">
      <c r="A453" s="2"/>
      <c r="B453" s="18" t="str">
        <f t="shared" ref="B453:O456" si="36">IFERROR(VLOOKUP($B$452,$4:$126,MATCH($Q453&amp;"/"&amp;B$347,$2:$2,0),FALSE),"")</f>
        <v/>
      </c>
      <c r="C453" s="18" t="str">
        <f t="shared" si="36"/>
        <v/>
      </c>
      <c r="D453" s="18" t="str">
        <f t="shared" si="36"/>
        <v/>
      </c>
      <c r="E453" s="18" t="str">
        <f t="shared" si="36"/>
        <v/>
      </c>
      <c r="F453" s="18" t="str">
        <f t="shared" si="36"/>
        <v/>
      </c>
      <c r="G453" s="18" t="str">
        <f t="shared" si="36"/>
        <v/>
      </c>
      <c r="H453" s="18" t="str">
        <f t="shared" si="36"/>
        <v/>
      </c>
      <c r="I453" s="18" t="str">
        <f t="shared" si="36"/>
        <v/>
      </c>
      <c r="J453" s="18" t="str">
        <f t="shared" si="36"/>
        <v/>
      </c>
      <c r="K453" s="18">
        <f t="shared" si="36"/>
        <v>1114348</v>
      </c>
      <c r="L453" s="18">
        <f t="shared" si="36"/>
        <v>1470566</v>
      </c>
      <c r="M453" s="18">
        <f t="shared" si="36"/>
        <v>1394929</v>
      </c>
      <c r="N453" s="18">
        <f t="shared" si="36"/>
        <v>1091646</v>
      </c>
      <c r="O453" s="18">
        <f t="shared" si="36"/>
        <v>1260269</v>
      </c>
      <c r="P453" s="15"/>
      <c r="Q453" s="19" t="s">
        <v>229</v>
      </c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</row>
    <row r="454" spans="1:74" ht="16.5" customHeight="1">
      <c r="A454" s="2"/>
      <c r="B454" s="18" t="str">
        <f t="shared" si="36"/>
        <v/>
      </c>
      <c r="C454" s="18" t="str">
        <f t="shared" si="36"/>
        <v/>
      </c>
      <c r="D454" s="18" t="str">
        <f t="shared" si="36"/>
        <v/>
      </c>
      <c r="E454" s="18" t="str">
        <f t="shared" si="36"/>
        <v/>
      </c>
      <c r="F454" s="18" t="str">
        <f t="shared" si="36"/>
        <v/>
      </c>
      <c r="G454" s="18" t="str">
        <f t="shared" si="36"/>
        <v/>
      </c>
      <c r="H454" s="18" t="str">
        <f t="shared" si="36"/>
        <v/>
      </c>
      <c r="I454" s="18" t="str">
        <f t="shared" si="36"/>
        <v/>
      </c>
      <c r="J454" s="18" t="str">
        <f t="shared" si="36"/>
        <v/>
      </c>
      <c r="K454" s="18">
        <f t="shared" si="36"/>
        <v>1258071</v>
      </c>
      <c r="L454" s="18">
        <f t="shared" si="36"/>
        <v>1193991</v>
      </c>
      <c r="M454" s="18">
        <f t="shared" si="36"/>
        <v>1290580</v>
      </c>
      <c r="N454" s="18">
        <f t="shared" si="36"/>
        <v>1142207</v>
      </c>
      <c r="O454" s="18" t="str">
        <f t="shared" si="36"/>
        <v/>
      </c>
      <c r="P454" s="15"/>
      <c r="Q454" s="19" t="s">
        <v>230</v>
      </c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</row>
    <row r="455" spans="1:74" ht="16.5" customHeight="1">
      <c r="A455" s="2"/>
      <c r="B455" s="18" t="str">
        <f t="shared" si="36"/>
        <v/>
      </c>
      <c r="C455" s="18" t="str">
        <f t="shared" si="36"/>
        <v/>
      </c>
      <c r="D455" s="18" t="str">
        <f t="shared" si="36"/>
        <v/>
      </c>
      <c r="E455" s="18" t="str">
        <f t="shared" si="36"/>
        <v/>
      </c>
      <c r="F455" s="18" t="str">
        <f t="shared" si="36"/>
        <v/>
      </c>
      <c r="G455" s="18" t="str">
        <f t="shared" si="36"/>
        <v/>
      </c>
      <c r="H455" s="18" t="str">
        <f t="shared" si="36"/>
        <v/>
      </c>
      <c r="I455" s="18" t="str">
        <f t="shared" si="36"/>
        <v/>
      </c>
      <c r="J455" s="18">
        <f t="shared" si="36"/>
        <v>1048671</v>
      </c>
      <c r="K455" s="18">
        <f t="shared" si="36"/>
        <v>1203191</v>
      </c>
      <c r="L455" s="18">
        <f t="shared" si="36"/>
        <v>1105402</v>
      </c>
      <c r="M455" s="18">
        <f t="shared" si="36"/>
        <v>1184756</v>
      </c>
      <c r="N455" s="18">
        <f t="shared" si="36"/>
        <v>1027859</v>
      </c>
      <c r="O455" s="18" t="str">
        <f t="shared" si="36"/>
        <v/>
      </c>
      <c r="P455" s="15"/>
      <c r="Q455" s="19" t="s">
        <v>231</v>
      </c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</row>
    <row r="456" spans="1:74" ht="16.5" customHeight="1">
      <c r="A456" s="2"/>
      <c r="B456" s="18" t="str">
        <f t="shared" si="36"/>
        <v/>
      </c>
      <c r="C456" s="18" t="str">
        <f t="shared" si="36"/>
        <v/>
      </c>
      <c r="D456" s="18" t="str">
        <f t="shared" si="36"/>
        <v/>
      </c>
      <c r="E456" s="18" t="str">
        <f t="shared" si="36"/>
        <v/>
      </c>
      <c r="F456" s="18" t="str">
        <f t="shared" si="36"/>
        <v/>
      </c>
      <c r="G456" s="18" t="str">
        <f t="shared" si="36"/>
        <v/>
      </c>
      <c r="H456" s="18" t="str">
        <f t="shared" si="36"/>
        <v/>
      </c>
      <c r="I456" s="18" t="str">
        <f t="shared" si="36"/>
        <v/>
      </c>
      <c r="J456" s="18">
        <f t="shared" si="36"/>
        <v>1182657.0900000001</v>
      </c>
      <c r="K456" s="18">
        <f t="shared" si="36"/>
        <v>1325554.1599999999</v>
      </c>
      <c r="L456" s="18">
        <f t="shared" si="36"/>
        <v>1245421.3799999999</v>
      </c>
      <c r="M456" s="18">
        <f t="shared" si="36"/>
        <v>1330448.47</v>
      </c>
      <c r="N456" s="18">
        <f>IFERROR(VLOOKUP($B$452,$4:$126,MATCH($Q456&amp;"/"&amp;N$347,$2:$2,0),FALSE),IFERROR(VLOOKUP($B$452,$4:$126,MATCH($Q455&amp;"/"&amp;N$347,$2:$2,0),FALSE),IFERROR(VLOOKUP($B$452,$4:$126,MATCH($Q454&amp;"/"&amp;N$347,$2:$2,0),FALSE),IFERROR(VLOOKUP($B$452,$4:$126,MATCH($Q453&amp;"/"&amp;N$347,$2:$2,0),FALSE),""))))</f>
        <v>1148942.6499999999</v>
      </c>
      <c r="O456" s="18">
        <f>IFERROR(VLOOKUP($B$452,$4:$126,MATCH($Q456&amp;"/"&amp;O$347,$2:$2,0),FALSE),IFERROR(VLOOKUP($B$452,$4:$126,MATCH($Q455&amp;"/"&amp;O$347,$2:$2,0),FALSE),IFERROR(VLOOKUP($B$452,$4:$126,MATCH($Q454&amp;"/"&amp;O$347,$2:$2,0),FALSE),IFERROR(VLOOKUP($B$452,$4:$126,MATCH($Q453&amp;"/"&amp;O$347,$2:$2,0),FALSE),""))))</f>
        <v>1260269</v>
      </c>
      <c r="P456" s="15">
        <f>RATE(N$347-J$347,,-J456,N456)</f>
        <v>-7.2043219484765842E-3</v>
      </c>
      <c r="Q456" s="19" t="s">
        <v>232</v>
      </c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</row>
    <row r="457" spans="1:74" ht="16.5" customHeight="1">
      <c r="A457" s="22"/>
      <c r="B457" s="20" t="e">
        <f t="shared" ref="B457:O457" si="37">+B456/B$401</f>
        <v>#VALUE!</v>
      </c>
      <c r="C457" s="20" t="e">
        <f t="shared" si="37"/>
        <v>#VALUE!</v>
      </c>
      <c r="D457" s="20" t="e">
        <f t="shared" si="37"/>
        <v>#VALUE!</v>
      </c>
      <c r="E457" s="20" t="e">
        <f t="shared" si="37"/>
        <v>#VALUE!</v>
      </c>
      <c r="F457" s="20" t="e">
        <f t="shared" si="37"/>
        <v>#VALUE!</v>
      </c>
      <c r="G457" s="20" t="e">
        <f t="shared" si="37"/>
        <v>#VALUE!</v>
      </c>
      <c r="H457" s="20" t="e">
        <f t="shared" si="37"/>
        <v>#VALUE!</v>
      </c>
      <c r="I457" s="20" t="e">
        <f t="shared" si="37"/>
        <v>#VALUE!</v>
      </c>
      <c r="J457" s="20">
        <f t="shared" si="37"/>
        <v>0.37137488791345674</v>
      </c>
      <c r="K457" s="20">
        <f t="shared" si="37"/>
        <v>0.31113033298760506</v>
      </c>
      <c r="L457" s="20">
        <f t="shared" si="37"/>
        <v>0.31801793198128409</v>
      </c>
      <c r="M457" s="20">
        <f t="shared" si="37"/>
        <v>0.37794954778367695</v>
      </c>
      <c r="N457" s="20">
        <f t="shared" si="37"/>
        <v>0.33263651142920247</v>
      </c>
      <c r="O457" s="20">
        <f t="shared" si="37"/>
        <v>0.4194877018145628</v>
      </c>
      <c r="P457" s="15">
        <f>RATE(N$347-J$347,,-J457,N457)</f>
        <v>-2.7164644001511574E-2</v>
      </c>
      <c r="Q457" s="21" t="s">
        <v>233</v>
      </c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</row>
    <row r="458" spans="1:74" ht="16.5" customHeight="1">
      <c r="A458" s="2"/>
      <c r="B458" s="128" t="s">
        <v>237</v>
      </c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29"/>
      <c r="O458" s="14"/>
      <c r="P458" s="15"/>
      <c r="Q458" s="30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</row>
    <row r="459" spans="1:74" ht="16.5" customHeight="1">
      <c r="A459" s="2"/>
      <c r="B459" s="128" t="str">
        <f>A131</f>
        <v xml:space="preserve">    Revenue From Operations</v>
      </c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29"/>
      <c r="O459" s="14"/>
      <c r="P459" s="15"/>
      <c r="Q459" s="19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</row>
    <row r="460" spans="1:74" ht="16.5" customHeight="1">
      <c r="A460" s="2"/>
      <c r="B460" s="17" t="str">
        <f t="shared" ref="B460:O463" si="38">IFERROR(VLOOKUP($B$459,$130:$216,MATCH($Q460&amp;"/"&amp;B$347,$128:$128,0),FALSE),"")</f>
        <v/>
      </c>
      <c r="C460" s="17" t="str">
        <f t="shared" si="38"/>
        <v/>
      </c>
      <c r="D460" s="17" t="str">
        <f t="shared" si="38"/>
        <v/>
      </c>
      <c r="E460" s="17" t="str">
        <f t="shared" si="38"/>
        <v/>
      </c>
      <c r="F460" s="17" t="str">
        <f t="shared" si="38"/>
        <v/>
      </c>
      <c r="G460" s="17" t="str">
        <f t="shared" si="38"/>
        <v/>
      </c>
      <c r="H460" s="17" t="str">
        <f t="shared" si="38"/>
        <v/>
      </c>
      <c r="I460" s="17" t="str">
        <f t="shared" si="38"/>
        <v/>
      </c>
      <c r="J460" s="17" t="str">
        <f t="shared" si="38"/>
        <v/>
      </c>
      <c r="K460" s="17">
        <f t="shared" si="38"/>
        <v>731985</v>
      </c>
      <c r="L460" s="17">
        <f t="shared" si="38"/>
        <v>845461</v>
      </c>
      <c r="M460" s="17">
        <f t="shared" si="38"/>
        <v>798784</v>
      </c>
      <c r="N460" s="17">
        <f t="shared" si="38"/>
        <v>729777</v>
      </c>
      <c r="O460" s="17">
        <f t="shared" si="38"/>
        <v>703896</v>
      </c>
      <c r="P460" s="31"/>
      <c r="Q460" s="19" t="s">
        <v>229</v>
      </c>
      <c r="R460" s="3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</row>
    <row r="461" spans="1:74" ht="16.5" customHeight="1">
      <c r="A461" s="2"/>
      <c r="B461" s="17" t="str">
        <f t="shared" si="38"/>
        <v/>
      </c>
      <c r="C461" s="17" t="str">
        <f t="shared" si="38"/>
        <v/>
      </c>
      <c r="D461" s="17" t="str">
        <f t="shared" si="38"/>
        <v/>
      </c>
      <c r="E461" s="17" t="str">
        <f t="shared" si="38"/>
        <v/>
      </c>
      <c r="F461" s="17" t="str">
        <f t="shared" si="38"/>
        <v/>
      </c>
      <c r="G461" s="17" t="str">
        <f t="shared" si="38"/>
        <v/>
      </c>
      <c r="H461" s="17" t="str">
        <f t="shared" si="38"/>
        <v/>
      </c>
      <c r="I461" s="17" t="str">
        <f t="shared" si="38"/>
        <v/>
      </c>
      <c r="J461" s="17" t="str">
        <f t="shared" si="38"/>
        <v/>
      </c>
      <c r="K461" s="17">
        <f t="shared" si="38"/>
        <v>785363</v>
      </c>
      <c r="L461" s="17">
        <f t="shared" si="38"/>
        <v>850262</v>
      </c>
      <c r="M461" s="17">
        <f t="shared" si="38"/>
        <v>804386</v>
      </c>
      <c r="N461" s="17">
        <f t="shared" si="38"/>
        <v>666972</v>
      </c>
      <c r="O461" s="17" t="str">
        <f t="shared" si="38"/>
        <v/>
      </c>
      <c r="P461" s="31"/>
      <c r="Q461" s="19" t="s">
        <v>230</v>
      </c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</row>
    <row r="462" spans="1:74" ht="16.5" customHeight="1">
      <c r="A462" s="2"/>
      <c r="B462" s="17" t="str">
        <f t="shared" si="38"/>
        <v/>
      </c>
      <c r="C462" s="17" t="str">
        <f t="shared" si="38"/>
        <v/>
      </c>
      <c r="D462" s="17" t="str">
        <f t="shared" si="38"/>
        <v/>
      </c>
      <c r="E462" s="17" t="str">
        <f t="shared" si="38"/>
        <v/>
      </c>
      <c r="F462" s="17" t="str">
        <f t="shared" si="38"/>
        <v/>
      </c>
      <c r="G462" s="17" t="str">
        <f t="shared" si="38"/>
        <v/>
      </c>
      <c r="H462" s="17" t="str">
        <f t="shared" si="38"/>
        <v/>
      </c>
      <c r="I462" s="17" t="str">
        <f t="shared" si="38"/>
        <v/>
      </c>
      <c r="J462" s="17">
        <f t="shared" si="38"/>
        <v>566199</v>
      </c>
      <c r="K462" s="17">
        <f t="shared" si="38"/>
        <v>804313</v>
      </c>
      <c r="L462" s="17">
        <f t="shared" si="38"/>
        <v>834065</v>
      </c>
      <c r="M462" s="17">
        <f t="shared" si="38"/>
        <v>780319</v>
      </c>
      <c r="N462" s="17">
        <f t="shared" si="38"/>
        <v>735293</v>
      </c>
      <c r="O462" s="17" t="str">
        <f t="shared" si="38"/>
        <v/>
      </c>
      <c r="P462" s="31"/>
      <c r="Q462" s="19" t="s">
        <v>231</v>
      </c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</row>
    <row r="463" spans="1:74" ht="16.5" customHeight="1">
      <c r="A463" s="2"/>
      <c r="B463" s="33" t="str">
        <f t="shared" si="38"/>
        <v/>
      </c>
      <c r="C463" s="33" t="str">
        <f t="shared" si="38"/>
        <v/>
      </c>
      <c r="D463" s="33" t="str">
        <f t="shared" si="38"/>
        <v/>
      </c>
      <c r="E463" s="33" t="str">
        <f t="shared" si="38"/>
        <v/>
      </c>
      <c r="F463" s="33" t="str">
        <f t="shared" si="38"/>
        <v/>
      </c>
      <c r="G463" s="33" t="str">
        <f t="shared" si="38"/>
        <v/>
      </c>
      <c r="H463" s="33" t="str">
        <f t="shared" si="38"/>
        <v/>
      </c>
      <c r="I463" s="33" t="str">
        <f t="shared" si="38"/>
        <v/>
      </c>
      <c r="J463" s="33">
        <f t="shared" si="38"/>
        <v>697917.54</v>
      </c>
      <c r="K463" s="33">
        <f t="shared" si="38"/>
        <v>848360.2</v>
      </c>
      <c r="L463" s="33">
        <f t="shared" si="38"/>
        <v>819796.25</v>
      </c>
      <c r="M463" s="33">
        <f t="shared" si="38"/>
        <v>743381.79</v>
      </c>
      <c r="N463" s="33">
        <f t="shared" si="38"/>
        <v>706162.79</v>
      </c>
      <c r="O463" s="33" t="str">
        <f t="shared" si="38"/>
        <v/>
      </c>
      <c r="P463" s="31"/>
      <c r="Q463" s="19" t="s">
        <v>238</v>
      </c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</row>
    <row r="464" spans="1:74" ht="16.5" customHeight="1">
      <c r="A464" s="2"/>
      <c r="B464" s="34">
        <f t="shared" ref="B464:M464" si="39">SUM(B460:B463)</f>
        <v>0</v>
      </c>
      <c r="C464" s="34">
        <f t="shared" si="39"/>
        <v>0</v>
      </c>
      <c r="D464" s="34">
        <f t="shared" si="39"/>
        <v>0</v>
      </c>
      <c r="E464" s="34">
        <f t="shared" si="39"/>
        <v>0</v>
      </c>
      <c r="F464" s="34">
        <f t="shared" si="39"/>
        <v>0</v>
      </c>
      <c r="G464" s="34">
        <f t="shared" si="39"/>
        <v>0</v>
      </c>
      <c r="H464" s="34">
        <f t="shared" si="39"/>
        <v>0</v>
      </c>
      <c r="I464" s="34">
        <f t="shared" si="39"/>
        <v>0</v>
      </c>
      <c r="J464" s="34">
        <f t="shared" si="39"/>
        <v>1264116.54</v>
      </c>
      <c r="K464" s="34">
        <f t="shared" si="39"/>
        <v>3170021.2</v>
      </c>
      <c r="L464" s="34">
        <f t="shared" si="39"/>
        <v>3349584.25</v>
      </c>
      <c r="M464" s="34">
        <f t="shared" si="39"/>
        <v>3126870.79</v>
      </c>
      <c r="N464" s="34">
        <f>IF(N461="",N460*4,IF(N462="",(N461+N460)*2,IF(N463="",((N462+N461+N460)/3)*4,SUM(N460:N463))))</f>
        <v>2838204.79</v>
      </c>
      <c r="O464" s="34">
        <f>IF(O461="",O460*4,IF(O462="",(O461+O460)*2,IF(O463="",((O462+O461+O460)/3)*4,SUM(O460:O463))))</f>
        <v>2815584</v>
      </c>
      <c r="P464" s="15">
        <f>RATE(N$347-J$347,,-J464,N464)</f>
        <v>0.22409226520194769</v>
      </c>
      <c r="Q464" s="19" t="s">
        <v>232</v>
      </c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</row>
    <row r="465" spans="1:74" ht="16.5" customHeight="1">
      <c r="A465" s="26"/>
      <c r="B465" s="35"/>
      <c r="C465" s="36" t="e">
        <f t="shared" ref="C465:O465" si="40">C464/B464-1</f>
        <v>#DIV/0!</v>
      </c>
      <c r="D465" s="36" t="e">
        <f t="shared" si="40"/>
        <v>#DIV/0!</v>
      </c>
      <c r="E465" s="36" t="e">
        <f t="shared" si="40"/>
        <v>#DIV/0!</v>
      </c>
      <c r="F465" s="36" t="e">
        <f t="shared" si="40"/>
        <v>#DIV/0!</v>
      </c>
      <c r="G465" s="36" t="e">
        <f t="shared" si="40"/>
        <v>#DIV/0!</v>
      </c>
      <c r="H465" s="36" t="e">
        <f t="shared" si="40"/>
        <v>#DIV/0!</v>
      </c>
      <c r="I465" s="36" t="e">
        <f t="shared" si="40"/>
        <v>#DIV/0!</v>
      </c>
      <c r="J465" s="36" t="e">
        <f t="shared" si="40"/>
        <v>#DIV/0!</v>
      </c>
      <c r="K465" s="36">
        <f t="shared" si="40"/>
        <v>1.507696956484724</v>
      </c>
      <c r="L465" s="36">
        <f t="shared" si="40"/>
        <v>5.6644116449442006E-2</v>
      </c>
      <c r="M465" s="36">
        <f t="shared" si="40"/>
        <v>-6.6489881542761586E-2</v>
      </c>
      <c r="N465" s="20">
        <f t="shared" si="40"/>
        <v>-9.2317853658417381E-2</v>
      </c>
      <c r="O465" s="20">
        <f t="shared" si="40"/>
        <v>-7.9701049338304353E-3</v>
      </c>
      <c r="P465" s="31"/>
      <c r="Q465" s="21" t="s">
        <v>239</v>
      </c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  <c r="BR465" s="26"/>
      <c r="BS465" s="26"/>
      <c r="BT465" s="26"/>
      <c r="BU465" s="26"/>
      <c r="BV465" s="26"/>
    </row>
    <row r="466" spans="1:74" ht="16.5" customHeight="1">
      <c r="A466" s="2"/>
      <c r="B466" s="128" t="s">
        <v>123</v>
      </c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29"/>
      <c r="O466" s="14"/>
      <c r="P466" s="15"/>
      <c r="Q466" s="19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</row>
    <row r="467" spans="1:74" ht="16.5" customHeight="1">
      <c r="A467" s="2"/>
      <c r="B467" s="17" t="str">
        <f t="shared" ref="B467:O470" si="41">IFERROR(VLOOKUP($B$466,$130:$216,MATCH($Q467&amp;"/"&amp;B$347,$128:$128,0),FALSE),"")</f>
        <v/>
      </c>
      <c r="C467" s="17" t="str">
        <f t="shared" si="41"/>
        <v/>
      </c>
      <c r="D467" s="17" t="str">
        <f t="shared" si="41"/>
        <v/>
      </c>
      <c r="E467" s="17" t="str">
        <f t="shared" si="41"/>
        <v/>
      </c>
      <c r="F467" s="17" t="str">
        <f t="shared" si="41"/>
        <v/>
      </c>
      <c r="G467" s="17" t="str">
        <f t="shared" si="41"/>
        <v/>
      </c>
      <c r="H467" s="17" t="str">
        <f t="shared" si="41"/>
        <v/>
      </c>
      <c r="I467" s="17" t="str">
        <f t="shared" si="41"/>
        <v/>
      </c>
      <c r="J467" s="17" t="str">
        <f t="shared" si="41"/>
        <v/>
      </c>
      <c r="K467" s="17">
        <f t="shared" si="41"/>
        <v>44823</v>
      </c>
      <c r="L467" s="17">
        <f t="shared" si="41"/>
        <v>61607</v>
      </c>
      <c r="M467" s="17">
        <f t="shared" si="41"/>
        <v>66335</v>
      </c>
      <c r="N467" s="17">
        <f t="shared" si="41"/>
        <v>63576</v>
      </c>
      <c r="O467" s="17">
        <f t="shared" si="41"/>
        <v>61935</v>
      </c>
      <c r="P467" s="15"/>
      <c r="Q467" s="19" t="s">
        <v>229</v>
      </c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</row>
    <row r="468" spans="1:74" ht="16.5" customHeight="1">
      <c r="A468" s="2"/>
      <c r="B468" s="17" t="str">
        <f t="shared" si="41"/>
        <v/>
      </c>
      <c r="C468" s="17" t="str">
        <f t="shared" si="41"/>
        <v/>
      </c>
      <c r="D468" s="17" t="str">
        <f t="shared" si="41"/>
        <v/>
      </c>
      <c r="E468" s="17" t="str">
        <f t="shared" si="41"/>
        <v/>
      </c>
      <c r="F468" s="17" t="str">
        <f t="shared" si="41"/>
        <v/>
      </c>
      <c r="G468" s="17" t="str">
        <f t="shared" si="41"/>
        <v/>
      </c>
      <c r="H468" s="17" t="str">
        <f t="shared" si="41"/>
        <v/>
      </c>
      <c r="I468" s="17" t="str">
        <f t="shared" si="41"/>
        <v/>
      </c>
      <c r="J468" s="17" t="str">
        <f t="shared" si="41"/>
        <v/>
      </c>
      <c r="K468" s="17">
        <f t="shared" si="41"/>
        <v>46414</v>
      </c>
      <c r="L468" s="17">
        <f t="shared" si="41"/>
        <v>66519</v>
      </c>
      <c r="M468" s="17">
        <f t="shared" si="41"/>
        <v>67762</v>
      </c>
      <c r="N468" s="17">
        <f t="shared" si="41"/>
        <v>63758</v>
      </c>
      <c r="O468" s="17" t="str">
        <f t="shared" si="41"/>
        <v/>
      </c>
      <c r="P468" s="15"/>
      <c r="Q468" s="19" t="s">
        <v>230</v>
      </c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</row>
    <row r="469" spans="1:74" ht="16.5" customHeight="1">
      <c r="A469" s="2"/>
      <c r="B469" s="17" t="str">
        <f t="shared" si="41"/>
        <v/>
      </c>
      <c r="C469" s="17" t="str">
        <f t="shared" si="41"/>
        <v/>
      </c>
      <c r="D469" s="17" t="str">
        <f t="shared" si="41"/>
        <v/>
      </c>
      <c r="E469" s="17" t="str">
        <f t="shared" si="41"/>
        <v/>
      </c>
      <c r="F469" s="17" t="str">
        <f t="shared" si="41"/>
        <v/>
      </c>
      <c r="G469" s="17" t="str">
        <f t="shared" si="41"/>
        <v/>
      </c>
      <c r="H469" s="17" t="str">
        <f t="shared" si="41"/>
        <v/>
      </c>
      <c r="I469" s="17" t="str">
        <f t="shared" si="41"/>
        <v/>
      </c>
      <c r="J469" s="17">
        <f t="shared" si="41"/>
        <v>33578</v>
      </c>
      <c r="K469" s="17">
        <f t="shared" si="41"/>
        <v>51154</v>
      </c>
      <c r="L469" s="17">
        <f t="shared" si="41"/>
        <v>59990</v>
      </c>
      <c r="M469" s="17">
        <f t="shared" si="41"/>
        <v>68611</v>
      </c>
      <c r="N469" s="17">
        <f t="shared" si="41"/>
        <v>61687</v>
      </c>
      <c r="O469" s="17" t="str">
        <f t="shared" si="41"/>
        <v/>
      </c>
      <c r="P469" s="15"/>
      <c r="Q469" s="19" t="s">
        <v>231</v>
      </c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</row>
    <row r="470" spans="1:74" ht="16.5" customHeight="1">
      <c r="A470" s="2"/>
      <c r="B470" s="33" t="str">
        <f t="shared" si="41"/>
        <v/>
      </c>
      <c r="C470" s="33" t="str">
        <f t="shared" si="41"/>
        <v/>
      </c>
      <c r="D470" s="33" t="str">
        <f t="shared" si="41"/>
        <v/>
      </c>
      <c r="E470" s="33" t="str">
        <f t="shared" si="41"/>
        <v/>
      </c>
      <c r="F470" s="33" t="str">
        <f t="shared" si="41"/>
        <v/>
      </c>
      <c r="G470" s="33" t="str">
        <f t="shared" si="41"/>
        <v/>
      </c>
      <c r="H470" s="33" t="str">
        <f t="shared" si="41"/>
        <v/>
      </c>
      <c r="I470" s="33" t="str">
        <f t="shared" si="41"/>
        <v/>
      </c>
      <c r="J470" s="33">
        <f t="shared" si="41"/>
        <v>38842.29</v>
      </c>
      <c r="K470" s="33">
        <f t="shared" si="41"/>
        <v>52148.22</v>
      </c>
      <c r="L470" s="33">
        <f t="shared" si="41"/>
        <v>64603.29</v>
      </c>
      <c r="M470" s="33">
        <f t="shared" si="41"/>
        <v>89665.87</v>
      </c>
      <c r="N470" s="33">
        <f t="shared" si="41"/>
        <v>84406.93</v>
      </c>
      <c r="O470" s="33" t="str">
        <f t="shared" si="41"/>
        <v/>
      </c>
      <c r="P470" s="15"/>
      <c r="Q470" s="19" t="s">
        <v>238</v>
      </c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</row>
    <row r="471" spans="1:74" ht="16.5" customHeight="1">
      <c r="A471" s="2"/>
      <c r="B471" s="17">
        <f t="shared" ref="B471:M471" si="42">SUM(B467:B470)</f>
        <v>0</v>
      </c>
      <c r="C471" s="17">
        <f t="shared" si="42"/>
        <v>0</v>
      </c>
      <c r="D471" s="17">
        <f t="shared" si="42"/>
        <v>0</v>
      </c>
      <c r="E471" s="17">
        <f t="shared" si="42"/>
        <v>0</v>
      </c>
      <c r="F471" s="17">
        <f t="shared" si="42"/>
        <v>0</v>
      </c>
      <c r="G471" s="17">
        <f t="shared" si="42"/>
        <v>0</v>
      </c>
      <c r="H471" s="17">
        <f t="shared" si="42"/>
        <v>0</v>
      </c>
      <c r="I471" s="17">
        <f t="shared" si="42"/>
        <v>0</v>
      </c>
      <c r="J471" s="17">
        <f t="shared" si="42"/>
        <v>72420.290000000008</v>
      </c>
      <c r="K471" s="17">
        <f t="shared" si="42"/>
        <v>194539.22</v>
      </c>
      <c r="L471" s="17">
        <f t="shared" si="42"/>
        <v>252719.29</v>
      </c>
      <c r="M471" s="17">
        <f t="shared" si="42"/>
        <v>292373.87</v>
      </c>
      <c r="N471" s="17">
        <f>IF(N468="",N467*4,IF(N469="",(N468+N467)*2,IF(N470="",((N469+N468+N467)/3)*4,SUM(N467:N470))))</f>
        <v>273427.93</v>
      </c>
      <c r="O471" s="17">
        <f>IF(O468="",O467*4,IF(O469="",(O468+O467)*2,IF(O470="",((O469+O468+O467)/3)*4,SUM(O467:O470))))</f>
        <v>247740</v>
      </c>
      <c r="P471" s="15">
        <f>RATE(N$347-J$347,,-J471,N471)</f>
        <v>0.39394504924791979</v>
      </c>
      <c r="Q471" s="19" t="s">
        <v>232</v>
      </c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</row>
    <row r="472" spans="1:74" ht="16.5" customHeight="1">
      <c r="A472" s="2"/>
      <c r="B472" s="128" t="s">
        <v>121</v>
      </c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29"/>
      <c r="O472" s="14"/>
      <c r="P472" s="15"/>
      <c r="Q472" s="19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</row>
    <row r="473" spans="1:74" ht="16.5" customHeight="1">
      <c r="A473" s="2"/>
      <c r="B473" s="17" t="str">
        <f t="shared" ref="B473:O476" si="43">IFERROR(VLOOKUP($B$472,$130:$216,MATCH($Q473&amp;"/"&amp;B$347,$128:$128,0),FALSE),"")</f>
        <v/>
      </c>
      <c r="C473" s="17" t="str">
        <f t="shared" si="43"/>
        <v/>
      </c>
      <c r="D473" s="17" t="str">
        <f t="shared" si="43"/>
        <v/>
      </c>
      <c r="E473" s="17" t="str">
        <f t="shared" si="43"/>
        <v/>
      </c>
      <c r="F473" s="17" t="str">
        <f t="shared" si="43"/>
        <v/>
      </c>
      <c r="G473" s="17" t="str">
        <f t="shared" si="43"/>
        <v/>
      </c>
      <c r="H473" s="17" t="str">
        <f t="shared" si="43"/>
        <v/>
      </c>
      <c r="I473" s="17" t="str">
        <f t="shared" si="43"/>
        <v/>
      </c>
      <c r="J473" s="17" t="str">
        <f t="shared" si="43"/>
        <v/>
      </c>
      <c r="K473" s="17">
        <f t="shared" si="43"/>
        <v>0</v>
      </c>
      <c r="L473" s="17">
        <f t="shared" si="43"/>
        <v>0</v>
      </c>
      <c r="M473" s="17">
        <f t="shared" si="43"/>
        <v>0</v>
      </c>
      <c r="N473" s="17">
        <f t="shared" si="43"/>
        <v>1476</v>
      </c>
      <c r="O473" s="17">
        <f t="shared" si="43"/>
        <v>3705</v>
      </c>
      <c r="P473" s="15"/>
      <c r="Q473" s="19" t="s">
        <v>229</v>
      </c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</row>
    <row r="474" spans="1:74" ht="16.5" customHeight="1">
      <c r="A474" s="2"/>
      <c r="B474" s="17" t="str">
        <f t="shared" si="43"/>
        <v/>
      </c>
      <c r="C474" s="17" t="str">
        <f t="shared" si="43"/>
        <v/>
      </c>
      <c r="D474" s="17" t="str">
        <f t="shared" si="43"/>
        <v/>
      </c>
      <c r="E474" s="17" t="str">
        <f t="shared" si="43"/>
        <v/>
      </c>
      <c r="F474" s="17" t="str">
        <f t="shared" si="43"/>
        <v/>
      </c>
      <c r="G474" s="17" t="str">
        <f t="shared" si="43"/>
        <v/>
      </c>
      <c r="H474" s="17" t="str">
        <f t="shared" si="43"/>
        <v/>
      </c>
      <c r="I474" s="17" t="str">
        <f t="shared" si="43"/>
        <v/>
      </c>
      <c r="J474" s="17" t="str">
        <f t="shared" si="43"/>
        <v/>
      </c>
      <c r="K474" s="17">
        <f t="shared" si="43"/>
        <v>0</v>
      </c>
      <c r="L474" s="17">
        <f t="shared" si="43"/>
        <v>0</v>
      </c>
      <c r="M474" s="17">
        <f t="shared" si="43"/>
        <v>0</v>
      </c>
      <c r="N474" s="17">
        <f t="shared" si="43"/>
        <v>4031</v>
      </c>
      <c r="O474" s="17" t="str">
        <f t="shared" si="43"/>
        <v/>
      </c>
      <c r="P474" s="15"/>
      <c r="Q474" s="19" t="s">
        <v>230</v>
      </c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</row>
    <row r="475" spans="1:74" ht="16.5" customHeight="1">
      <c r="A475" s="2"/>
      <c r="B475" s="17" t="str">
        <f t="shared" si="43"/>
        <v/>
      </c>
      <c r="C475" s="17" t="str">
        <f t="shared" si="43"/>
        <v/>
      </c>
      <c r="D475" s="17" t="str">
        <f t="shared" si="43"/>
        <v/>
      </c>
      <c r="E475" s="17" t="str">
        <f t="shared" si="43"/>
        <v/>
      </c>
      <c r="F475" s="17" t="str">
        <f t="shared" si="43"/>
        <v/>
      </c>
      <c r="G475" s="17" t="str">
        <f t="shared" si="43"/>
        <v/>
      </c>
      <c r="H475" s="17" t="str">
        <f t="shared" si="43"/>
        <v/>
      </c>
      <c r="I475" s="17" t="str">
        <f t="shared" si="43"/>
        <v/>
      </c>
      <c r="J475" s="17">
        <f t="shared" si="43"/>
        <v>0</v>
      </c>
      <c r="K475" s="17">
        <f t="shared" si="43"/>
        <v>0</v>
      </c>
      <c r="L475" s="17">
        <f t="shared" si="43"/>
        <v>0</v>
      </c>
      <c r="M475" s="17">
        <f t="shared" si="43"/>
        <v>0</v>
      </c>
      <c r="N475" s="17">
        <f t="shared" si="43"/>
        <v>3237</v>
      </c>
      <c r="O475" s="17" t="str">
        <f t="shared" si="43"/>
        <v/>
      </c>
      <c r="P475" s="15"/>
      <c r="Q475" s="19" t="s">
        <v>231</v>
      </c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</row>
    <row r="476" spans="1:74" ht="16.5" customHeight="1">
      <c r="A476" s="2"/>
      <c r="B476" s="33" t="str">
        <f t="shared" si="43"/>
        <v/>
      </c>
      <c r="C476" s="33" t="str">
        <f t="shared" si="43"/>
        <v/>
      </c>
      <c r="D476" s="33" t="str">
        <f t="shared" si="43"/>
        <v/>
      </c>
      <c r="E476" s="33" t="str">
        <f t="shared" si="43"/>
        <v/>
      </c>
      <c r="F476" s="33" t="str">
        <f t="shared" si="43"/>
        <v/>
      </c>
      <c r="G476" s="33" t="str">
        <f t="shared" si="43"/>
        <v/>
      </c>
      <c r="H476" s="33" t="str">
        <f t="shared" si="43"/>
        <v/>
      </c>
      <c r="I476" s="33" t="str">
        <f t="shared" si="43"/>
        <v/>
      </c>
      <c r="J476" s="33">
        <f t="shared" si="43"/>
        <v>149.05000000000001</v>
      </c>
      <c r="K476" s="33">
        <f t="shared" si="43"/>
        <v>0</v>
      </c>
      <c r="L476" s="33">
        <f t="shared" si="43"/>
        <v>0</v>
      </c>
      <c r="M476" s="33">
        <f t="shared" si="43"/>
        <v>0</v>
      </c>
      <c r="N476" s="33">
        <f t="shared" si="43"/>
        <v>2915.31</v>
      </c>
      <c r="O476" s="33" t="str">
        <f t="shared" si="43"/>
        <v/>
      </c>
      <c r="P476" s="15"/>
      <c r="Q476" s="19" t="s">
        <v>238</v>
      </c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</row>
    <row r="477" spans="1:74" ht="16.5" customHeight="1">
      <c r="A477" s="2"/>
      <c r="B477" s="17">
        <f t="shared" ref="B477:M477" si="44">SUM(B473:B476)</f>
        <v>0</v>
      </c>
      <c r="C477" s="17">
        <f t="shared" si="44"/>
        <v>0</v>
      </c>
      <c r="D477" s="17">
        <f t="shared" si="44"/>
        <v>0</v>
      </c>
      <c r="E477" s="17">
        <f t="shared" si="44"/>
        <v>0</v>
      </c>
      <c r="F477" s="17">
        <f t="shared" si="44"/>
        <v>0</v>
      </c>
      <c r="G477" s="17">
        <f t="shared" si="44"/>
        <v>0</v>
      </c>
      <c r="H477" s="17">
        <f t="shared" si="44"/>
        <v>0</v>
      </c>
      <c r="I477" s="17">
        <f t="shared" si="44"/>
        <v>0</v>
      </c>
      <c r="J477" s="17">
        <f t="shared" si="44"/>
        <v>149.05000000000001</v>
      </c>
      <c r="K477" s="17">
        <f t="shared" si="44"/>
        <v>0</v>
      </c>
      <c r="L477" s="17">
        <f t="shared" si="44"/>
        <v>0</v>
      </c>
      <c r="M477" s="17">
        <f t="shared" si="44"/>
        <v>0</v>
      </c>
      <c r="N477" s="17">
        <f>IF(N474="",N473*4,IF(N475="",(N474+N473)*2,IF(N476="",((N475+N474+N473)/3)*4,SUM(N473:N476))))</f>
        <v>11659.31</v>
      </c>
      <c r="O477" s="17">
        <f>IF(O474="",O473*4,IF(O475="",(O474+O473)*2,IF(O476="",((O475+O474+O473)/3)*4,SUM(O473:O476))))</f>
        <v>14820</v>
      </c>
      <c r="P477" s="15">
        <f>RATE(N$347-J$347,,-J477,N477)</f>
        <v>1.9739606462144128</v>
      </c>
      <c r="Q477" s="19" t="s">
        <v>232</v>
      </c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</row>
    <row r="478" spans="1:74" ht="16.5" customHeight="1">
      <c r="A478" s="2"/>
      <c r="B478" s="132" t="s">
        <v>240</v>
      </c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4"/>
      <c r="O478" s="14"/>
      <c r="P478" s="15"/>
      <c r="Q478" s="19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</row>
    <row r="479" spans="1:74" ht="16.5" customHeight="1">
      <c r="A479" s="2"/>
      <c r="B479" s="17" t="str">
        <f t="shared" ref="B479:O482" si="45">IFERROR(VLOOKUP($B$472,$130:$216,MATCH($Q479&amp;"/"&amp;B$347,$128:$128,0),FALSE),"")</f>
        <v/>
      </c>
      <c r="C479" s="17" t="str">
        <f t="shared" si="45"/>
        <v/>
      </c>
      <c r="D479" s="17" t="str">
        <f t="shared" si="45"/>
        <v/>
      </c>
      <c r="E479" s="17" t="str">
        <f t="shared" si="45"/>
        <v/>
      </c>
      <c r="F479" s="17" t="str">
        <f t="shared" si="45"/>
        <v/>
      </c>
      <c r="G479" s="17" t="str">
        <f t="shared" si="45"/>
        <v/>
      </c>
      <c r="H479" s="17" t="str">
        <f t="shared" si="45"/>
        <v/>
      </c>
      <c r="I479" s="17" t="str">
        <f t="shared" si="45"/>
        <v/>
      </c>
      <c r="J479" s="17">
        <v>0</v>
      </c>
      <c r="K479" s="17">
        <f t="shared" si="45"/>
        <v>0</v>
      </c>
      <c r="L479" s="17">
        <f t="shared" si="45"/>
        <v>0</v>
      </c>
      <c r="M479" s="17">
        <f t="shared" si="45"/>
        <v>0</v>
      </c>
      <c r="N479" s="17">
        <f t="shared" si="45"/>
        <v>1476</v>
      </c>
      <c r="O479" s="17">
        <f t="shared" si="45"/>
        <v>3705</v>
      </c>
      <c r="P479" s="15"/>
      <c r="Q479" s="19" t="s">
        <v>229</v>
      </c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</row>
    <row r="480" spans="1:74" ht="16.5" customHeight="1">
      <c r="A480" s="2"/>
      <c r="B480" s="17" t="str">
        <f t="shared" si="45"/>
        <v/>
      </c>
      <c r="C480" s="17" t="str">
        <f t="shared" si="45"/>
        <v/>
      </c>
      <c r="D480" s="17" t="str">
        <f t="shared" si="45"/>
        <v/>
      </c>
      <c r="E480" s="17" t="str">
        <f t="shared" si="45"/>
        <v/>
      </c>
      <c r="F480" s="17" t="str">
        <f t="shared" si="45"/>
        <v/>
      </c>
      <c r="G480" s="17" t="str">
        <f t="shared" si="45"/>
        <v/>
      </c>
      <c r="H480" s="17" t="str">
        <f t="shared" si="45"/>
        <v/>
      </c>
      <c r="I480" s="17" t="str">
        <f t="shared" si="45"/>
        <v/>
      </c>
      <c r="J480" s="17">
        <v>0</v>
      </c>
      <c r="K480" s="17">
        <f t="shared" si="45"/>
        <v>0</v>
      </c>
      <c r="L480" s="17">
        <f t="shared" si="45"/>
        <v>0</v>
      </c>
      <c r="M480" s="17">
        <v>0</v>
      </c>
      <c r="N480" s="17">
        <f>IFERROR(VLOOKUP($B$472,$130:$216,MATCH($Q480&amp;"/"&amp;N$347,$128:$128,0),FALSE),"")</f>
        <v>4031</v>
      </c>
      <c r="O480" s="17" t="str">
        <f>IFERROR(VLOOKUP($B$472,$130:$216,MATCH($Q480&amp;"/"&amp;O$347,$128:$128,0),FALSE),"")</f>
        <v/>
      </c>
      <c r="P480" s="15"/>
      <c r="Q480" s="19" t="s">
        <v>230</v>
      </c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</row>
    <row r="481" spans="1:74" ht="16.5" customHeight="1">
      <c r="A481" s="2"/>
      <c r="B481" s="17" t="str">
        <f t="shared" si="45"/>
        <v/>
      </c>
      <c r="C481" s="17" t="str">
        <f t="shared" si="45"/>
        <v/>
      </c>
      <c r="D481" s="17" t="str">
        <f t="shared" si="45"/>
        <v/>
      </c>
      <c r="E481" s="17" t="str">
        <f t="shared" si="45"/>
        <v/>
      </c>
      <c r="F481" s="17" t="str">
        <f t="shared" si="45"/>
        <v/>
      </c>
      <c r="G481" s="17" t="str">
        <f t="shared" si="45"/>
        <v/>
      </c>
      <c r="H481" s="17" t="str">
        <f t="shared" si="45"/>
        <v/>
      </c>
      <c r="I481" s="17" t="str">
        <f t="shared" si="45"/>
        <v/>
      </c>
      <c r="J481" s="17">
        <f t="shared" si="45"/>
        <v>0</v>
      </c>
      <c r="K481" s="17">
        <f t="shared" si="45"/>
        <v>0</v>
      </c>
      <c r="L481" s="17">
        <f t="shared" si="45"/>
        <v>0</v>
      </c>
      <c r="M481" s="17">
        <v>0</v>
      </c>
      <c r="N481" s="17">
        <v>0</v>
      </c>
      <c r="O481" s="17" t="str">
        <f>IFERROR(VLOOKUP($B$472,$130:$216,MATCH($Q481&amp;"/"&amp;O$347,$128:$128,0),FALSE),"")</f>
        <v/>
      </c>
      <c r="P481" s="15"/>
      <c r="Q481" s="19" t="s">
        <v>231</v>
      </c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</row>
    <row r="482" spans="1:74" ht="16.5" customHeight="1">
      <c r="A482" s="2"/>
      <c r="B482" s="33" t="str">
        <f t="shared" si="45"/>
        <v/>
      </c>
      <c r="C482" s="33" t="str">
        <f t="shared" si="45"/>
        <v/>
      </c>
      <c r="D482" s="33" t="str">
        <f t="shared" si="45"/>
        <v/>
      </c>
      <c r="E482" s="33" t="str">
        <f t="shared" si="45"/>
        <v/>
      </c>
      <c r="F482" s="33" t="str">
        <f t="shared" si="45"/>
        <v/>
      </c>
      <c r="G482" s="33" t="str">
        <f t="shared" si="45"/>
        <v/>
      </c>
      <c r="H482" s="33" t="str">
        <f t="shared" si="45"/>
        <v/>
      </c>
      <c r="I482" s="33" t="str">
        <f t="shared" si="45"/>
        <v/>
      </c>
      <c r="J482" s="33">
        <f t="shared" si="45"/>
        <v>149.05000000000001</v>
      </c>
      <c r="K482" s="33">
        <f t="shared" si="45"/>
        <v>0</v>
      </c>
      <c r="L482" s="33">
        <f t="shared" si="45"/>
        <v>0</v>
      </c>
      <c r="M482" s="33">
        <f t="shared" si="45"/>
        <v>0</v>
      </c>
      <c r="N482" s="33">
        <f t="shared" si="45"/>
        <v>2915.31</v>
      </c>
      <c r="O482" s="33" t="str">
        <f t="shared" si="45"/>
        <v/>
      </c>
      <c r="P482" s="15"/>
      <c r="Q482" s="19" t="s">
        <v>238</v>
      </c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</row>
    <row r="483" spans="1:74" ht="16.5" customHeight="1">
      <c r="A483" s="2"/>
      <c r="B483" s="17">
        <f t="shared" ref="B483:M483" si="46">SUM(B479:B482)</f>
        <v>0</v>
      </c>
      <c r="C483" s="17">
        <f t="shared" si="46"/>
        <v>0</v>
      </c>
      <c r="D483" s="17">
        <f t="shared" si="46"/>
        <v>0</v>
      </c>
      <c r="E483" s="17">
        <f t="shared" si="46"/>
        <v>0</v>
      </c>
      <c r="F483" s="17">
        <f t="shared" si="46"/>
        <v>0</v>
      </c>
      <c r="G483" s="17">
        <f t="shared" si="46"/>
        <v>0</v>
      </c>
      <c r="H483" s="17">
        <f t="shared" si="46"/>
        <v>0</v>
      </c>
      <c r="I483" s="17">
        <f t="shared" si="46"/>
        <v>0</v>
      </c>
      <c r="J483" s="17">
        <f t="shared" si="46"/>
        <v>149.05000000000001</v>
      </c>
      <c r="K483" s="17">
        <f t="shared" si="46"/>
        <v>0</v>
      </c>
      <c r="L483" s="17">
        <f t="shared" si="46"/>
        <v>0</v>
      </c>
      <c r="M483" s="17">
        <f t="shared" si="46"/>
        <v>0</v>
      </c>
      <c r="N483" s="17">
        <f>IF(N480="",N479*4,IF(N481="",(N480+N479)*2,IF(N482="",((N481+N480+N479)/3)*4,SUM(N479:N482))))</f>
        <v>8422.31</v>
      </c>
      <c r="O483" s="17">
        <f>IF(O480="",O479*4,IF(O481="",(O480+O479)*2,IF(O482="",((O481+O480+O479)/3)*4,SUM(O479:O482))))</f>
        <v>14820</v>
      </c>
      <c r="P483" s="15">
        <f>RATE(N$347-J$347,,-J483,N483)</f>
        <v>1.7417307979789634</v>
      </c>
      <c r="Q483" s="19" t="s">
        <v>232</v>
      </c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</row>
    <row r="484" spans="1:74" ht="16.5" customHeight="1">
      <c r="A484" s="2"/>
      <c r="B484" s="128" t="s">
        <v>241</v>
      </c>
      <c r="C484" s="119"/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29"/>
      <c r="O484" s="14"/>
      <c r="P484" s="15"/>
      <c r="Q484" s="19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</row>
    <row r="485" spans="1:74" ht="16.5" customHeight="1">
      <c r="A485" s="2"/>
      <c r="B485" s="17" t="str">
        <f t="shared" ref="B485:O488" si="47">IFERROR(VLOOKUP($B$472,$130:$216,MATCH($Q485&amp;"/"&amp;B$347,$128:$128,0),FALSE),"")</f>
        <v/>
      </c>
      <c r="C485" s="17" t="str">
        <f t="shared" si="47"/>
        <v/>
      </c>
      <c r="D485" s="17" t="str">
        <f t="shared" si="47"/>
        <v/>
      </c>
      <c r="E485" s="17" t="str">
        <f t="shared" si="47"/>
        <v/>
      </c>
      <c r="F485" s="17" t="str">
        <f t="shared" si="47"/>
        <v/>
      </c>
      <c r="G485" s="17" t="str">
        <f t="shared" si="47"/>
        <v/>
      </c>
      <c r="H485" s="17" t="str">
        <f t="shared" si="47"/>
        <v/>
      </c>
      <c r="I485" s="17" t="str">
        <f t="shared" si="47"/>
        <v/>
      </c>
      <c r="J485" s="17">
        <v>0</v>
      </c>
      <c r="K485" s="17">
        <f t="shared" si="47"/>
        <v>0</v>
      </c>
      <c r="L485" s="17">
        <f t="shared" si="47"/>
        <v>0</v>
      </c>
      <c r="M485" s="17">
        <f t="shared" si="47"/>
        <v>0</v>
      </c>
      <c r="N485" s="17">
        <f t="shared" si="47"/>
        <v>1476</v>
      </c>
      <c r="O485" s="17">
        <f t="shared" si="47"/>
        <v>3705</v>
      </c>
      <c r="P485" s="15"/>
      <c r="Q485" s="19" t="s">
        <v>229</v>
      </c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</row>
    <row r="486" spans="1:74" ht="16.5" customHeight="1">
      <c r="A486" s="2"/>
      <c r="B486" s="17" t="str">
        <f t="shared" si="47"/>
        <v/>
      </c>
      <c r="C486" s="17" t="str">
        <f t="shared" si="47"/>
        <v/>
      </c>
      <c r="D486" s="17" t="str">
        <f t="shared" si="47"/>
        <v/>
      </c>
      <c r="E486" s="17" t="str">
        <f t="shared" si="47"/>
        <v/>
      </c>
      <c r="F486" s="17" t="str">
        <f t="shared" si="47"/>
        <v/>
      </c>
      <c r="G486" s="17" t="str">
        <f t="shared" si="47"/>
        <v/>
      </c>
      <c r="H486" s="17" t="str">
        <f t="shared" si="47"/>
        <v/>
      </c>
      <c r="I486" s="17" t="str">
        <f t="shared" si="47"/>
        <v/>
      </c>
      <c r="J486" s="17">
        <v>0</v>
      </c>
      <c r="K486" s="17">
        <f t="shared" si="47"/>
        <v>0</v>
      </c>
      <c r="L486" s="17">
        <f t="shared" si="47"/>
        <v>0</v>
      </c>
      <c r="M486" s="17">
        <v>0</v>
      </c>
      <c r="N486" s="17">
        <f>IFERROR(VLOOKUP($B$472,$130:$216,MATCH($Q486&amp;"/"&amp;N$347,$128:$128,0),FALSE),"")</f>
        <v>4031</v>
      </c>
      <c r="O486" s="17" t="str">
        <f>IFERROR(VLOOKUP($B$472,$130:$216,MATCH($Q486&amp;"/"&amp;O$347,$128:$128,0),FALSE),"")</f>
        <v/>
      </c>
      <c r="P486" s="15"/>
      <c r="Q486" s="19" t="s">
        <v>230</v>
      </c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</row>
    <row r="487" spans="1:74" ht="16.5" customHeight="1">
      <c r="A487" s="2"/>
      <c r="B487" s="17" t="str">
        <f t="shared" si="47"/>
        <v/>
      </c>
      <c r="C487" s="17" t="str">
        <f t="shared" si="47"/>
        <v/>
      </c>
      <c r="D487" s="17" t="str">
        <f t="shared" si="47"/>
        <v/>
      </c>
      <c r="E487" s="17" t="str">
        <f t="shared" si="47"/>
        <v/>
      </c>
      <c r="F487" s="17" t="str">
        <f t="shared" si="47"/>
        <v/>
      </c>
      <c r="G487" s="17" t="str">
        <f t="shared" si="47"/>
        <v/>
      </c>
      <c r="H487" s="17" t="str">
        <f t="shared" si="47"/>
        <v/>
      </c>
      <c r="I487" s="17" t="str">
        <f t="shared" si="47"/>
        <v/>
      </c>
      <c r="J487" s="17">
        <f t="shared" si="47"/>
        <v>0</v>
      </c>
      <c r="K487" s="17">
        <f t="shared" si="47"/>
        <v>0</v>
      </c>
      <c r="L487" s="17">
        <f t="shared" si="47"/>
        <v>0</v>
      </c>
      <c r="M487" s="17">
        <v>0</v>
      </c>
      <c r="N487" s="17">
        <v>0</v>
      </c>
      <c r="O487" s="17" t="str">
        <f>IFERROR(VLOOKUP($B$472,$130:$216,MATCH($Q487&amp;"/"&amp;O$347,$128:$128,0),FALSE),"")</f>
        <v/>
      </c>
      <c r="P487" s="15"/>
      <c r="Q487" s="19" t="s">
        <v>231</v>
      </c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</row>
    <row r="488" spans="1:74" ht="16.5" customHeight="1">
      <c r="A488" s="2"/>
      <c r="B488" s="33" t="str">
        <f t="shared" si="47"/>
        <v/>
      </c>
      <c r="C488" s="33" t="str">
        <f t="shared" si="47"/>
        <v/>
      </c>
      <c r="D488" s="33" t="str">
        <f t="shared" si="47"/>
        <v/>
      </c>
      <c r="E488" s="33" t="str">
        <f t="shared" si="47"/>
        <v/>
      </c>
      <c r="F488" s="33" t="str">
        <f t="shared" si="47"/>
        <v/>
      </c>
      <c r="G488" s="33" t="str">
        <f t="shared" si="47"/>
        <v/>
      </c>
      <c r="H488" s="33" t="str">
        <f t="shared" si="47"/>
        <v/>
      </c>
      <c r="I488" s="33" t="str">
        <f t="shared" si="47"/>
        <v/>
      </c>
      <c r="J488" s="33">
        <f t="shared" si="47"/>
        <v>149.05000000000001</v>
      </c>
      <c r="K488" s="33">
        <f t="shared" si="47"/>
        <v>0</v>
      </c>
      <c r="L488" s="33">
        <f t="shared" si="47"/>
        <v>0</v>
      </c>
      <c r="M488" s="33">
        <f t="shared" si="47"/>
        <v>0</v>
      </c>
      <c r="N488" s="33">
        <f t="shared" si="47"/>
        <v>2915.31</v>
      </c>
      <c r="O488" s="33" t="str">
        <f t="shared" si="47"/>
        <v/>
      </c>
      <c r="P488" s="15"/>
      <c r="Q488" s="19" t="s">
        <v>238</v>
      </c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</row>
    <row r="489" spans="1:74" ht="16.5" customHeight="1">
      <c r="A489" s="2"/>
      <c r="B489" s="17">
        <f t="shared" ref="B489:M489" si="48">SUM(B485:B488)</f>
        <v>0</v>
      </c>
      <c r="C489" s="17">
        <f t="shared" si="48"/>
        <v>0</v>
      </c>
      <c r="D489" s="17">
        <f t="shared" si="48"/>
        <v>0</v>
      </c>
      <c r="E489" s="17">
        <f t="shared" si="48"/>
        <v>0</v>
      </c>
      <c r="F489" s="17">
        <f t="shared" si="48"/>
        <v>0</v>
      </c>
      <c r="G489" s="17">
        <f t="shared" si="48"/>
        <v>0</v>
      </c>
      <c r="H489" s="17">
        <f t="shared" si="48"/>
        <v>0</v>
      </c>
      <c r="I489" s="17">
        <f t="shared" si="48"/>
        <v>0</v>
      </c>
      <c r="J489" s="17">
        <f t="shared" si="48"/>
        <v>149.05000000000001</v>
      </c>
      <c r="K489" s="17">
        <f t="shared" si="48"/>
        <v>0</v>
      </c>
      <c r="L489" s="17">
        <f t="shared" si="48"/>
        <v>0</v>
      </c>
      <c r="M489" s="17">
        <f t="shared" si="48"/>
        <v>0</v>
      </c>
      <c r="N489" s="17">
        <f>IF(N486="",N485*4,IF(N487="",(N486+N485)*2,IF(N488="",((N487+N486+N485)/3)*4,SUM(N485:N488))))</f>
        <v>8422.31</v>
      </c>
      <c r="O489" s="17">
        <f>IF(O486="",O485*4,IF(O487="",(O486+O485)*2,IF(O488="",((O487+O486+O485)/3)*4,SUM(O485:O488))))</f>
        <v>14820</v>
      </c>
      <c r="P489" s="15">
        <f>RATE(N$347-J$347,,-J489,N489)</f>
        <v>1.7417307979789634</v>
      </c>
      <c r="Q489" s="19" t="s">
        <v>232</v>
      </c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</row>
    <row r="490" spans="1:74" ht="16.5" customHeight="1">
      <c r="A490" s="2"/>
      <c r="B490" s="128" t="s">
        <v>242</v>
      </c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29"/>
      <c r="O490" s="14"/>
      <c r="P490" s="15"/>
      <c r="Q490" s="19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</row>
    <row r="491" spans="1:74" ht="16.5" customHeight="1">
      <c r="A491" s="2"/>
      <c r="B491" s="17" t="str">
        <f t="shared" ref="B491:O494" si="49">IFERROR(B467+B460+B473+B479+B485,"")</f>
        <v/>
      </c>
      <c r="C491" s="17" t="str">
        <f t="shared" si="49"/>
        <v/>
      </c>
      <c r="D491" s="17" t="str">
        <f t="shared" si="49"/>
        <v/>
      </c>
      <c r="E491" s="17" t="str">
        <f t="shared" si="49"/>
        <v/>
      </c>
      <c r="F491" s="17" t="str">
        <f t="shared" si="49"/>
        <v/>
      </c>
      <c r="G491" s="17" t="str">
        <f t="shared" si="49"/>
        <v/>
      </c>
      <c r="H491" s="17" t="str">
        <f t="shared" si="49"/>
        <v/>
      </c>
      <c r="I491" s="17" t="str">
        <f t="shared" si="49"/>
        <v/>
      </c>
      <c r="J491" s="17" t="str">
        <f t="shared" si="49"/>
        <v/>
      </c>
      <c r="K491" s="17">
        <f t="shared" si="49"/>
        <v>776808</v>
      </c>
      <c r="L491" s="17">
        <f t="shared" si="49"/>
        <v>907068</v>
      </c>
      <c r="M491" s="17">
        <f t="shared" si="49"/>
        <v>865119</v>
      </c>
      <c r="N491" s="17">
        <f t="shared" si="49"/>
        <v>797781</v>
      </c>
      <c r="O491" s="17">
        <f t="shared" si="49"/>
        <v>776946</v>
      </c>
      <c r="P491" s="15"/>
      <c r="Q491" s="19" t="s">
        <v>229</v>
      </c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</row>
    <row r="492" spans="1:74" ht="16.5" customHeight="1">
      <c r="A492" s="2"/>
      <c r="B492" s="17" t="str">
        <f t="shared" si="49"/>
        <v/>
      </c>
      <c r="C492" s="17" t="str">
        <f t="shared" si="49"/>
        <v/>
      </c>
      <c r="D492" s="17" t="str">
        <f t="shared" si="49"/>
        <v/>
      </c>
      <c r="E492" s="17" t="str">
        <f t="shared" si="49"/>
        <v/>
      </c>
      <c r="F492" s="17" t="str">
        <f t="shared" si="49"/>
        <v/>
      </c>
      <c r="G492" s="17" t="str">
        <f t="shared" si="49"/>
        <v/>
      </c>
      <c r="H492" s="17" t="str">
        <f t="shared" si="49"/>
        <v/>
      </c>
      <c r="I492" s="17" t="str">
        <f t="shared" si="49"/>
        <v/>
      </c>
      <c r="J492" s="17" t="str">
        <f t="shared" si="49"/>
        <v/>
      </c>
      <c r="K492" s="17">
        <f t="shared" si="49"/>
        <v>831777</v>
      </c>
      <c r="L492" s="17">
        <f t="shared" si="49"/>
        <v>916781</v>
      </c>
      <c r="M492" s="17">
        <f t="shared" si="49"/>
        <v>872148</v>
      </c>
      <c r="N492" s="17">
        <f t="shared" si="49"/>
        <v>742823</v>
      </c>
      <c r="O492" s="17" t="str">
        <f t="shared" si="49"/>
        <v/>
      </c>
      <c r="P492" s="15"/>
      <c r="Q492" s="19" t="s">
        <v>230</v>
      </c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</row>
    <row r="493" spans="1:74" ht="16.5" customHeight="1">
      <c r="A493" s="2"/>
      <c r="B493" s="17" t="str">
        <f t="shared" si="49"/>
        <v/>
      </c>
      <c r="C493" s="17" t="str">
        <f t="shared" si="49"/>
        <v/>
      </c>
      <c r="D493" s="17" t="str">
        <f t="shared" si="49"/>
        <v/>
      </c>
      <c r="E493" s="17" t="str">
        <f t="shared" si="49"/>
        <v/>
      </c>
      <c r="F493" s="17" t="str">
        <f t="shared" si="49"/>
        <v/>
      </c>
      <c r="G493" s="17" t="str">
        <f t="shared" si="49"/>
        <v/>
      </c>
      <c r="H493" s="17" t="str">
        <f t="shared" si="49"/>
        <v/>
      </c>
      <c r="I493" s="17" t="str">
        <f t="shared" si="49"/>
        <v/>
      </c>
      <c r="J493" s="17">
        <f t="shared" si="49"/>
        <v>599777</v>
      </c>
      <c r="K493" s="17">
        <f t="shared" si="49"/>
        <v>855467</v>
      </c>
      <c r="L493" s="17">
        <f t="shared" si="49"/>
        <v>894055</v>
      </c>
      <c r="M493" s="17">
        <f t="shared" si="49"/>
        <v>848930</v>
      </c>
      <c r="N493" s="17">
        <f t="shared" si="49"/>
        <v>800217</v>
      </c>
      <c r="O493" s="17" t="str">
        <f t="shared" si="49"/>
        <v/>
      </c>
      <c r="P493" s="15"/>
      <c r="Q493" s="19" t="s">
        <v>231</v>
      </c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</row>
    <row r="494" spans="1:74" ht="16.5" customHeight="1">
      <c r="A494" s="2"/>
      <c r="B494" s="17" t="str">
        <f t="shared" si="49"/>
        <v/>
      </c>
      <c r="C494" s="17" t="str">
        <f t="shared" si="49"/>
        <v/>
      </c>
      <c r="D494" s="17" t="str">
        <f t="shared" si="49"/>
        <v/>
      </c>
      <c r="E494" s="17" t="str">
        <f t="shared" si="49"/>
        <v/>
      </c>
      <c r="F494" s="17" t="str">
        <f t="shared" si="49"/>
        <v/>
      </c>
      <c r="G494" s="17" t="str">
        <f t="shared" si="49"/>
        <v/>
      </c>
      <c r="H494" s="17" t="str">
        <f t="shared" si="49"/>
        <v/>
      </c>
      <c r="I494" s="17" t="str">
        <f t="shared" si="49"/>
        <v/>
      </c>
      <c r="J494" s="17">
        <f t="shared" si="49"/>
        <v>737206.98000000021</v>
      </c>
      <c r="K494" s="17">
        <f t="shared" si="49"/>
        <v>900508.41999999993</v>
      </c>
      <c r="L494" s="17">
        <f t="shared" si="49"/>
        <v>884399.54</v>
      </c>
      <c r="M494" s="17">
        <f t="shared" si="49"/>
        <v>833047.66</v>
      </c>
      <c r="N494" s="17">
        <f t="shared" si="49"/>
        <v>799315.65000000014</v>
      </c>
      <c r="O494" s="17" t="str">
        <f t="shared" si="49"/>
        <v/>
      </c>
      <c r="P494" s="15"/>
      <c r="Q494" s="19" t="s">
        <v>238</v>
      </c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</row>
    <row r="495" spans="1:74" ht="16.5" customHeight="1">
      <c r="A495" s="2"/>
      <c r="B495" s="34" t="e">
        <f t="shared" ref="B495:O495" si="50">IF(B492="",B491*4,IF(B493="",(B492+B491)*2,IF(B494="",((B493+B492+B491)/3)*4,SUM(B491:B494))))</f>
        <v>#VALUE!</v>
      </c>
      <c r="C495" s="34" t="e">
        <f t="shared" si="50"/>
        <v>#VALUE!</v>
      </c>
      <c r="D495" s="34" t="e">
        <f t="shared" si="50"/>
        <v>#VALUE!</v>
      </c>
      <c r="E495" s="34" t="e">
        <f t="shared" si="50"/>
        <v>#VALUE!</v>
      </c>
      <c r="F495" s="34" t="e">
        <f t="shared" si="50"/>
        <v>#VALUE!</v>
      </c>
      <c r="G495" s="34" t="e">
        <f t="shared" si="50"/>
        <v>#VALUE!</v>
      </c>
      <c r="H495" s="34" t="e">
        <f t="shared" si="50"/>
        <v>#VALUE!</v>
      </c>
      <c r="I495" s="34" t="e">
        <f t="shared" si="50"/>
        <v>#VALUE!</v>
      </c>
      <c r="J495" s="34" t="e">
        <f t="shared" si="50"/>
        <v>#VALUE!</v>
      </c>
      <c r="K495" s="34">
        <f t="shared" si="50"/>
        <v>3364560.42</v>
      </c>
      <c r="L495" s="34">
        <f t="shared" si="50"/>
        <v>3602303.54</v>
      </c>
      <c r="M495" s="34">
        <f t="shared" si="50"/>
        <v>3419244.66</v>
      </c>
      <c r="N495" s="34">
        <f t="shared" si="50"/>
        <v>3140136.6500000004</v>
      </c>
      <c r="O495" s="34">
        <f t="shared" si="50"/>
        <v>3107784</v>
      </c>
      <c r="P495" s="15" t="e">
        <f>RATE(N$347-J$347,,-J495,N495)</f>
        <v>#VALUE!</v>
      </c>
      <c r="Q495" s="19" t="s">
        <v>232</v>
      </c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</row>
    <row r="496" spans="1:74" ht="16.5" customHeight="1">
      <c r="A496" s="2"/>
      <c r="B496" s="123" t="s">
        <v>243</v>
      </c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29"/>
      <c r="O496" s="23"/>
      <c r="P496" s="15"/>
      <c r="Q496" s="19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</row>
    <row r="497" spans="1:74" ht="16.5" customHeight="1">
      <c r="A497" s="2"/>
      <c r="B497" s="131" t="s">
        <v>126</v>
      </c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29"/>
      <c r="O497" s="24"/>
      <c r="P497" s="15"/>
      <c r="Q497" s="19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</row>
    <row r="498" spans="1:74" ht="16.5" customHeight="1">
      <c r="A498" s="2"/>
      <c r="B498" s="17" t="str">
        <f t="shared" ref="B498:O501" si="51">IFERROR(VLOOKUP($B$497,$130:$216,MATCH($Q498&amp;"/"&amp;B$347,$128:$128,0),FALSE),"")</f>
        <v/>
      </c>
      <c r="C498" s="17" t="str">
        <f t="shared" si="51"/>
        <v/>
      </c>
      <c r="D498" s="17" t="str">
        <f t="shared" si="51"/>
        <v/>
      </c>
      <c r="E498" s="17" t="str">
        <f t="shared" si="51"/>
        <v/>
      </c>
      <c r="F498" s="17" t="str">
        <f t="shared" si="51"/>
        <v/>
      </c>
      <c r="G498" s="17" t="str">
        <f t="shared" si="51"/>
        <v/>
      </c>
      <c r="H498" s="17" t="str">
        <f t="shared" si="51"/>
        <v/>
      </c>
      <c r="I498" s="17" t="str">
        <f t="shared" si="51"/>
        <v/>
      </c>
      <c r="J498" s="17" t="str">
        <f t="shared" si="51"/>
        <v/>
      </c>
      <c r="K498" s="17">
        <f t="shared" si="51"/>
        <v>551354</v>
      </c>
      <c r="L498" s="17">
        <f t="shared" si="51"/>
        <v>661216</v>
      </c>
      <c r="M498" s="17">
        <f t="shared" si="51"/>
        <v>629475</v>
      </c>
      <c r="N498" s="17">
        <f t="shared" si="51"/>
        <v>586087</v>
      </c>
      <c r="O498" s="17">
        <f t="shared" si="51"/>
        <v>568380</v>
      </c>
      <c r="P498" s="15"/>
      <c r="Q498" s="19" t="s">
        <v>229</v>
      </c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</row>
    <row r="499" spans="1:74" ht="16.5" customHeight="1">
      <c r="A499" s="2"/>
      <c r="B499" s="17" t="str">
        <f t="shared" si="51"/>
        <v/>
      </c>
      <c r="C499" s="17" t="str">
        <f t="shared" si="51"/>
        <v/>
      </c>
      <c r="D499" s="17" t="str">
        <f t="shared" si="51"/>
        <v/>
      </c>
      <c r="E499" s="17" t="str">
        <f t="shared" si="51"/>
        <v/>
      </c>
      <c r="F499" s="17" t="str">
        <f t="shared" si="51"/>
        <v/>
      </c>
      <c r="G499" s="17" t="str">
        <f t="shared" si="51"/>
        <v/>
      </c>
      <c r="H499" s="17" t="str">
        <f t="shared" si="51"/>
        <v/>
      </c>
      <c r="I499" s="17" t="str">
        <f t="shared" si="51"/>
        <v/>
      </c>
      <c r="J499" s="17" t="str">
        <f t="shared" si="51"/>
        <v/>
      </c>
      <c r="K499" s="17">
        <f t="shared" si="51"/>
        <v>591636</v>
      </c>
      <c r="L499" s="17">
        <f t="shared" si="51"/>
        <v>667796</v>
      </c>
      <c r="M499" s="17">
        <f t="shared" si="51"/>
        <v>640728</v>
      </c>
      <c r="N499" s="17">
        <f t="shared" si="51"/>
        <v>547071</v>
      </c>
      <c r="O499" s="17" t="str">
        <f t="shared" si="51"/>
        <v/>
      </c>
      <c r="P499" s="15"/>
      <c r="Q499" s="19" t="s">
        <v>230</v>
      </c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</row>
    <row r="500" spans="1:74" ht="16.5" customHeight="1">
      <c r="A500" s="2"/>
      <c r="B500" s="17" t="str">
        <f t="shared" si="51"/>
        <v/>
      </c>
      <c r="C500" s="17" t="str">
        <f t="shared" si="51"/>
        <v/>
      </c>
      <c r="D500" s="17" t="str">
        <f t="shared" si="51"/>
        <v/>
      </c>
      <c r="E500" s="17" t="str">
        <f t="shared" si="51"/>
        <v/>
      </c>
      <c r="F500" s="17" t="str">
        <f t="shared" si="51"/>
        <v/>
      </c>
      <c r="G500" s="17" t="str">
        <f t="shared" si="51"/>
        <v/>
      </c>
      <c r="H500" s="17" t="str">
        <f t="shared" si="51"/>
        <v/>
      </c>
      <c r="I500" s="17" t="str">
        <f t="shared" si="51"/>
        <v/>
      </c>
      <c r="J500" s="17">
        <f t="shared" si="51"/>
        <v>419214</v>
      </c>
      <c r="K500" s="17">
        <f t="shared" si="51"/>
        <v>620768</v>
      </c>
      <c r="L500" s="17">
        <f t="shared" si="51"/>
        <v>657106</v>
      </c>
      <c r="M500" s="17">
        <f t="shared" si="51"/>
        <v>622464</v>
      </c>
      <c r="N500" s="17">
        <f t="shared" si="51"/>
        <v>588448</v>
      </c>
      <c r="O500" s="17" t="str">
        <f t="shared" si="51"/>
        <v/>
      </c>
      <c r="P500" s="15"/>
      <c r="Q500" s="19" t="s">
        <v>231</v>
      </c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</row>
    <row r="501" spans="1:74" ht="16.5" customHeight="1">
      <c r="A501" s="2"/>
      <c r="B501" s="33" t="str">
        <f t="shared" si="51"/>
        <v/>
      </c>
      <c r="C501" s="33" t="str">
        <f t="shared" si="51"/>
        <v/>
      </c>
      <c r="D501" s="33" t="str">
        <f t="shared" si="51"/>
        <v/>
      </c>
      <c r="E501" s="33" t="str">
        <f t="shared" si="51"/>
        <v/>
      </c>
      <c r="F501" s="33" t="str">
        <f t="shared" si="51"/>
        <v/>
      </c>
      <c r="G501" s="33" t="str">
        <f t="shared" si="51"/>
        <v/>
      </c>
      <c r="H501" s="33" t="str">
        <f t="shared" si="51"/>
        <v/>
      </c>
      <c r="I501" s="33" t="str">
        <f t="shared" si="51"/>
        <v/>
      </c>
      <c r="J501" s="33">
        <f t="shared" si="51"/>
        <v>540853.21</v>
      </c>
      <c r="K501" s="33">
        <f t="shared" si="51"/>
        <v>666515.38</v>
      </c>
      <c r="L501" s="33">
        <f t="shared" si="51"/>
        <v>653977.31000000006</v>
      </c>
      <c r="M501" s="33">
        <f t="shared" si="51"/>
        <v>599490.64</v>
      </c>
      <c r="N501" s="33">
        <f t="shared" si="51"/>
        <v>594202.65</v>
      </c>
      <c r="O501" s="33" t="str">
        <f t="shared" si="51"/>
        <v/>
      </c>
      <c r="P501" s="15"/>
      <c r="Q501" s="19" t="s">
        <v>238</v>
      </c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</row>
    <row r="502" spans="1:74" ht="16.5" customHeight="1">
      <c r="A502" s="2"/>
      <c r="B502" s="33">
        <f t="shared" ref="B502:M502" si="52">SUM(B498:B501)</f>
        <v>0</v>
      </c>
      <c r="C502" s="33">
        <f t="shared" si="52"/>
        <v>0</v>
      </c>
      <c r="D502" s="33">
        <f t="shared" si="52"/>
        <v>0</v>
      </c>
      <c r="E502" s="33">
        <f t="shared" si="52"/>
        <v>0</v>
      </c>
      <c r="F502" s="33">
        <f t="shared" si="52"/>
        <v>0</v>
      </c>
      <c r="G502" s="33">
        <f t="shared" si="52"/>
        <v>0</v>
      </c>
      <c r="H502" s="33">
        <f t="shared" si="52"/>
        <v>0</v>
      </c>
      <c r="I502" s="33">
        <f t="shared" si="52"/>
        <v>0</v>
      </c>
      <c r="J502" s="33">
        <f t="shared" si="52"/>
        <v>960067.21</v>
      </c>
      <c r="K502" s="33">
        <f t="shared" si="52"/>
        <v>2430273.38</v>
      </c>
      <c r="L502" s="33">
        <f t="shared" si="52"/>
        <v>2640095.31</v>
      </c>
      <c r="M502" s="33">
        <f t="shared" si="52"/>
        <v>2492157.64</v>
      </c>
      <c r="N502" s="33">
        <f>IF(N499="",N498*4,IF(N500="",(N499+N498)*2,IF(N501="",((N500+N499+N498)/3)*4,SUM(N498:N501))))</f>
        <v>2315808.65</v>
      </c>
      <c r="O502" s="33">
        <f>IF(O499="",O498*4,IF(O500="",(O499+O498)*2,IF(O501="",((O500+O499+O498)/3)*4,SUM(O498:O501))))</f>
        <v>2273520</v>
      </c>
      <c r="P502" s="15">
        <f>RATE(N$347-J$347,,-J502,N502)</f>
        <v>0.24623590274210044</v>
      </c>
      <c r="Q502" s="19" t="s">
        <v>232</v>
      </c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</row>
    <row r="503" spans="1:74" ht="16.5" customHeight="1">
      <c r="A503" s="2"/>
      <c r="B503" s="37" t="e">
        <f t="shared" ref="B503:O503" si="53">B502/B$464</f>
        <v>#DIV/0!</v>
      </c>
      <c r="C503" s="38" t="e">
        <f t="shared" si="53"/>
        <v>#DIV/0!</v>
      </c>
      <c r="D503" s="38" t="e">
        <f t="shared" si="53"/>
        <v>#DIV/0!</v>
      </c>
      <c r="E503" s="38" t="e">
        <f t="shared" si="53"/>
        <v>#DIV/0!</v>
      </c>
      <c r="F503" s="38" t="e">
        <f t="shared" si="53"/>
        <v>#DIV/0!</v>
      </c>
      <c r="G503" s="38" t="e">
        <f t="shared" si="53"/>
        <v>#DIV/0!</v>
      </c>
      <c r="H503" s="38" t="e">
        <f t="shared" si="53"/>
        <v>#DIV/0!</v>
      </c>
      <c r="I503" s="38" t="e">
        <f t="shared" si="53"/>
        <v>#DIV/0!</v>
      </c>
      <c r="J503" s="38">
        <f t="shared" si="53"/>
        <v>0.75947682007230122</v>
      </c>
      <c r="K503" s="38">
        <f t="shared" si="53"/>
        <v>0.76664262686949847</v>
      </c>
      <c r="L503" s="38">
        <f t="shared" si="53"/>
        <v>0.78818596964683008</v>
      </c>
      <c r="M503" s="38">
        <f t="shared" si="53"/>
        <v>0.79701331055000202</v>
      </c>
      <c r="N503" s="39">
        <f t="shared" si="53"/>
        <v>0.81594135072966312</v>
      </c>
      <c r="O503" s="39">
        <f t="shared" si="53"/>
        <v>0.80747724095605034</v>
      </c>
      <c r="P503" s="15">
        <f>RATE(N$347-J$347,,-J503,N503)</f>
        <v>1.8089843527389921E-2</v>
      </c>
      <c r="Q503" s="21" t="s">
        <v>233</v>
      </c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</row>
    <row r="504" spans="1:74" ht="16.5" customHeight="1">
      <c r="A504" s="26"/>
      <c r="B504" s="35"/>
      <c r="C504" s="40" t="e">
        <f t="shared" ref="C504:O504" si="54">C502/B502-1</f>
        <v>#DIV/0!</v>
      </c>
      <c r="D504" s="40" t="e">
        <f t="shared" si="54"/>
        <v>#DIV/0!</v>
      </c>
      <c r="E504" s="40" t="e">
        <f t="shared" si="54"/>
        <v>#DIV/0!</v>
      </c>
      <c r="F504" s="40" t="e">
        <f t="shared" si="54"/>
        <v>#DIV/0!</v>
      </c>
      <c r="G504" s="40" t="e">
        <f t="shared" si="54"/>
        <v>#DIV/0!</v>
      </c>
      <c r="H504" s="40" t="e">
        <f t="shared" si="54"/>
        <v>#DIV/0!</v>
      </c>
      <c r="I504" s="40" t="e">
        <f t="shared" si="54"/>
        <v>#DIV/0!</v>
      </c>
      <c r="J504" s="40" t="e">
        <f t="shared" si="54"/>
        <v>#DIV/0!</v>
      </c>
      <c r="K504" s="40">
        <f t="shared" si="54"/>
        <v>1.531357549436565</v>
      </c>
      <c r="L504" s="40">
        <f t="shared" si="54"/>
        <v>8.6336760187860184E-2</v>
      </c>
      <c r="M504" s="40">
        <f t="shared" si="54"/>
        <v>-5.6034973222235607E-2</v>
      </c>
      <c r="N504" s="40">
        <f t="shared" si="54"/>
        <v>-7.0761571085848463E-2</v>
      </c>
      <c r="O504" s="40">
        <f t="shared" si="54"/>
        <v>-1.8260856742201015E-2</v>
      </c>
      <c r="P504" s="31"/>
      <c r="Q504" s="21" t="s">
        <v>239</v>
      </c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  <c r="BO504" s="26"/>
      <c r="BP504" s="26"/>
      <c r="BQ504" s="26"/>
      <c r="BR504" s="26"/>
      <c r="BS504" s="26"/>
      <c r="BT504" s="26"/>
      <c r="BU504" s="26"/>
      <c r="BV504" s="26"/>
    </row>
    <row r="505" spans="1:74" ht="16.5" customHeight="1">
      <c r="A505" s="2"/>
      <c r="B505" s="124" t="s">
        <v>244</v>
      </c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29"/>
      <c r="O505" s="28"/>
      <c r="P505" s="15"/>
      <c r="Q505" s="19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</row>
    <row r="506" spans="1:74" ht="16.5" customHeight="1">
      <c r="A506" s="2"/>
      <c r="B506" s="34" t="str">
        <f t="shared" ref="B506:O510" si="55">IFERROR(B460-B498,"")</f>
        <v/>
      </c>
      <c r="C506" s="34" t="str">
        <f t="shared" si="55"/>
        <v/>
      </c>
      <c r="D506" s="34" t="str">
        <f t="shared" si="55"/>
        <v/>
      </c>
      <c r="E506" s="34" t="str">
        <f t="shared" si="55"/>
        <v/>
      </c>
      <c r="F506" s="34" t="str">
        <f t="shared" si="55"/>
        <v/>
      </c>
      <c r="G506" s="34" t="str">
        <f t="shared" si="55"/>
        <v/>
      </c>
      <c r="H506" s="34" t="str">
        <f t="shared" si="55"/>
        <v/>
      </c>
      <c r="I506" s="34" t="str">
        <f t="shared" si="55"/>
        <v/>
      </c>
      <c r="J506" s="34" t="str">
        <f t="shared" si="55"/>
        <v/>
      </c>
      <c r="K506" s="34">
        <f t="shared" si="55"/>
        <v>180631</v>
      </c>
      <c r="L506" s="34">
        <f t="shared" si="55"/>
        <v>184245</v>
      </c>
      <c r="M506" s="34">
        <f t="shared" si="55"/>
        <v>169309</v>
      </c>
      <c r="N506" s="34">
        <f t="shared" si="55"/>
        <v>143690</v>
      </c>
      <c r="O506" s="34">
        <f t="shared" si="55"/>
        <v>135516</v>
      </c>
      <c r="P506" s="15"/>
      <c r="Q506" s="19" t="s">
        <v>229</v>
      </c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</row>
    <row r="507" spans="1:74" ht="16.5" customHeight="1">
      <c r="A507" s="2"/>
      <c r="B507" s="17" t="str">
        <f t="shared" si="55"/>
        <v/>
      </c>
      <c r="C507" s="17" t="str">
        <f t="shared" si="55"/>
        <v/>
      </c>
      <c r="D507" s="17" t="str">
        <f t="shared" si="55"/>
        <v/>
      </c>
      <c r="E507" s="17" t="str">
        <f t="shared" si="55"/>
        <v/>
      </c>
      <c r="F507" s="17" t="str">
        <f t="shared" si="55"/>
        <v/>
      </c>
      <c r="G507" s="17" t="str">
        <f t="shared" si="55"/>
        <v/>
      </c>
      <c r="H507" s="17" t="str">
        <f t="shared" si="55"/>
        <v/>
      </c>
      <c r="I507" s="17" t="str">
        <f t="shared" si="55"/>
        <v/>
      </c>
      <c r="J507" s="17" t="str">
        <f t="shared" si="55"/>
        <v/>
      </c>
      <c r="K507" s="17">
        <f t="shared" si="55"/>
        <v>193727</v>
      </c>
      <c r="L507" s="17">
        <f t="shared" si="55"/>
        <v>182466</v>
      </c>
      <c r="M507" s="17">
        <f t="shared" si="55"/>
        <v>163658</v>
      </c>
      <c r="N507" s="17">
        <f t="shared" si="55"/>
        <v>119901</v>
      </c>
      <c r="O507" s="17" t="str">
        <f t="shared" si="55"/>
        <v/>
      </c>
      <c r="P507" s="15"/>
      <c r="Q507" s="19" t="s">
        <v>230</v>
      </c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</row>
    <row r="508" spans="1:74" ht="16.5" customHeight="1">
      <c r="A508" s="2"/>
      <c r="B508" s="17" t="str">
        <f t="shared" si="55"/>
        <v/>
      </c>
      <c r="C508" s="17" t="str">
        <f t="shared" si="55"/>
        <v/>
      </c>
      <c r="D508" s="17" t="str">
        <f t="shared" si="55"/>
        <v/>
      </c>
      <c r="E508" s="17" t="str">
        <f t="shared" si="55"/>
        <v/>
      </c>
      <c r="F508" s="17" t="str">
        <f t="shared" si="55"/>
        <v/>
      </c>
      <c r="G508" s="17" t="str">
        <f t="shared" si="55"/>
        <v/>
      </c>
      <c r="H508" s="17" t="str">
        <f t="shared" si="55"/>
        <v/>
      </c>
      <c r="I508" s="17" t="str">
        <f t="shared" si="55"/>
        <v/>
      </c>
      <c r="J508" s="17">
        <f t="shared" si="55"/>
        <v>146985</v>
      </c>
      <c r="K508" s="17">
        <f t="shared" si="55"/>
        <v>183545</v>
      </c>
      <c r="L508" s="17">
        <f t="shared" si="55"/>
        <v>176959</v>
      </c>
      <c r="M508" s="17">
        <f t="shared" si="55"/>
        <v>157855</v>
      </c>
      <c r="N508" s="17">
        <f t="shared" si="55"/>
        <v>146845</v>
      </c>
      <c r="O508" s="17" t="str">
        <f t="shared" si="55"/>
        <v/>
      </c>
      <c r="P508" s="15"/>
      <c r="Q508" s="19" t="s">
        <v>231</v>
      </c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</row>
    <row r="509" spans="1:74" ht="16.5" customHeight="1">
      <c r="A509" s="2"/>
      <c r="B509" s="33" t="str">
        <f t="shared" si="55"/>
        <v/>
      </c>
      <c r="C509" s="33" t="str">
        <f t="shared" si="55"/>
        <v/>
      </c>
      <c r="D509" s="33" t="str">
        <f t="shared" si="55"/>
        <v/>
      </c>
      <c r="E509" s="33" t="str">
        <f t="shared" si="55"/>
        <v/>
      </c>
      <c r="F509" s="33" t="str">
        <f t="shared" si="55"/>
        <v/>
      </c>
      <c r="G509" s="33" t="str">
        <f t="shared" si="55"/>
        <v/>
      </c>
      <c r="H509" s="33" t="str">
        <f t="shared" si="55"/>
        <v/>
      </c>
      <c r="I509" s="33" t="str">
        <f t="shared" si="55"/>
        <v/>
      </c>
      <c r="J509" s="33">
        <f t="shared" si="55"/>
        <v>157064.33000000007</v>
      </c>
      <c r="K509" s="33">
        <f t="shared" si="55"/>
        <v>181844.81999999995</v>
      </c>
      <c r="L509" s="33">
        <f t="shared" si="55"/>
        <v>165818.93999999994</v>
      </c>
      <c r="M509" s="33">
        <f t="shared" si="55"/>
        <v>143891.15000000002</v>
      </c>
      <c r="N509" s="33">
        <f t="shared" si="55"/>
        <v>111960.14000000001</v>
      </c>
      <c r="O509" s="33" t="str">
        <f t="shared" si="55"/>
        <v/>
      </c>
      <c r="P509" s="15"/>
      <c r="Q509" s="19" t="s">
        <v>238</v>
      </c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</row>
    <row r="510" spans="1:74" ht="16.5" customHeight="1">
      <c r="A510" s="2"/>
      <c r="B510" s="34">
        <f t="shared" si="55"/>
        <v>0</v>
      </c>
      <c r="C510" s="34">
        <f t="shared" si="55"/>
        <v>0</v>
      </c>
      <c r="D510" s="34">
        <f t="shared" si="55"/>
        <v>0</v>
      </c>
      <c r="E510" s="34">
        <f t="shared" si="55"/>
        <v>0</v>
      </c>
      <c r="F510" s="34">
        <f t="shared" si="55"/>
        <v>0</v>
      </c>
      <c r="G510" s="34">
        <f t="shared" si="55"/>
        <v>0</v>
      </c>
      <c r="H510" s="34">
        <f t="shared" si="55"/>
        <v>0</v>
      </c>
      <c r="I510" s="34">
        <f t="shared" si="55"/>
        <v>0</v>
      </c>
      <c r="J510" s="34">
        <f t="shared" si="55"/>
        <v>304049.33000000007</v>
      </c>
      <c r="K510" s="34">
        <f t="shared" si="55"/>
        <v>739747.8200000003</v>
      </c>
      <c r="L510" s="34">
        <f t="shared" si="55"/>
        <v>709488.94</v>
      </c>
      <c r="M510" s="34">
        <f t="shared" si="55"/>
        <v>634713.14999999991</v>
      </c>
      <c r="N510" s="34">
        <f t="shared" si="55"/>
        <v>522396.14000000013</v>
      </c>
      <c r="O510" s="34">
        <f t="shared" si="55"/>
        <v>542064</v>
      </c>
      <c r="P510" s="15">
        <f>RATE(N$347-J$347,,-J510,N510)</f>
        <v>0.14489056697639988</v>
      </c>
      <c r="Q510" s="19" t="s">
        <v>232</v>
      </c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</row>
    <row r="511" spans="1:74" ht="16.5" customHeight="1">
      <c r="A511" s="2"/>
      <c r="B511" s="40" t="e">
        <f t="shared" ref="B511:O511" si="56">B510/B$464</f>
        <v>#DIV/0!</v>
      </c>
      <c r="C511" s="40" t="e">
        <f t="shared" si="56"/>
        <v>#DIV/0!</v>
      </c>
      <c r="D511" s="40" t="e">
        <f t="shared" si="56"/>
        <v>#DIV/0!</v>
      </c>
      <c r="E511" s="40" t="e">
        <f t="shared" si="56"/>
        <v>#DIV/0!</v>
      </c>
      <c r="F511" s="40" t="e">
        <f t="shared" si="56"/>
        <v>#DIV/0!</v>
      </c>
      <c r="G511" s="40" t="e">
        <f t="shared" si="56"/>
        <v>#DIV/0!</v>
      </c>
      <c r="H511" s="40" t="e">
        <f t="shared" si="56"/>
        <v>#DIV/0!</v>
      </c>
      <c r="I511" s="40" t="e">
        <f t="shared" si="56"/>
        <v>#DIV/0!</v>
      </c>
      <c r="J511" s="40">
        <f t="shared" si="56"/>
        <v>0.24052317992769881</v>
      </c>
      <c r="K511" s="40">
        <f t="shared" si="56"/>
        <v>0.23335737313050153</v>
      </c>
      <c r="L511" s="40">
        <f t="shared" si="56"/>
        <v>0.21181403035316992</v>
      </c>
      <c r="M511" s="40">
        <f t="shared" si="56"/>
        <v>0.20298668944999801</v>
      </c>
      <c r="N511" s="40">
        <f t="shared" si="56"/>
        <v>0.18405864927033688</v>
      </c>
      <c r="O511" s="40">
        <f t="shared" si="56"/>
        <v>0.19252275904394966</v>
      </c>
      <c r="P511" s="15">
        <f>RATE(N$347-J$347,,-J511,N511)</f>
        <v>-6.4702392521411661E-2</v>
      </c>
      <c r="Q511" s="41" t="s">
        <v>245</v>
      </c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</row>
    <row r="512" spans="1:74" ht="16.5" customHeight="1">
      <c r="A512" s="26"/>
      <c r="B512" s="35"/>
      <c r="C512" s="40" t="e">
        <f t="shared" ref="C512:O512" si="57">C510/B510-1</f>
        <v>#DIV/0!</v>
      </c>
      <c r="D512" s="40" t="e">
        <f t="shared" si="57"/>
        <v>#DIV/0!</v>
      </c>
      <c r="E512" s="40" t="e">
        <f t="shared" si="57"/>
        <v>#DIV/0!</v>
      </c>
      <c r="F512" s="40" t="e">
        <f t="shared" si="57"/>
        <v>#DIV/0!</v>
      </c>
      <c r="G512" s="40" t="e">
        <f t="shared" si="57"/>
        <v>#DIV/0!</v>
      </c>
      <c r="H512" s="40" t="e">
        <f t="shared" si="57"/>
        <v>#DIV/0!</v>
      </c>
      <c r="I512" s="40" t="e">
        <f t="shared" si="57"/>
        <v>#DIV/0!</v>
      </c>
      <c r="J512" s="40" t="e">
        <f t="shared" si="57"/>
        <v>#DIV/0!</v>
      </c>
      <c r="K512" s="40">
        <f t="shared" si="57"/>
        <v>1.4329861868138307</v>
      </c>
      <c r="L512" s="40">
        <f t="shared" si="57"/>
        <v>-4.0904317906608201E-2</v>
      </c>
      <c r="M512" s="40">
        <f t="shared" si="57"/>
        <v>-0.1053938768939795</v>
      </c>
      <c r="N512" s="40">
        <f t="shared" si="57"/>
        <v>-0.17695711834550742</v>
      </c>
      <c r="O512" s="40">
        <f t="shared" si="57"/>
        <v>3.7649321068872865E-2</v>
      </c>
      <c r="P512" s="31"/>
      <c r="Q512" s="21" t="s">
        <v>239</v>
      </c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  <c r="BO512" s="26"/>
      <c r="BP512" s="26"/>
      <c r="BQ512" s="26"/>
      <c r="BR512" s="26"/>
      <c r="BS512" s="26"/>
      <c r="BT512" s="26"/>
      <c r="BU512" s="26"/>
      <c r="BV512" s="26"/>
    </row>
    <row r="513" spans="1:74" ht="16.5" customHeight="1">
      <c r="A513" s="2"/>
      <c r="B513" s="123" t="s">
        <v>246</v>
      </c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29"/>
      <c r="O513" s="23"/>
      <c r="P513" s="15"/>
      <c r="Q513" s="4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</row>
    <row r="514" spans="1:74" ht="16.5" customHeight="1">
      <c r="A514" s="2"/>
      <c r="B514" s="131" t="s">
        <v>130</v>
      </c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29"/>
      <c r="O514" s="24"/>
      <c r="P514" s="15"/>
      <c r="Q514" s="4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</row>
    <row r="515" spans="1:74" ht="16.5" customHeight="1">
      <c r="A515" s="2"/>
      <c r="B515" s="34" t="str">
        <f t="shared" ref="B515:O518" si="58">IFERROR(VLOOKUP($B$514,$130:$216,MATCH($Q515&amp;"/"&amp;B$347,$128:$128,0),FALSE),"")</f>
        <v/>
      </c>
      <c r="C515" s="34" t="str">
        <f t="shared" si="58"/>
        <v/>
      </c>
      <c r="D515" s="34" t="str">
        <f t="shared" si="58"/>
        <v/>
      </c>
      <c r="E515" s="34" t="str">
        <f t="shared" si="58"/>
        <v/>
      </c>
      <c r="F515" s="34" t="str">
        <f t="shared" si="58"/>
        <v/>
      </c>
      <c r="G515" s="34" t="str">
        <f t="shared" si="58"/>
        <v/>
      </c>
      <c r="H515" s="34" t="str">
        <f t="shared" si="58"/>
        <v/>
      </c>
      <c r="I515" s="34" t="str">
        <f t="shared" si="58"/>
        <v/>
      </c>
      <c r="J515" s="34" t="str">
        <f t="shared" si="58"/>
        <v/>
      </c>
      <c r="K515" s="34">
        <f t="shared" si="58"/>
        <v>19231</v>
      </c>
      <c r="L515" s="34">
        <f t="shared" si="58"/>
        <v>15611</v>
      </c>
      <c r="M515" s="34">
        <f t="shared" si="58"/>
        <v>7882</v>
      </c>
      <c r="N515" s="34">
        <f t="shared" si="58"/>
        <v>8338</v>
      </c>
      <c r="O515" s="34">
        <f t="shared" si="58"/>
        <v>8898</v>
      </c>
      <c r="P515" s="15"/>
      <c r="Q515" s="19" t="s">
        <v>229</v>
      </c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</row>
    <row r="516" spans="1:74" ht="16.5" customHeight="1">
      <c r="A516" s="2"/>
      <c r="B516" s="17" t="str">
        <f t="shared" si="58"/>
        <v/>
      </c>
      <c r="C516" s="17" t="str">
        <f t="shared" si="58"/>
        <v/>
      </c>
      <c r="D516" s="17" t="str">
        <f t="shared" si="58"/>
        <v/>
      </c>
      <c r="E516" s="17" t="str">
        <f t="shared" si="58"/>
        <v/>
      </c>
      <c r="F516" s="17" t="str">
        <f t="shared" si="58"/>
        <v/>
      </c>
      <c r="G516" s="17" t="str">
        <f t="shared" si="58"/>
        <v/>
      </c>
      <c r="H516" s="17" t="str">
        <f t="shared" si="58"/>
        <v/>
      </c>
      <c r="I516" s="17" t="str">
        <f t="shared" si="58"/>
        <v/>
      </c>
      <c r="J516" s="17" t="str">
        <f t="shared" si="58"/>
        <v/>
      </c>
      <c r="K516" s="17">
        <f t="shared" si="58"/>
        <v>20474</v>
      </c>
      <c r="L516" s="17">
        <f t="shared" si="58"/>
        <v>12325</v>
      </c>
      <c r="M516" s="17">
        <f t="shared" si="58"/>
        <v>7284</v>
      </c>
      <c r="N516" s="17">
        <f t="shared" si="58"/>
        <v>17622</v>
      </c>
      <c r="O516" s="17" t="str">
        <f t="shared" si="58"/>
        <v/>
      </c>
      <c r="P516" s="15"/>
      <c r="Q516" s="19" t="s">
        <v>230</v>
      </c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</row>
    <row r="517" spans="1:74" ht="16.5" customHeight="1">
      <c r="A517" s="2"/>
      <c r="B517" s="17" t="str">
        <f t="shared" si="58"/>
        <v/>
      </c>
      <c r="C517" s="17" t="str">
        <f t="shared" si="58"/>
        <v/>
      </c>
      <c r="D517" s="17" t="str">
        <f t="shared" si="58"/>
        <v/>
      </c>
      <c r="E517" s="17" t="str">
        <f t="shared" si="58"/>
        <v/>
      </c>
      <c r="F517" s="17" t="str">
        <f t="shared" si="58"/>
        <v/>
      </c>
      <c r="G517" s="17" t="str">
        <f t="shared" si="58"/>
        <v/>
      </c>
      <c r="H517" s="17" t="str">
        <f t="shared" si="58"/>
        <v/>
      </c>
      <c r="I517" s="17" t="str">
        <f t="shared" si="58"/>
        <v/>
      </c>
      <c r="J517" s="17">
        <f t="shared" si="58"/>
        <v>16529</v>
      </c>
      <c r="K517" s="17">
        <f t="shared" si="58"/>
        <v>18798</v>
      </c>
      <c r="L517" s="17">
        <f t="shared" si="58"/>
        <v>12364</v>
      </c>
      <c r="M517" s="17">
        <f t="shared" si="58"/>
        <v>11008</v>
      </c>
      <c r="N517" s="17">
        <f t="shared" si="58"/>
        <v>12293</v>
      </c>
      <c r="O517" s="17" t="str">
        <f t="shared" si="58"/>
        <v/>
      </c>
      <c r="P517" s="15"/>
      <c r="Q517" s="19" t="s">
        <v>231</v>
      </c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</row>
    <row r="518" spans="1:74" ht="16.5" customHeight="1">
      <c r="A518" s="2"/>
      <c r="B518" s="33" t="str">
        <f t="shared" si="58"/>
        <v/>
      </c>
      <c r="C518" s="33" t="str">
        <f t="shared" si="58"/>
        <v/>
      </c>
      <c r="D518" s="33" t="str">
        <f t="shared" si="58"/>
        <v/>
      </c>
      <c r="E518" s="33" t="str">
        <f t="shared" si="58"/>
        <v/>
      </c>
      <c r="F518" s="33" t="str">
        <f t="shared" si="58"/>
        <v/>
      </c>
      <c r="G518" s="33" t="str">
        <f t="shared" si="58"/>
        <v/>
      </c>
      <c r="H518" s="33" t="str">
        <f t="shared" si="58"/>
        <v/>
      </c>
      <c r="I518" s="33" t="str">
        <f t="shared" si="58"/>
        <v/>
      </c>
      <c r="J518" s="33">
        <f t="shared" si="58"/>
        <v>21321.54</v>
      </c>
      <c r="K518" s="33">
        <f t="shared" si="58"/>
        <v>27836.84</v>
      </c>
      <c r="L518" s="33">
        <f t="shared" si="58"/>
        <v>7808.35</v>
      </c>
      <c r="M518" s="33">
        <f t="shared" si="58"/>
        <v>12886.16</v>
      </c>
      <c r="N518" s="33">
        <f t="shared" si="58"/>
        <v>7555.39</v>
      </c>
      <c r="O518" s="33" t="str">
        <f t="shared" si="58"/>
        <v/>
      </c>
      <c r="P518" s="15"/>
      <c r="Q518" s="19" t="s">
        <v>238</v>
      </c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</row>
    <row r="519" spans="1:74" ht="16.5" customHeight="1">
      <c r="A519" s="2"/>
      <c r="B519" s="33">
        <f t="shared" ref="B519:M519" si="59">SUM(B515:B518)</f>
        <v>0</v>
      </c>
      <c r="C519" s="33">
        <f t="shared" si="59"/>
        <v>0</v>
      </c>
      <c r="D519" s="33">
        <f t="shared" si="59"/>
        <v>0</v>
      </c>
      <c r="E519" s="33">
        <f t="shared" si="59"/>
        <v>0</v>
      </c>
      <c r="F519" s="33">
        <f t="shared" si="59"/>
        <v>0</v>
      </c>
      <c r="G519" s="33">
        <f t="shared" si="59"/>
        <v>0</v>
      </c>
      <c r="H519" s="33">
        <f t="shared" si="59"/>
        <v>0</v>
      </c>
      <c r="I519" s="33">
        <f t="shared" si="59"/>
        <v>0</v>
      </c>
      <c r="J519" s="33">
        <f t="shared" si="59"/>
        <v>37850.54</v>
      </c>
      <c r="K519" s="33">
        <f t="shared" si="59"/>
        <v>86339.839999999997</v>
      </c>
      <c r="L519" s="33">
        <f t="shared" si="59"/>
        <v>48108.35</v>
      </c>
      <c r="M519" s="33">
        <f t="shared" si="59"/>
        <v>39060.160000000003</v>
      </c>
      <c r="N519" s="33">
        <f>IF(N516="",N515*4,IF(N517="",(N516+N515)*2,IF(N518="",((N517+N516+N515)/3)*4,SUM(N515:N518))))</f>
        <v>45808.39</v>
      </c>
      <c r="O519" s="33">
        <f>IF(O516="",O515*4,IF(O517="",(O516+O515)*2,IF(O518="",((O517+O516+O515)/3)*4,SUM(O515:O518))))</f>
        <v>35592</v>
      </c>
      <c r="P519" s="15">
        <f>RATE(N$347-J$347,,-J519,N519)</f>
        <v>4.886172412160366E-2</v>
      </c>
      <c r="Q519" s="19" t="s">
        <v>232</v>
      </c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</row>
    <row r="520" spans="1:74" ht="16.5" customHeight="1">
      <c r="A520" s="2"/>
      <c r="B520" s="40" t="e">
        <f t="shared" ref="B520:O520" si="60">+B519/(B$464+B$471)</f>
        <v>#DIV/0!</v>
      </c>
      <c r="C520" s="40" t="e">
        <f t="shared" si="60"/>
        <v>#DIV/0!</v>
      </c>
      <c r="D520" s="40" t="e">
        <f t="shared" si="60"/>
        <v>#DIV/0!</v>
      </c>
      <c r="E520" s="40" t="e">
        <f t="shared" si="60"/>
        <v>#DIV/0!</v>
      </c>
      <c r="F520" s="40" t="e">
        <f t="shared" si="60"/>
        <v>#DIV/0!</v>
      </c>
      <c r="G520" s="40" t="e">
        <f t="shared" si="60"/>
        <v>#DIV/0!</v>
      </c>
      <c r="H520" s="40" t="e">
        <f t="shared" si="60"/>
        <v>#DIV/0!</v>
      </c>
      <c r="I520" s="40" t="e">
        <f t="shared" si="60"/>
        <v>#DIV/0!</v>
      </c>
      <c r="J520" s="40">
        <f t="shared" si="60"/>
        <v>2.8319863059815566E-2</v>
      </c>
      <c r="K520" s="40">
        <f t="shared" si="60"/>
        <v>2.5661551353564335E-2</v>
      </c>
      <c r="L520" s="40">
        <f t="shared" si="60"/>
        <v>1.3354885135526363E-2</v>
      </c>
      <c r="M520" s="40">
        <f t="shared" si="60"/>
        <v>1.1423622432446821E-2</v>
      </c>
      <c r="N520" s="40">
        <f t="shared" si="60"/>
        <v>1.4721657124109428E-2</v>
      </c>
      <c r="O520" s="40">
        <f t="shared" si="60"/>
        <v>1.1618751395542882E-2</v>
      </c>
      <c r="P520" s="15">
        <f>RATE(N$347-J$347,,-J520,N520)</f>
        <v>-0.15088524551059043</v>
      </c>
      <c r="Q520" s="21" t="s">
        <v>233</v>
      </c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</row>
    <row r="521" spans="1:74" ht="16.5" customHeight="1">
      <c r="A521" s="26"/>
      <c r="B521" s="35"/>
      <c r="C521" s="40" t="e">
        <f t="shared" ref="C521:O521" si="61">C519/B519-1</f>
        <v>#DIV/0!</v>
      </c>
      <c r="D521" s="40" t="e">
        <f t="shared" si="61"/>
        <v>#DIV/0!</v>
      </c>
      <c r="E521" s="40" t="e">
        <f t="shared" si="61"/>
        <v>#DIV/0!</v>
      </c>
      <c r="F521" s="40" t="e">
        <f t="shared" si="61"/>
        <v>#DIV/0!</v>
      </c>
      <c r="G521" s="40" t="e">
        <f t="shared" si="61"/>
        <v>#DIV/0!</v>
      </c>
      <c r="H521" s="40" t="e">
        <f t="shared" si="61"/>
        <v>#DIV/0!</v>
      </c>
      <c r="I521" s="40" t="e">
        <f t="shared" si="61"/>
        <v>#DIV/0!</v>
      </c>
      <c r="J521" s="40" t="e">
        <f t="shared" si="61"/>
        <v>#DIV/0!</v>
      </c>
      <c r="K521" s="40">
        <f t="shared" si="61"/>
        <v>1.2810728724081608</v>
      </c>
      <c r="L521" s="40">
        <f t="shared" si="61"/>
        <v>-0.44280241890649785</v>
      </c>
      <c r="M521" s="40">
        <f t="shared" si="61"/>
        <v>-0.18807940825241343</v>
      </c>
      <c r="N521" s="40">
        <f t="shared" si="61"/>
        <v>0.17276503731679527</v>
      </c>
      <c r="O521" s="40">
        <f t="shared" si="61"/>
        <v>-0.22302442849443083</v>
      </c>
      <c r="P521" s="31"/>
      <c r="Q521" s="21" t="s">
        <v>239</v>
      </c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  <c r="BU521" s="26"/>
      <c r="BV521" s="26"/>
    </row>
    <row r="522" spans="1:74" ht="16.5" customHeight="1">
      <c r="A522" s="2"/>
      <c r="B522" s="131" t="s">
        <v>131</v>
      </c>
      <c r="C522" s="119"/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29"/>
      <c r="O522" s="24"/>
      <c r="P522" s="15"/>
      <c r="Q522" s="4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</row>
    <row r="523" spans="1:74" ht="16.5" customHeight="1">
      <c r="A523" s="2"/>
      <c r="B523" s="34" t="str">
        <f t="shared" ref="B523:O526" si="62">IFERROR(VLOOKUP($B$522,$130:$216,MATCH($Q523&amp;"/"&amp;B$347,$128:$128,0),FALSE),"")</f>
        <v/>
      </c>
      <c r="C523" s="34" t="str">
        <f t="shared" si="62"/>
        <v/>
      </c>
      <c r="D523" s="34" t="str">
        <f t="shared" si="62"/>
        <v/>
      </c>
      <c r="E523" s="34" t="str">
        <f t="shared" si="62"/>
        <v/>
      </c>
      <c r="F523" s="34" t="str">
        <f t="shared" si="62"/>
        <v/>
      </c>
      <c r="G523" s="34" t="str">
        <f t="shared" si="62"/>
        <v/>
      </c>
      <c r="H523" s="34" t="str">
        <f t="shared" si="62"/>
        <v/>
      </c>
      <c r="I523" s="34" t="str">
        <f t="shared" si="62"/>
        <v/>
      </c>
      <c r="J523" s="34" t="str">
        <f t="shared" si="62"/>
        <v/>
      </c>
      <c r="K523" s="34">
        <f t="shared" si="62"/>
        <v>40681</v>
      </c>
      <c r="L523" s="34">
        <f t="shared" si="62"/>
        <v>50529</v>
      </c>
      <c r="M523" s="34">
        <f t="shared" si="62"/>
        <v>45737</v>
      </c>
      <c r="N523" s="34">
        <f t="shared" si="62"/>
        <v>51151</v>
      </c>
      <c r="O523" s="34">
        <f t="shared" si="62"/>
        <v>52842</v>
      </c>
      <c r="P523" s="15"/>
      <c r="Q523" s="19" t="s">
        <v>229</v>
      </c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</row>
    <row r="524" spans="1:74" ht="16.5" customHeight="1">
      <c r="A524" s="2"/>
      <c r="B524" s="17" t="str">
        <f t="shared" si="62"/>
        <v/>
      </c>
      <c r="C524" s="17" t="str">
        <f t="shared" si="62"/>
        <v/>
      </c>
      <c r="D524" s="17" t="str">
        <f t="shared" si="62"/>
        <v/>
      </c>
      <c r="E524" s="17" t="str">
        <f t="shared" si="62"/>
        <v/>
      </c>
      <c r="F524" s="17" t="str">
        <f t="shared" si="62"/>
        <v/>
      </c>
      <c r="G524" s="17" t="str">
        <f t="shared" si="62"/>
        <v/>
      </c>
      <c r="H524" s="17" t="str">
        <f t="shared" si="62"/>
        <v/>
      </c>
      <c r="I524" s="17" t="str">
        <f t="shared" si="62"/>
        <v/>
      </c>
      <c r="J524" s="17" t="str">
        <f t="shared" si="62"/>
        <v/>
      </c>
      <c r="K524" s="17">
        <f t="shared" si="62"/>
        <v>40288</v>
      </c>
      <c r="L524" s="17">
        <f t="shared" si="62"/>
        <v>49029</v>
      </c>
      <c r="M524" s="17">
        <f t="shared" si="62"/>
        <v>47824</v>
      </c>
      <c r="N524" s="17">
        <f t="shared" si="62"/>
        <v>48821</v>
      </c>
      <c r="O524" s="17" t="str">
        <f t="shared" si="62"/>
        <v/>
      </c>
      <c r="P524" s="15"/>
      <c r="Q524" s="19" t="s">
        <v>230</v>
      </c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</row>
    <row r="525" spans="1:74" ht="16.5" customHeight="1">
      <c r="A525" s="2"/>
      <c r="B525" s="17" t="str">
        <f t="shared" si="62"/>
        <v/>
      </c>
      <c r="C525" s="17" t="str">
        <f t="shared" si="62"/>
        <v/>
      </c>
      <c r="D525" s="17" t="str">
        <f t="shared" si="62"/>
        <v/>
      </c>
      <c r="E525" s="17" t="str">
        <f t="shared" si="62"/>
        <v/>
      </c>
      <c r="F525" s="17" t="str">
        <f t="shared" si="62"/>
        <v/>
      </c>
      <c r="G525" s="17" t="str">
        <f t="shared" si="62"/>
        <v/>
      </c>
      <c r="H525" s="17" t="str">
        <f t="shared" si="62"/>
        <v/>
      </c>
      <c r="I525" s="17" t="str">
        <f t="shared" si="62"/>
        <v/>
      </c>
      <c r="J525" s="17">
        <f t="shared" si="62"/>
        <v>30311</v>
      </c>
      <c r="K525" s="17">
        <f t="shared" si="62"/>
        <v>43605</v>
      </c>
      <c r="L525" s="17">
        <f t="shared" si="62"/>
        <v>46127</v>
      </c>
      <c r="M525" s="17">
        <f t="shared" si="62"/>
        <v>43800</v>
      </c>
      <c r="N525" s="17">
        <f t="shared" si="62"/>
        <v>54682</v>
      </c>
      <c r="O525" s="17" t="str">
        <f t="shared" si="62"/>
        <v/>
      </c>
      <c r="P525" s="15"/>
      <c r="Q525" s="19" t="s">
        <v>231</v>
      </c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</row>
    <row r="526" spans="1:74" ht="16.5" customHeight="1">
      <c r="A526" s="2"/>
      <c r="B526" s="33" t="str">
        <f t="shared" si="62"/>
        <v/>
      </c>
      <c r="C526" s="33" t="str">
        <f t="shared" si="62"/>
        <v/>
      </c>
      <c r="D526" s="33" t="str">
        <f t="shared" si="62"/>
        <v/>
      </c>
      <c r="E526" s="33" t="str">
        <f t="shared" si="62"/>
        <v/>
      </c>
      <c r="F526" s="33" t="str">
        <f t="shared" si="62"/>
        <v/>
      </c>
      <c r="G526" s="33" t="str">
        <f t="shared" si="62"/>
        <v/>
      </c>
      <c r="H526" s="33" t="str">
        <f t="shared" si="62"/>
        <v/>
      </c>
      <c r="I526" s="33" t="str">
        <f t="shared" si="62"/>
        <v/>
      </c>
      <c r="J526" s="33">
        <f t="shared" si="62"/>
        <v>41001.550000000003</v>
      </c>
      <c r="K526" s="33">
        <f t="shared" si="62"/>
        <v>59147.82</v>
      </c>
      <c r="L526" s="33">
        <f t="shared" si="62"/>
        <v>48370.84</v>
      </c>
      <c r="M526" s="33">
        <f t="shared" si="62"/>
        <v>48378.01</v>
      </c>
      <c r="N526" s="33">
        <f t="shared" si="62"/>
        <v>63212.97</v>
      </c>
      <c r="O526" s="33" t="str">
        <f t="shared" si="62"/>
        <v/>
      </c>
      <c r="P526" s="15"/>
      <c r="Q526" s="19" t="s">
        <v>238</v>
      </c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</row>
    <row r="527" spans="1:74" ht="16.5" customHeight="1">
      <c r="A527" s="2"/>
      <c r="B527" s="33">
        <f t="shared" ref="B527:M527" si="63">SUM(B523:B526)</f>
        <v>0</v>
      </c>
      <c r="C527" s="33">
        <f t="shared" si="63"/>
        <v>0</v>
      </c>
      <c r="D527" s="33">
        <f t="shared" si="63"/>
        <v>0</v>
      </c>
      <c r="E527" s="33">
        <f t="shared" si="63"/>
        <v>0</v>
      </c>
      <c r="F527" s="33">
        <f t="shared" si="63"/>
        <v>0</v>
      </c>
      <c r="G527" s="33">
        <f t="shared" si="63"/>
        <v>0</v>
      </c>
      <c r="H527" s="33">
        <f t="shared" si="63"/>
        <v>0</v>
      </c>
      <c r="I527" s="33">
        <f t="shared" si="63"/>
        <v>0</v>
      </c>
      <c r="J527" s="33">
        <f t="shared" si="63"/>
        <v>71312.55</v>
      </c>
      <c r="K527" s="33">
        <f t="shared" si="63"/>
        <v>183721.82</v>
      </c>
      <c r="L527" s="33">
        <f t="shared" si="63"/>
        <v>194055.84</v>
      </c>
      <c r="M527" s="33">
        <f t="shared" si="63"/>
        <v>185739.01</v>
      </c>
      <c r="N527" s="33">
        <f>IF(N524="",N523*4,IF(N525="",(N524+N523)*2,IF(N526="",((N525+N524+N523)/3)*4,SUM(N523:N526))))</f>
        <v>217866.97</v>
      </c>
      <c r="O527" s="33">
        <f>IF(O524="",O523*4,IF(O525="",(O524+O523)*2,IF(O526="",((O525+O524+O523)/3)*4,SUM(O523:O526))))</f>
        <v>211368</v>
      </c>
      <c r="P527" s="15">
        <f>RATE(N$347-J$347,,-J527,N527)</f>
        <v>0.32207580323597701</v>
      </c>
      <c r="Q527" s="19" t="s">
        <v>232</v>
      </c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</row>
    <row r="528" spans="1:74" ht="16.5" customHeight="1">
      <c r="A528" s="2"/>
      <c r="B528" s="40" t="e">
        <f t="shared" ref="B528:O528" si="64">+B527/(B$464+B$471)</f>
        <v>#DIV/0!</v>
      </c>
      <c r="C528" s="40" t="e">
        <f t="shared" si="64"/>
        <v>#DIV/0!</v>
      </c>
      <c r="D528" s="40" t="e">
        <f t="shared" si="64"/>
        <v>#DIV/0!</v>
      </c>
      <c r="E528" s="40" t="e">
        <f t="shared" si="64"/>
        <v>#DIV/0!</v>
      </c>
      <c r="F528" s="40" t="e">
        <f t="shared" si="64"/>
        <v>#DIV/0!</v>
      </c>
      <c r="G528" s="40" t="e">
        <f t="shared" si="64"/>
        <v>#DIV/0!</v>
      </c>
      <c r="H528" s="40" t="e">
        <f t="shared" si="64"/>
        <v>#DIV/0!</v>
      </c>
      <c r="I528" s="40" t="e">
        <f t="shared" si="64"/>
        <v>#DIV/0!</v>
      </c>
      <c r="J528" s="40">
        <f t="shared" si="64"/>
        <v>5.3356217650956911E-2</v>
      </c>
      <c r="K528" s="40">
        <f t="shared" si="64"/>
        <v>5.4604999484598342E-2</v>
      </c>
      <c r="L528" s="40">
        <f t="shared" si="64"/>
        <v>5.386993012809798E-2</v>
      </c>
      <c r="M528" s="40">
        <f t="shared" si="64"/>
        <v>5.4321649507233567E-2</v>
      </c>
      <c r="N528" s="40">
        <f t="shared" si="64"/>
        <v>7.001692989010605E-2</v>
      </c>
      <c r="O528" s="40">
        <f t="shared" si="64"/>
        <v>6.8999557343591478E-2</v>
      </c>
      <c r="P528" s="15">
        <f>RATE(N$347-J$347,,-J528,N528)</f>
        <v>7.0297490384486086E-2</v>
      </c>
      <c r="Q528" s="21" t="s">
        <v>233</v>
      </c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</row>
    <row r="529" spans="1:74" ht="16.5" customHeight="1">
      <c r="A529" s="26"/>
      <c r="B529" s="35"/>
      <c r="C529" s="40" t="e">
        <f t="shared" ref="C529:O529" si="65">C527/B527-1</f>
        <v>#DIV/0!</v>
      </c>
      <c r="D529" s="40" t="e">
        <f t="shared" si="65"/>
        <v>#DIV/0!</v>
      </c>
      <c r="E529" s="40" t="e">
        <f t="shared" si="65"/>
        <v>#DIV/0!</v>
      </c>
      <c r="F529" s="40" t="e">
        <f t="shared" si="65"/>
        <v>#DIV/0!</v>
      </c>
      <c r="G529" s="40" t="e">
        <f t="shared" si="65"/>
        <v>#DIV/0!</v>
      </c>
      <c r="H529" s="40" t="e">
        <f t="shared" si="65"/>
        <v>#DIV/0!</v>
      </c>
      <c r="I529" s="40" t="e">
        <f t="shared" si="65"/>
        <v>#DIV/0!</v>
      </c>
      <c r="J529" s="40" t="e">
        <f t="shared" si="65"/>
        <v>#DIV/0!</v>
      </c>
      <c r="K529" s="40">
        <f t="shared" si="65"/>
        <v>1.5762901480875384</v>
      </c>
      <c r="L529" s="40">
        <f t="shared" si="65"/>
        <v>5.624819087901467E-2</v>
      </c>
      <c r="M529" s="40">
        <f t="shared" si="65"/>
        <v>-4.2857921719851255E-2</v>
      </c>
      <c r="N529" s="40">
        <f t="shared" si="65"/>
        <v>0.17297367957328946</v>
      </c>
      <c r="O529" s="40">
        <f t="shared" si="65"/>
        <v>-2.9829992127764937E-2</v>
      </c>
      <c r="P529" s="31"/>
      <c r="Q529" s="21" t="s">
        <v>239</v>
      </c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  <c r="BR529" s="26"/>
      <c r="BS529" s="26"/>
      <c r="BT529" s="26"/>
      <c r="BU529" s="26"/>
      <c r="BV529" s="26"/>
    </row>
    <row r="530" spans="1:74" ht="16.5" customHeight="1">
      <c r="A530" s="2"/>
      <c r="B530" s="123" t="s">
        <v>129</v>
      </c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29"/>
      <c r="O530" s="23"/>
      <c r="P530" s="15"/>
      <c r="Q530" s="4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</row>
    <row r="531" spans="1:74" ht="16.5" customHeight="1">
      <c r="A531" s="2"/>
      <c r="B531" s="34" t="str">
        <f t="shared" ref="B531:O534" si="66">IFERROR(VLOOKUP($B$530,$130:$216,MATCH($Q531&amp;"/"&amp;B$347,$128:$128,0),FALSE),"")</f>
        <v/>
      </c>
      <c r="C531" s="34" t="str">
        <f t="shared" si="66"/>
        <v/>
      </c>
      <c r="D531" s="34" t="str">
        <f t="shared" si="66"/>
        <v/>
      </c>
      <c r="E531" s="34" t="str">
        <f t="shared" si="66"/>
        <v/>
      </c>
      <c r="F531" s="34" t="str">
        <f t="shared" si="66"/>
        <v/>
      </c>
      <c r="G531" s="34" t="str">
        <f t="shared" si="66"/>
        <v/>
      </c>
      <c r="H531" s="34" t="str">
        <f t="shared" si="66"/>
        <v/>
      </c>
      <c r="I531" s="34" t="str">
        <f t="shared" si="66"/>
        <v/>
      </c>
      <c r="J531" s="34" t="str">
        <f t="shared" si="66"/>
        <v/>
      </c>
      <c r="K531" s="34">
        <f t="shared" si="66"/>
        <v>59912</v>
      </c>
      <c r="L531" s="34">
        <f t="shared" si="66"/>
        <v>66140</v>
      </c>
      <c r="M531" s="34">
        <f t="shared" si="66"/>
        <v>53619</v>
      </c>
      <c r="N531" s="34">
        <f t="shared" si="66"/>
        <v>59489</v>
      </c>
      <c r="O531" s="34">
        <f t="shared" si="66"/>
        <v>61740</v>
      </c>
      <c r="P531" s="15"/>
      <c r="Q531" s="19" t="s">
        <v>229</v>
      </c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</row>
    <row r="532" spans="1:74" ht="16.5" customHeight="1">
      <c r="A532" s="2"/>
      <c r="B532" s="17" t="str">
        <f t="shared" si="66"/>
        <v/>
      </c>
      <c r="C532" s="17" t="str">
        <f t="shared" si="66"/>
        <v/>
      </c>
      <c r="D532" s="17" t="str">
        <f t="shared" si="66"/>
        <v/>
      </c>
      <c r="E532" s="17" t="str">
        <f t="shared" si="66"/>
        <v/>
      </c>
      <c r="F532" s="17" t="str">
        <f t="shared" si="66"/>
        <v/>
      </c>
      <c r="G532" s="17" t="str">
        <f t="shared" si="66"/>
        <v/>
      </c>
      <c r="H532" s="17" t="str">
        <f t="shared" si="66"/>
        <v/>
      </c>
      <c r="I532" s="17" t="str">
        <f t="shared" si="66"/>
        <v/>
      </c>
      <c r="J532" s="17" t="str">
        <f t="shared" si="66"/>
        <v/>
      </c>
      <c r="K532" s="17">
        <f t="shared" si="66"/>
        <v>60762</v>
      </c>
      <c r="L532" s="17">
        <f t="shared" si="66"/>
        <v>61354</v>
      </c>
      <c r="M532" s="17">
        <f t="shared" si="66"/>
        <v>55108</v>
      </c>
      <c r="N532" s="17">
        <f t="shared" si="66"/>
        <v>66443</v>
      </c>
      <c r="O532" s="17" t="str">
        <f t="shared" si="66"/>
        <v/>
      </c>
      <c r="P532" s="15"/>
      <c r="Q532" s="19" t="s">
        <v>230</v>
      </c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</row>
    <row r="533" spans="1:74" ht="16.5" customHeight="1">
      <c r="A533" s="2"/>
      <c r="B533" s="17" t="str">
        <f t="shared" si="66"/>
        <v/>
      </c>
      <c r="C533" s="17" t="str">
        <f t="shared" si="66"/>
        <v/>
      </c>
      <c r="D533" s="17" t="str">
        <f t="shared" si="66"/>
        <v/>
      </c>
      <c r="E533" s="17" t="str">
        <f t="shared" si="66"/>
        <v/>
      </c>
      <c r="F533" s="17" t="str">
        <f t="shared" si="66"/>
        <v/>
      </c>
      <c r="G533" s="17" t="str">
        <f t="shared" si="66"/>
        <v/>
      </c>
      <c r="H533" s="17" t="str">
        <f t="shared" si="66"/>
        <v/>
      </c>
      <c r="I533" s="17" t="str">
        <f t="shared" si="66"/>
        <v/>
      </c>
      <c r="J533" s="17">
        <f t="shared" si="66"/>
        <v>46840</v>
      </c>
      <c r="K533" s="17">
        <f t="shared" si="66"/>
        <v>62403</v>
      </c>
      <c r="L533" s="17">
        <f t="shared" si="66"/>
        <v>58491</v>
      </c>
      <c r="M533" s="17">
        <f t="shared" si="66"/>
        <v>54808</v>
      </c>
      <c r="N533" s="17">
        <f t="shared" si="66"/>
        <v>66975</v>
      </c>
      <c r="O533" s="17" t="str">
        <f t="shared" si="66"/>
        <v/>
      </c>
      <c r="P533" s="15"/>
      <c r="Q533" s="19" t="s">
        <v>231</v>
      </c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</row>
    <row r="534" spans="1:74" ht="16.5" customHeight="1">
      <c r="A534" s="2"/>
      <c r="B534" s="33" t="str">
        <f t="shared" si="66"/>
        <v/>
      </c>
      <c r="C534" s="33" t="str">
        <f t="shared" si="66"/>
        <v/>
      </c>
      <c r="D534" s="33" t="str">
        <f t="shared" si="66"/>
        <v/>
      </c>
      <c r="E534" s="33" t="str">
        <f t="shared" si="66"/>
        <v/>
      </c>
      <c r="F534" s="33" t="str">
        <f t="shared" si="66"/>
        <v/>
      </c>
      <c r="G534" s="33" t="str">
        <f t="shared" si="66"/>
        <v/>
      </c>
      <c r="H534" s="33" t="str">
        <f t="shared" si="66"/>
        <v/>
      </c>
      <c r="I534" s="33" t="str">
        <f t="shared" si="66"/>
        <v/>
      </c>
      <c r="J534" s="33">
        <f t="shared" si="66"/>
        <v>62323.1</v>
      </c>
      <c r="K534" s="33">
        <f t="shared" si="66"/>
        <v>86984.66</v>
      </c>
      <c r="L534" s="33">
        <f t="shared" si="66"/>
        <v>56179.19</v>
      </c>
      <c r="M534" s="33">
        <f t="shared" si="66"/>
        <v>61264.17</v>
      </c>
      <c r="N534" s="33">
        <f t="shared" si="66"/>
        <v>70768.36</v>
      </c>
      <c r="O534" s="33" t="str">
        <f t="shared" si="66"/>
        <v/>
      </c>
      <c r="P534" s="15"/>
      <c r="Q534" s="19" t="s">
        <v>238</v>
      </c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</row>
    <row r="535" spans="1:74" ht="16.5" customHeight="1">
      <c r="A535" s="2"/>
      <c r="B535" s="42">
        <f t="shared" ref="B535:M535" si="67">SUM(B531:B534)</f>
        <v>0</v>
      </c>
      <c r="C535" s="42">
        <f t="shared" si="67"/>
        <v>0</v>
      </c>
      <c r="D535" s="42">
        <f t="shared" si="67"/>
        <v>0</v>
      </c>
      <c r="E535" s="42">
        <f t="shared" si="67"/>
        <v>0</v>
      </c>
      <c r="F535" s="42">
        <f t="shared" si="67"/>
        <v>0</v>
      </c>
      <c r="G535" s="42">
        <f t="shared" si="67"/>
        <v>0</v>
      </c>
      <c r="H535" s="42">
        <f t="shared" si="67"/>
        <v>0</v>
      </c>
      <c r="I535" s="42">
        <f t="shared" si="67"/>
        <v>0</v>
      </c>
      <c r="J535" s="42">
        <f t="shared" si="67"/>
        <v>109163.1</v>
      </c>
      <c r="K535" s="42">
        <f t="shared" si="67"/>
        <v>270061.66000000003</v>
      </c>
      <c r="L535" s="42">
        <f t="shared" si="67"/>
        <v>242164.19</v>
      </c>
      <c r="M535" s="42">
        <f t="shared" si="67"/>
        <v>224799.16999999998</v>
      </c>
      <c r="N535" s="42">
        <f>IF(N532="",N531*4,IF(N533="",(N532+N531)*2,IF(N534="",((N533+N532+N531)/3)*4,SUM(N531:N534))))</f>
        <v>263675.36</v>
      </c>
      <c r="O535" s="42">
        <f>IF(O532="",O531*4,IF(O533="",(O532+O531)*2,IF(O534="",((O533+O532+O531)/3)*4,SUM(O531:O534))))</f>
        <v>246960</v>
      </c>
      <c r="P535" s="15">
        <f>RATE(N$347-J$347,,-J535,N535)</f>
        <v>0.24666113906109571</v>
      </c>
      <c r="Q535" s="19" t="s">
        <v>232</v>
      </c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</row>
    <row r="536" spans="1:74" ht="16.5" customHeight="1">
      <c r="A536" s="2"/>
      <c r="B536" s="37" t="e">
        <f t="shared" ref="B536:O536" si="68">+B535/(B$464+B$471)</f>
        <v>#DIV/0!</v>
      </c>
      <c r="C536" s="40" t="e">
        <f t="shared" si="68"/>
        <v>#DIV/0!</v>
      </c>
      <c r="D536" s="40" t="e">
        <f t="shared" si="68"/>
        <v>#DIV/0!</v>
      </c>
      <c r="E536" s="40" t="e">
        <f t="shared" si="68"/>
        <v>#DIV/0!</v>
      </c>
      <c r="F536" s="40" t="e">
        <f t="shared" si="68"/>
        <v>#DIV/0!</v>
      </c>
      <c r="G536" s="40" t="e">
        <f t="shared" si="68"/>
        <v>#DIV/0!</v>
      </c>
      <c r="H536" s="40" t="e">
        <f t="shared" si="68"/>
        <v>#DIV/0!</v>
      </c>
      <c r="I536" s="40" t="e">
        <f t="shared" si="68"/>
        <v>#DIV/0!</v>
      </c>
      <c r="J536" s="40">
        <f t="shared" si="68"/>
        <v>8.1676088192796009E-2</v>
      </c>
      <c r="K536" s="40">
        <f t="shared" si="68"/>
        <v>8.0266550838162684E-2</v>
      </c>
      <c r="L536" s="40">
        <f t="shared" si="68"/>
        <v>6.7224815263624338E-2</v>
      </c>
      <c r="M536" s="40">
        <f t="shared" si="68"/>
        <v>6.5745271939680383E-2</v>
      </c>
      <c r="N536" s="40">
        <f t="shared" si="68"/>
        <v>8.4738587014215466E-2</v>
      </c>
      <c r="O536" s="40">
        <f t="shared" si="68"/>
        <v>8.0618308739134351E-2</v>
      </c>
      <c r="P536" s="15">
        <f>RATE(N$347-J$347,,-J536,N536)</f>
        <v>9.2449201664606059E-3</v>
      </c>
      <c r="Q536" s="21" t="s">
        <v>233</v>
      </c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</row>
    <row r="537" spans="1:74" ht="16.5" customHeight="1">
      <c r="A537" s="26"/>
      <c r="B537" s="35"/>
      <c r="C537" s="40" t="e">
        <f t="shared" ref="C537:O537" si="69">C535/B535-1</f>
        <v>#DIV/0!</v>
      </c>
      <c r="D537" s="40" t="e">
        <f t="shared" si="69"/>
        <v>#DIV/0!</v>
      </c>
      <c r="E537" s="40" t="e">
        <f t="shared" si="69"/>
        <v>#DIV/0!</v>
      </c>
      <c r="F537" s="40" t="e">
        <f t="shared" si="69"/>
        <v>#DIV/0!</v>
      </c>
      <c r="G537" s="40" t="e">
        <f t="shared" si="69"/>
        <v>#DIV/0!</v>
      </c>
      <c r="H537" s="40" t="e">
        <f t="shared" si="69"/>
        <v>#DIV/0!</v>
      </c>
      <c r="I537" s="40" t="e">
        <f t="shared" si="69"/>
        <v>#DIV/0!</v>
      </c>
      <c r="J537" s="40" t="e">
        <f t="shared" si="69"/>
        <v>#DIV/0!</v>
      </c>
      <c r="K537" s="40">
        <f t="shared" si="69"/>
        <v>1.473928094749966</v>
      </c>
      <c r="L537" s="40">
        <f t="shared" si="69"/>
        <v>-0.10330037221870003</v>
      </c>
      <c r="M537" s="40">
        <f t="shared" si="69"/>
        <v>-7.1707629439348608E-2</v>
      </c>
      <c r="N537" s="40">
        <f t="shared" si="69"/>
        <v>0.17293742677074841</v>
      </c>
      <c r="O537" s="40">
        <f t="shared" si="69"/>
        <v>-6.3393712632079047E-2</v>
      </c>
      <c r="P537" s="31"/>
      <c r="Q537" s="21" t="s">
        <v>239</v>
      </c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  <c r="BO537" s="26"/>
      <c r="BP537" s="26"/>
      <c r="BQ537" s="26"/>
      <c r="BR537" s="26"/>
      <c r="BS537" s="26"/>
      <c r="BT537" s="26"/>
      <c r="BU537" s="26"/>
      <c r="BV537" s="26"/>
    </row>
    <row r="538" spans="1:74" ht="16.5" customHeight="1">
      <c r="A538" s="2"/>
      <c r="B538" s="131" t="s">
        <v>154</v>
      </c>
      <c r="C538" s="119"/>
      <c r="D538" s="119"/>
      <c r="E538" s="119"/>
      <c r="F538" s="119"/>
      <c r="G538" s="119"/>
      <c r="H538" s="119"/>
      <c r="I538" s="119"/>
      <c r="J538" s="119"/>
      <c r="K538" s="119"/>
      <c r="L538" s="119"/>
      <c r="M538" s="119"/>
      <c r="N538" s="129"/>
      <c r="O538" s="24"/>
      <c r="P538" s="15"/>
      <c r="Q538" s="4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</row>
    <row r="539" spans="1:74" ht="16.5" customHeight="1">
      <c r="A539" s="2"/>
      <c r="B539" s="34" t="str">
        <f t="shared" ref="B539:O542" si="70">IFERROR(VLOOKUP($B$538,$130:$216,MATCH($Q539&amp;"/"&amp;B$347,$128:$128,0),FALSE),"")</f>
        <v/>
      </c>
      <c r="C539" s="34" t="str">
        <f t="shared" si="70"/>
        <v/>
      </c>
      <c r="D539" s="34" t="str">
        <f t="shared" si="70"/>
        <v/>
      </c>
      <c r="E539" s="34" t="str">
        <f t="shared" si="70"/>
        <v/>
      </c>
      <c r="F539" s="34" t="str">
        <f t="shared" si="70"/>
        <v/>
      </c>
      <c r="G539" s="34" t="str">
        <f t="shared" si="70"/>
        <v/>
      </c>
      <c r="H539" s="34" t="str">
        <f t="shared" si="70"/>
        <v/>
      </c>
      <c r="I539" s="34" t="str">
        <f t="shared" si="70"/>
        <v/>
      </c>
      <c r="J539" s="34" t="str">
        <f t="shared" si="70"/>
        <v/>
      </c>
      <c r="K539" s="34">
        <f t="shared" si="70"/>
        <v>0</v>
      </c>
      <c r="L539" s="34">
        <f t="shared" si="70"/>
        <v>0</v>
      </c>
      <c r="M539" s="34">
        <f t="shared" si="70"/>
        <v>0</v>
      </c>
      <c r="N539" s="34">
        <f t="shared" si="70"/>
        <v>0</v>
      </c>
      <c r="O539" s="34">
        <f t="shared" si="70"/>
        <v>0</v>
      </c>
      <c r="P539" s="15"/>
      <c r="Q539" s="19" t="s">
        <v>229</v>
      </c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</row>
    <row r="540" spans="1:74" ht="16.5" customHeight="1">
      <c r="A540" s="2"/>
      <c r="B540" s="17" t="str">
        <f t="shared" si="70"/>
        <v/>
      </c>
      <c r="C540" s="17" t="str">
        <f t="shared" si="70"/>
        <v/>
      </c>
      <c r="D540" s="17" t="str">
        <f t="shared" si="70"/>
        <v/>
      </c>
      <c r="E540" s="17" t="str">
        <f t="shared" si="70"/>
        <v/>
      </c>
      <c r="F540" s="17" t="str">
        <f t="shared" si="70"/>
        <v/>
      </c>
      <c r="G540" s="17" t="str">
        <f t="shared" si="70"/>
        <v/>
      </c>
      <c r="H540" s="17" t="str">
        <f t="shared" si="70"/>
        <v/>
      </c>
      <c r="I540" s="17" t="str">
        <f t="shared" si="70"/>
        <v/>
      </c>
      <c r="J540" s="17" t="str">
        <f t="shared" si="70"/>
        <v/>
      </c>
      <c r="K540" s="17">
        <f t="shared" si="70"/>
        <v>0</v>
      </c>
      <c r="L540" s="17">
        <f t="shared" si="70"/>
        <v>0</v>
      </c>
      <c r="M540" s="17">
        <f t="shared" si="70"/>
        <v>0</v>
      </c>
      <c r="N540" s="17">
        <f t="shared" si="70"/>
        <v>0</v>
      </c>
      <c r="O540" s="17" t="str">
        <f t="shared" si="70"/>
        <v/>
      </c>
      <c r="P540" s="15"/>
      <c r="Q540" s="19" t="s">
        <v>230</v>
      </c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</row>
    <row r="541" spans="1:74" ht="16.5" customHeight="1">
      <c r="A541" s="2"/>
      <c r="B541" s="17" t="str">
        <f t="shared" si="70"/>
        <v/>
      </c>
      <c r="C541" s="17" t="str">
        <f t="shared" si="70"/>
        <v/>
      </c>
      <c r="D541" s="17" t="str">
        <f t="shared" si="70"/>
        <v/>
      </c>
      <c r="E541" s="17" t="str">
        <f t="shared" si="70"/>
        <v/>
      </c>
      <c r="F541" s="17" t="str">
        <f t="shared" si="70"/>
        <v/>
      </c>
      <c r="G541" s="17" t="str">
        <f t="shared" si="70"/>
        <v/>
      </c>
      <c r="H541" s="17" t="str">
        <f t="shared" si="70"/>
        <v/>
      </c>
      <c r="I541" s="17" t="str">
        <f t="shared" si="70"/>
        <v/>
      </c>
      <c r="J541" s="17">
        <f t="shared" si="70"/>
        <v>0</v>
      </c>
      <c r="K541" s="17">
        <f t="shared" si="70"/>
        <v>0</v>
      </c>
      <c r="L541" s="17">
        <f t="shared" si="70"/>
        <v>0</v>
      </c>
      <c r="M541" s="17">
        <f t="shared" si="70"/>
        <v>0</v>
      </c>
      <c r="N541" s="17">
        <f t="shared" si="70"/>
        <v>0</v>
      </c>
      <c r="O541" s="17" t="str">
        <f t="shared" si="70"/>
        <v/>
      </c>
      <c r="P541" s="15"/>
      <c r="Q541" s="19" t="s">
        <v>231</v>
      </c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</row>
    <row r="542" spans="1:74" ht="16.5" customHeight="1">
      <c r="A542" s="2"/>
      <c r="B542" s="33" t="str">
        <f t="shared" si="70"/>
        <v/>
      </c>
      <c r="C542" s="33" t="str">
        <f t="shared" si="70"/>
        <v/>
      </c>
      <c r="D542" s="33" t="str">
        <f t="shared" si="70"/>
        <v/>
      </c>
      <c r="E542" s="33" t="str">
        <f t="shared" si="70"/>
        <v/>
      </c>
      <c r="F542" s="33" t="str">
        <f t="shared" si="70"/>
        <v/>
      </c>
      <c r="G542" s="33" t="str">
        <f t="shared" si="70"/>
        <v/>
      </c>
      <c r="H542" s="33" t="str">
        <f t="shared" si="70"/>
        <v/>
      </c>
      <c r="I542" s="33" t="str">
        <f t="shared" si="70"/>
        <v/>
      </c>
      <c r="J542" s="33">
        <f t="shared" si="70"/>
        <v>0</v>
      </c>
      <c r="K542" s="33">
        <f t="shared" si="70"/>
        <v>0</v>
      </c>
      <c r="L542" s="33">
        <f t="shared" si="70"/>
        <v>0</v>
      </c>
      <c r="M542" s="33">
        <f t="shared" si="70"/>
        <v>0</v>
      </c>
      <c r="N542" s="33">
        <f t="shared" si="70"/>
        <v>0</v>
      </c>
      <c r="O542" s="33" t="str">
        <f t="shared" si="70"/>
        <v/>
      </c>
      <c r="P542" s="15"/>
      <c r="Q542" s="19" t="s">
        <v>238</v>
      </c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</row>
    <row r="543" spans="1:74" ht="16.5" customHeight="1">
      <c r="A543" s="2"/>
      <c r="B543" s="33">
        <f t="shared" ref="B543:M543" si="71">SUM(B539:B542)</f>
        <v>0</v>
      </c>
      <c r="C543" s="33">
        <f t="shared" si="71"/>
        <v>0</v>
      </c>
      <c r="D543" s="33">
        <f t="shared" si="71"/>
        <v>0</v>
      </c>
      <c r="E543" s="33">
        <f t="shared" si="71"/>
        <v>0</v>
      </c>
      <c r="F543" s="33">
        <f t="shared" si="71"/>
        <v>0</v>
      </c>
      <c r="G543" s="33">
        <f t="shared" si="71"/>
        <v>0</v>
      </c>
      <c r="H543" s="33">
        <f t="shared" si="71"/>
        <v>0</v>
      </c>
      <c r="I543" s="33">
        <f t="shared" si="71"/>
        <v>0</v>
      </c>
      <c r="J543" s="33">
        <f t="shared" si="71"/>
        <v>0</v>
      </c>
      <c r="K543" s="33">
        <f t="shared" si="71"/>
        <v>0</v>
      </c>
      <c r="L543" s="33">
        <f t="shared" si="71"/>
        <v>0</v>
      </c>
      <c r="M543" s="33">
        <f t="shared" si="71"/>
        <v>0</v>
      </c>
      <c r="N543" s="33">
        <f>IF(N540="",N539*4,IF(N541="",(N540+N539)*2,IF(N542="",((N541+N540+N539)/3)*4,SUM(N539:N542))))</f>
        <v>0</v>
      </c>
      <c r="O543" s="33">
        <f>IF(O540="",O539*4,IF(O541="",(O540+O539)*2,IF(O542="",((O541+O540+O539)/3)*4,SUM(O539:O542))))</f>
        <v>0</v>
      </c>
      <c r="P543" s="15" t="e">
        <f>RATE(N$347-J$347,,-J543,N543)</f>
        <v>#NUM!</v>
      </c>
      <c r="Q543" s="19" t="s">
        <v>232</v>
      </c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</row>
    <row r="544" spans="1:74" ht="16.5" customHeight="1">
      <c r="A544" s="2"/>
      <c r="B544" s="37" t="e">
        <f t="shared" ref="B544:O544" si="72">+B543/(B$464+B$471)</f>
        <v>#DIV/0!</v>
      </c>
      <c r="C544" s="38" t="e">
        <f t="shared" si="72"/>
        <v>#DIV/0!</v>
      </c>
      <c r="D544" s="38" t="e">
        <f t="shared" si="72"/>
        <v>#DIV/0!</v>
      </c>
      <c r="E544" s="38" t="e">
        <f t="shared" si="72"/>
        <v>#DIV/0!</v>
      </c>
      <c r="F544" s="38" t="e">
        <f t="shared" si="72"/>
        <v>#DIV/0!</v>
      </c>
      <c r="G544" s="38" t="e">
        <f t="shared" si="72"/>
        <v>#DIV/0!</v>
      </c>
      <c r="H544" s="38" t="e">
        <f t="shared" si="72"/>
        <v>#DIV/0!</v>
      </c>
      <c r="I544" s="38" t="e">
        <f t="shared" si="72"/>
        <v>#DIV/0!</v>
      </c>
      <c r="J544" s="38">
        <f t="shared" si="72"/>
        <v>0</v>
      </c>
      <c r="K544" s="38">
        <f t="shared" si="72"/>
        <v>0</v>
      </c>
      <c r="L544" s="38">
        <f t="shared" si="72"/>
        <v>0</v>
      </c>
      <c r="M544" s="38">
        <f t="shared" si="72"/>
        <v>0</v>
      </c>
      <c r="N544" s="39">
        <f t="shared" si="72"/>
        <v>0</v>
      </c>
      <c r="O544" s="39">
        <f t="shared" si="72"/>
        <v>0</v>
      </c>
      <c r="P544" s="15" t="e">
        <f>RATE(N$347-J$347,,-J544,N544)</f>
        <v>#NUM!</v>
      </c>
      <c r="Q544" s="21" t="s">
        <v>233</v>
      </c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</row>
    <row r="545" spans="1:74" ht="16.5" customHeight="1">
      <c r="A545" s="2"/>
      <c r="B545" s="124" t="s">
        <v>247</v>
      </c>
      <c r="C545" s="119"/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29"/>
      <c r="O545" s="28"/>
      <c r="P545" s="15"/>
      <c r="Q545" s="4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</row>
    <row r="546" spans="1:74" ht="16.5" customHeight="1">
      <c r="A546" s="2"/>
      <c r="B546" s="34" t="str">
        <f t="shared" ref="B546:O550" si="73">IFERROR(B506+B467-B531-B539,"")</f>
        <v/>
      </c>
      <c r="C546" s="34" t="str">
        <f t="shared" si="73"/>
        <v/>
      </c>
      <c r="D546" s="34" t="str">
        <f t="shared" si="73"/>
        <v/>
      </c>
      <c r="E546" s="34" t="str">
        <f t="shared" si="73"/>
        <v/>
      </c>
      <c r="F546" s="34" t="str">
        <f t="shared" si="73"/>
        <v/>
      </c>
      <c r="G546" s="34" t="str">
        <f t="shared" si="73"/>
        <v/>
      </c>
      <c r="H546" s="34" t="str">
        <f t="shared" si="73"/>
        <v/>
      </c>
      <c r="I546" s="34" t="str">
        <f t="shared" si="73"/>
        <v/>
      </c>
      <c r="J546" s="34" t="str">
        <f t="shared" si="73"/>
        <v/>
      </c>
      <c r="K546" s="34">
        <f t="shared" si="73"/>
        <v>165542</v>
      </c>
      <c r="L546" s="34">
        <f t="shared" si="73"/>
        <v>179712</v>
      </c>
      <c r="M546" s="34">
        <f t="shared" si="73"/>
        <v>182025</v>
      </c>
      <c r="N546" s="34">
        <f t="shared" si="73"/>
        <v>147777</v>
      </c>
      <c r="O546" s="34">
        <f t="shared" si="73"/>
        <v>135711</v>
      </c>
      <c r="P546" s="15"/>
      <c r="Q546" s="19" t="s">
        <v>229</v>
      </c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</row>
    <row r="547" spans="1:74" ht="16.5" customHeight="1">
      <c r="A547" s="2"/>
      <c r="B547" s="17" t="str">
        <f t="shared" si="73"/>
        <v/>
      </c>
      <c r="C547" s="17" t="str">
        <f t="shared" si="73"/>
        <v/>
      </c>
      <c r="D547" s="17" t="str">
        <f t="shared" si="73"/>
        <v/>
      </c>
      <c r="E547" s="17" t="str">
        <f t="shared" si="73"/>
        <v/>
      </c>
      <c r="F547" s="17" t="str">
        <f t="shared" si="73"/>
        <v/>
      </c>
      <c r="G547" s="17" t="str">
        <f t="shared" si="73"/>
        <v/>
      </c>
      <c r="H547" s="17" t="str">
        <f t="shared" si="73"/>
        <v/>
      </c>
      <c r="I547" s="17" t="str">
        <f t="shared" si="73"/>
        <v/>
      </c>
      <c r="J547" s="17" t="str">
        <f t="shared" si="73"/>
        <v/>
      </c>
      <c r="K547" s="17">
        <f t="shared" si="73"/>
        <v>179379</v>
      </c>
      <c r="L547" s="17">
        <f t="shared" si="73"/>
        <v>187631</v>
      </c>
      <c r="M547" s="17">
        <f t="shared" si="73"/>
        <v>176312</v>
      </c>
      <c r="N547" s="17">
        <f t="shared" si="73"/>
        <v>117216</v>
      </c>
      <c r="O547" s="17" t="str">
        <f t="shared" si="73"/>
        <v/>
      </c>
      <c r="P547" s="15"/>
      <c r="Q547" s="19" t="s">
        <v>230</v>
      </c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</row>
    <row r="548" spans="1:74" ht="16.5" customHeight="1">
      <c r="A548" s="2"/>
      <c r="B548" s="17" t="str">
        <f t="shared" si="73"/>
        <v/>
      </c>
      <c r="C548" s="17" t="str">
        <f t="shared" si="73"/>
        <v/>
      </c>
      <c r="D548" s="17" t="str">
        <f t="shared" si="73"/>
        <v/>
      </c>
      <c r="E548" s="17" t="str">
        <f t="shared" si="73"/>
        <v/>
      </c>
      <c r="F548" s="17" t="str">
        <f t="shared" si="73"/>
        <v/>
      </c>
      <c r="G548" s="17" t="str">
        <f t="shared" si="73"/>
        <v/>
      </c>
      <c r="H548" s="17" t="str">
        <f t="shared" si="73"/>
        <v/>
      </c>
      <c r="I548" s="17" t="str">
        <f t="shared" si="73"/>
        <v/>
      </c>
      <c r="J548" s="17">
        <f t="shared" si="73"/>
        <v>133723</v>
      </c>
      <c r="K548" s="17">
        <f t="shared" si="73"/>
        <v>172296</v>
      </c>
      <c r="L548" s="17">
        <f t="shared" si="73"/>
        <v>178458</v>
      </c>
      <c r="M548" s="17">
        <f t="shared" si="73"/>
        <v>171658</v>
      </c>
      <c r="N548" s="17">
        <f t="shared" si="73"/>
        <v>141557</v>
      </c>
      <c r="O548" s="17" t="str">
        <f t="shared" si="73"/>
        <v/>
      </c>
      <c r="P548" s="15"/>
      <c r="Q548" s="19" t="s">
        <v>231</v>
      </c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</row>
    <row r="549" spans="1:74" ht="16.5" customHeight="1">
      <c r="A549" s="2"/>
      <c r="B549" s="33" t="str">
        <f t="shared" si="73"/>
        <v/>
      </c>
      <c r="C549" s="33" t="str">
        <f t="shared" si="73"/>
        <v/>
      </c>
      <c r="D549" s="33" t="str">
        <f t="shared" si="73"/>
        <v/>
      </c>
      <c r="E549" s="33" t="str">
        <f t="shared" si="73"/>
        <v/>
      </c>
      <c r="F549" s="33" t="str">
        <f t="shared" si="73"/>
        <v/>
      </c>
      <c r="G549" s="33" t="str">
        <f t="shared" si="73"/>
        <v/>
      </c>
      <c r="H549" s="33" t="str">
        <f t="shared" si="73"/>
        <v/>
      </c>
      <c r="I549" s="33" t="str">
        <f t="shared" si="73"/>
        <v/>
      </c>
      <c r="J549" s="33">
        <f t="shared" si="73"/>
        <v>133583.52000000008</v>
      </c>
      <c r="K549" s="33">
        <f t="shared" si="73"/>
        <v>147008.37999999995</v>
      </c>
      <c r="L549" s="33">
        <f t="shared" si="73"/>
        <v>174243.03999999995</v>
      </c>
      <c r="M549" s="33">
        <f t="shared" si="73"/>
        <v>172292.85000000003</v>
      </c>
      <c r="N549" s="33">
        <f t="shared" si="73"/>
        <v>125598.71</v>
      </c>
      <c r="O549" s="33" t="str">
        <f t="shared" si="73"/>
        <v/>
      </c>
      <c r="P549" s="15"/>
      <c r="Q549" s="19" t="s">
        <v>238</v>
      </c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</row>
    <row r="550" spans="1:74" ht="16.5" customHeight="1">
      <c r="A550" s="2"/>
      <c r="B550" s="42">
        <f t="shared" si="73"/>
        <v>0</v>
      </c>
      <c r="C550" s="33">
        <f t="shared" si="73"/>
        <v>0</v>
      </c>
      <c r="D550" s="33">
        <f t="shared" si="73"/>
        <v>0</v>
      </c>
      <c r="E550" s="33">
        <f t="shared" si="73"/>
        <v>0</v>
      </c>
      <c r="F550" s="33">
        <f t="shared" si="73"/>
        <v>0</v>
      </c>
      <c r="G550" s="33">
        <f t="shared" si="73"/>
        <v>0</v>
      </c>
      <c r="H550" s="33">
        <f t="shared" si="73"/>
        <v>0</v>
      </c>
      <c r="I550" s="33">
        <f t="shared" si="73"/>
        <v>0</v>
      </c>
      <c r="J550" s="33">
        <f t="shared" si="73"/>
        <v>267306.52000000014</v>
      </c>
      <c r="K550" s="33">
        <f t="shared" si="73"/>
        <v>664225.38000000024</v>
      </c>
      <c r="L550" s="33">
        <f t="shared" si="73"/>
        <v>720044.04</v>
      </c>
      <c r="M550" s="33">
        <f t="shared" si="73"/>
        <v>702287.84999999986</v>
      </c>
      <c r="N550" s="33">
        <f t="shared" si="73"/>
        <v>532148.71000000008</v>
      </c>
      <c r="O550" s="33">
        <f t="shared" si="73"/>
        <v>542844</v>
      </c>
      <c r="P550" s="15">
        <f>RATE(N$347-J$347,,-J550,N550)</f>
        <v>0.18783430981369637</v>
      </c>
      <c r="Q550" s="19" t="s">
        <v>232</v>
      </c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</row>
    <row r="551" spans="1:74" ht="16.5" customHeight="1">
      <c r="A551" s="2"/>
      <c r="B551" s="40" t="e">
        <f t="shared" ref="B551:O551" si="74">+B550/(B$464+B$471)</f>
        <v>#DIV/0!</v>
      </c>
      <c r="C551" s="40" t="e">
        <f t="shared" si="74"/>
        <v>#DIV/0!</v>
      </c>
      <c r="D551" s="40" t="e">
        <f t="shared" si="74"/>
        <v>#DIV/0!</v>
      </c>
      <c r="E551" s="40" t="e">
        <f t="shared" si="74"/>
        <v>#DIV/0!</v>
      </c>
      <c r="F551" s="40" t="e">
        <f t="shared" si="74"/>
        <v>#DIV/0!</v>
      </c>
      <c r="G551" s="40" t="e">
        <f t="shared" si="74"/>
        <v>#DIV/0!</v>
      </c>
      <c r="H551" s="40" t="e">
        <f t="shared" si="74"/>
        <v>#DIV/0!</v>
      </c>
      <c r="I551" s="40" t="e">
        <f t="shared" si="74"/>
        <v>#DIV/0!</v>
      </c>
      <c r="J551" s="40">
        <f t="shared" si="74"/>
        <v>0.19999936702081014</v>
      </c>
      <c r="K551" s="40">
        <f t="shared" si="74"/>
        <v>0.19741817565576669</v>
      </c>
      <c r="L551" s="40">
        <f t="shared" si="74"/>
        <v>0.19988433290105254</v>
      </c>
      <c r="M551" s="40">
        <f t="shared" si="74"/>
        <v>0.20539268751830114</v>
      </c>
      <c r="N551" s="40">
        <f t="shared" si="74"/>
        <v>0.17101912657609541</v>
      </c>
      <c r="O551" s="40">
        <f t="shared" si="74"/>
        <v>0.1772075040054529</v>
      </c>
      <c r="P551" s="15">
        <f>RATE(N$347-J$347,,-J551,N551)</f>
        <v>-3.8378829968039985E-2</v>
      </c>
      <c r="Q551" s="21" t="s">
        <v>248</v>
      </c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</row>
    <row r="552" spans="1:74" ht="16.5" customHeight="1">
      <c r="A552" s="26"/>
      <c r="B552" s="35"/>
      <c r="C552" s="40" t="e">
        <f t="shared" ref="C552:O552" si="75">C550/B550-1</f>
        <v>#DIV/0!</v>
      </c>
      <c r="D552" s="40" t="e">
        <f t="shared" si="75"/>
        <v>#DIV/0!</v>
      </c>
      <c r="E552" s="40" t="e">
        <f t="shared" si="75"/>
        <v>#DIV/0!</v>
      </c>
      <c r="F552" s="40" t="e">
        <f t="shared" si="75"/>
        <v>#DIV/0!</v>
      </c>
      <c r="G552" s="40" t="e">
        <f t="shared" si="75"/>
        <v>#DIV/0!</v>
      </c>
      <c r="H552" s="40" t="e">
        <f t="shared" si="75"/>
        <v>#DIV/0!</v>
      </c>
      <c r="I552" s="40" t="e">
        <f t="shared" si="75"/>
        <v>#DIV/0!</v>
      </c>
      <c r="J552" s="40" t="e">
        <f t="shared" si="75"/>
        <v>#DIV/0!</v>
      </c>
      <c r="K552" s="40">
        <f t="shared" si="75"/>
        <v>1.4848828229105671</v>
      </c>
      <c r="L552" s="40">
        <f t="shared" si="75"/>
        <v>8.4035722934886703E-2</v>
      </c>
      <c r="M552" s="40">
        <f t="shared" si="75"/>
        <v>-2.4659866638157557E-2</v>
      </c>
      <c r="N552" s="40">
        <f t="shared" si="75"/>
        <v>-0.24226410865573111</v>
      </c>
      <c r="O552" s="40">
        <f t="shared" si="75"/>
        <v>2.0098310489186311E-2</v>
      </c>
      <c r="P552" s="31"/>
      <c r="Q552" s="21" t="s">
        <v>239</v>
      </c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  <c r="BO552" s="26"/>
      <c r="BP552" s="26"/>
      <c r="BQ552" s="26"/>
      <c r="BR552" s="26"/>
      <c r="BS552" s="26"/>
      <c r="BT552" s="26"/>
      <c r="BU552" s="26"/>
      <c r="BV552" s="26"/>
    </row>
    <row r="553" spans="1:74" ht="16.5" customHeight="1">
      <c r="A553" s="2"/>
      <c r="B553" s="124" t="s">
        <v>249</v>
      </c>
      <c r="C553" s="119"/>
      <c r="D553" s="119"/>
      <c r="E553" s="119"/>
      <c r="F553" s="119"/>
      <c r="G553" s="119"/>
      <c r="H553" s="119"/>
      <c r="I553" s="119"/>
      <c r="J553" s="119"/>
      <c r="K553" s="119"/>
      <c r="L553" s="119"/>
      <c r="M553" s="119"/>
      <c r="N553" s="129"/>
      <c r="O553" s="28"/>
      <c r="P553" s="15"/>
      <c r="Q553" s="21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</row>
    <row r="554" spans="1:74" ht="16.5" customHeight="1">
      <c r="A554" s="2"/>
      <c r="B554" s="34" t="str">
        <f t="shared" ref="B554:O554" si="76">IFERROR(B546+B592,"")</f>
        <v/>
      </c>
      <c r="C554" s="34" t="str">
        <f t="shared" si="76"/>
        <v/>
      </c>
      <c r="D554" s="34" t="str">
        <f t="shared" si="76"/>
        <v/>
      </c>
      <c r="E554" s="34" t="str">
        <f t="shared" si="76"/>
        <v/>
      </c>
      <c r="F554" s="34" t="str">
        <f t="shared" si="76"/>
        <v/>
      </c>
      <c r="G554" s="34" t="str">
        <f t="shared" si="76"/>
        <v/>
      </c>
      <c r="H554" s="34" t="str">
        <f t="shared" si="76"/>
        <v/>
      </c>
      <c r="I554" s="34" t="str">
        <f t="shared" si="76"/>
        <v/>
      </c>
      <c r="J554" s="34" t="str">
        <f t="shared" si="76"/>
        <v/>
      </c>
      <c r="K554" s="34">
        <f t="shared" si="76"/>
        <v>263550</v>
      </c>
      <c r="L554" s="34">
        <f t="shared" si="76"/>
        <v>314419</v>
      </c>
      <c r="M554" s="34">
        <f t="shared" si="76"/>
        <v>314799</v>
      </c>
      <c r="N554" s="34">
        <f t="shared" si="76"/>
        <v>283839</v>
      </c>
      <c r="O554" s="34">
        <f t="shared" si="76"/>
        <v>266663</v>
      </c>
      <c r="P554" s="15"/>
      <c r="Q554" s="19" t="s">
        <v>229</v>
      </c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</row>
    <row r="555" spans="1:74" ht="16.5" customHeight="1">
      <c r="A555" s="2"/>
      <c r="B555" s="17" t="str">
        <f t="shared" ref="B555:O557" si="77">IFERROR(B547+B593-B592,"")</f>
        <v/>
      </c>
      <c r="C555" s="17" t="str">
        <f t="shared" si="77"/>
        <v/>
      </c>
      <c r="D555" s="17" t="str">
        <f t="shared" si="77"/>
        <v/>
      </c>
      <c r="E555" s="17" t="str">
        <f t="shared" si="77"/>
        <v/>
      </c>
      <c r="F555" s="17" t="str">
        <f t="shared" si="77"/>
        <v/>
      </c>
      <c r="G555" s="17" t="str">
        <f t="shared" si="77"/>
        <v/>
      </c>
      <c r="H555" s="17" t="str">
        <f t="shared" si="77"/>
        <v/>
      </c>
      <c r="I555" s="17" t="str">
        <f t="shared" si="77"/>
        <v/>
      </c>
      <c r="J555" s="17" t="str">
        <f t="shared" si="77"/>
        <v/>
      </c>
      <c r="K555" s="17">
        <f t="shared" si="77"/>
        <v>289177</v>
      </c>
      <c r="L555" s="17">
        <f t="shared" si="77"/>
        <v>324109</v>
      </c>
      <c r="M555" s="17">
        <f t="shared" si="77"/>
        <v>309360</v>
      </c>
      <c r="N555" s="17">
        <f t="shared" si="77"/>
        <v>250981</v>
      </c>
      <c r="O555" s="17" t="str">
        <f t="shared" si="77"/>
        <v/>
      </c>
      <c r="P555" s="15"/>
      <c r="Q555" s="19" t="s">
        <v>230</v>
      </c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</row>
    <row r="556" spans="1:74" ht="16.5" customHeight="1">
      <c r="A556" s="2"/>
      <c r="B556" s="17" t="str">
        <f t="shared" si="77"/>
        <v/>
      </c>
      <c r="C556" s="17" t="str">
        <f t="shared" si="77"/>
        <v/>
      </c>
      <c r="D556" s="17" t="str">
        <f t="shared" si="77"/>
        <v/>
      </c>
      <c r="E556" s="17" t="str">
        <f t="shared" si="77"/>
        <v/>
      </c>
      <c r="F556" s="17" t="str">
        <f t="shared" si="77"/>
        <v/>
      </c>
      <c r="G556" s="17" t="str">
        <f t="shared" si="77"/>
        <v/>
      </c>
      <c r="H556" s="17" t="str">
        <f t="shared" si="77"/>
        <v/>
      </c>
      <c r="I556" s="17" t="str">
        <f t="shared" si="77"/>
        <v/>
      </c>
      <c r="J556" s="17" t="str">
        <f t="shared" si="77"/>
        <v/>
      </c>
      <c r="K556" s="17">
        <f t="shared" si="77"/>
        <v>292573</v>
      </c>
      <c r="L556" s="17">
        <f t="shared" si="77"/>
        <v>315160</v>
      </c>
      <c r="M556" s="17">
        <f t="shared" si="77"/>
        <v>305590</v>
      </c>
      <c r="N556" s="17">
        <f t="shared" si="77"/>
        <v>275734</v>
      </c>
      <c r="O556" s="17" t="str">
        <f t="shared" si="77"/>
        <v/>
      </c>
      <c r="P556" s="15"/>
      <c r="Q556" s="19" t="s">
        <v>231</v>
      </c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</row>
    <row r="557" spans="1:74" ht="16.5" customHeight="1">
      <c r="A557" s="2"/>
      <c r="B557" s="33" t="str">
        <f t="shared" si="77"/>
        <v/>
      </c>
      <c r="C557" s="33" t="str">
        <f t="shared" si="77"/>
        <v/>
      </c>
      <c r="D557" s="33" t="str">
        <f t="shared" si="77"/>
        <v/>
      </c>
      <c r="E557" s="33" t="str">
        <f t="shared" si="77"/>
        <v/>
      </c>
      <c r="F557" s="33" t="str">
        <f t="shared" si="77"/>
        <v/>
      </c>
      <c r="G557" s="33" t="str">
        <f t="shared" si="77"/>
        <v/>
      </c>
      <c r="H557" s="33" t="str">
        <f t="shared" si="77"/>
        <v/>
      </c>
      <c r="I557" s="33" t="str">
        <f t="shared" si="77"/>
        <v/>
      </c>
      <c r="J557" s="33">
        <f t="shared" si="77"/>
        <v>224125.87000000005</v>
      </c>
      <c r="K557" s="33">
        <f t="shared" si="77"/>
        <v>279761.95999999996</v>
      </c>
      <c r="L557" s="33">
        <f t="shared" si="77"/>
        <v>315226.33999999997</v>
      </c>
      <c r="M557" s="33">
        <f t="shared" si="77"/>
        <v>306552.77</v>
      </c>
      <c r="N557" s="33">
        <f t="shared" si="77"/>
        <v>258918.03999999992</v>
      </c>
      <c r="O557" s="33" t="str">
        <f t="shared" si="77"/>
        <v/>
      </c>
      <c r="P557" s="15"/>
      <c r="Q557" s="19" t="s">
        <v>238</v>
      </c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</row>
    <row r="558" spans="1:74" ht="16.5" customHeight="1">
      <c r="A558" s="2"/>
      <c r="B558" s="42" t="str">
        <f t="shared" ref="B558:O558" si="78">IFERROR(B550+B595,"")</f>
        <v/>
      </c>
      <c r="C558" s="33" t="str">
        <f t="shared" si="78"/>
        <v/>
      </c>
      <c r="D558" s="33" t="str">
        <f t="shared" si="78"/>
        <v/>
      </c>
      <c r="E558" s="33" t="str">
        <f t="shared" si="78"/>
        <v/>
      </c>
      <c r="F558" s="33" t="str">
        <f t="shared" si="78"/>
        <v/>
      </c>
      <c r="G558" s="33" t="str">
        <f t="shared" si="78"/>
        <v/>
      </c>
      <c r="H558" s="33" t="str">
        <f t="shared" si="78"/>
        <v/>
      </c>
      <c r="I558" s="33" t="str">
        <f t="shared" si="78"/>
        <v/>
      </c>
      <c r="J558" s="33">
        <f t="shared" si="78"/>
        <v>587194.87000000011</v>
      </c>
      <c r="K558" s="33">
        <f t="shared" si="78"/>
        <v>1125061.9600000002</v>
      </c>
      <c r="L558" s="33">
        <f t="shared" si="78"/>
        <v>1268914.3400000001</v>
      </c>
      <c r="M558" s="33">
        <f t="shared" si="78"/>
        <v>1236301.77</v>
      </c>
      <c r="N558" s="33">
        <f t="shared" si="78"/>
        <v>1069472.04</v>
      </c>
      <c r="O558" s="33">
        <f t="shared" si="78"/>
        <v>1066652</v>
      </c>
      <c r="P558" s="15">
        <f>RATE(N$347-J$347,,-J558,N558)</f>
        <v>0.16170750637433043</v>
      </c>
      <c r="Q558" s="19" t="s">
        <v>232</v>
      </c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</row>
    <row r="559" spans="1:74" ht="16.5" customHeight="1">
      <c r="A559" s="2"/>
      <c r="B559" s="40" t="e">
        <f t="shared" ref="B559:O559" si="79">+B558/(B$464+B$471)</f>
        <v>#VALUE!</v>
      </c>
      <c r="C559" s="40" t="e">
        <f t="shared" si="79"/>
        <v>#VALUE!</v>
      </c>
      <c r="D559" s="40" t="e">
        <f t="shared" si="79"/>
        <v>#VALUE!</v>
      </c>
      <c r="E559" s="40" t="e">
        <f t="shared" si="79"/>
        <v>#VALUE!</v>
      </c>
      <c r="F559" s="40" t="e">
        <f t="shared" si="79"/>
        <v>#VALUE!</v>
      </c>
      <c r="G559" s="40" t="e">
        <f t="shared" si="79"/>
        <v>#VALUE!</v>
      </c>
      <c r="H559" s="40" t="e">
        <f t="shared" si="79"/>
        <v>#VALUE!</v>
      </c>
      <c r="I559" s="40" t="e">
        <f t="shared" si="79"/>
        <v>#VALUE!</v>
      </c>
      <c r="J559" s="40">
        <f t="shared" si="79"/>
        <v>0.43934058293028866</v>
      </c>
      <c r="K559" s="40">
        <f t="shared" si="79"/>
        <v>0.33438601765397929</v>
      </c>
      <c r="L559" s="40">
        <f t="shared" si="79"/>
        <v>0.35225081004695125</v>
      </c>
      <c r="M559" s="40">
        <f t="shared" si="79"/>
        <v>0.3615716021912278</v>
      </c>
      <c r="N559" s="40">
        <f t="shared" si="79"/>
        <v>0.34370124504925503</v>
      </c>
      <c r="O559" s="40">
        <f t="shared" si="79"/>
        <v>0.34820084326698708</v>
      </c>
      <c r="P559" s="15">
        <f>RATE(N$347-J$347,,-J559,N559)</f>
        <v>-5.9530001545562407E-2</v>
      </c>
      <c r="Q559" s="21" t="s">
        <v>250</v>
      </c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</row>
    <row r="560" spans="1:74" ht="16.5" customHeight="1">
      <c r="A560" s="26"/>
      <c r="B560" s="35"/>
      <c r="C560" s="40" t="e">
        <f t="shared" ref="C560:O560" si="80">C558/B558-1</f>
        <v>#VALUE!</v>
      </c>
      <c r="D560" s="40" t="e">
        <f t="shared" si="80"/>
        <v>#VALUE!</v>
      </c>
      <c r="E560" s="40" t="e">
        <f t="shared" si="80"/>
        <v>#VALUE!</v>
      </c>
      <c r="F560" s="40" t="e">
        <f t="shared" si="80"/>
        <v>#VALUE!</v>
      </c>
      <c r="G560" s="40" t="e">
        <f t="shared" si="80"/>
        <v>#VALUE!</v>
      </c>
      <c r="H560" s="40" t="e">
        <f t="shared" si="80"/>
        <v>#VALUE!</v>
      </c>
      <c r="I560" s="40" t="e">
        <f t="shared" si="80"/>
        <v>#VALUE!</v>
      </c>
      <c r="J560" s="40" t="e">
        <f t="shared" si="80"/>
        <v>#VALUE!</v>
      </c>
      <c r="K560" s="40">
        <f t="shared" si="80"/>
        <v>0.91599419116178593</v>
      </c>
      <c r="L560" s="40">
        <f t="shared" si="80"/>
        <v>0.12786174016584817</v>
      </c>
      <c r="M560" s="40">
        <f t="shared" si="80"/>
        <v>-2.5701159622800174E-2</v>
      </c>
      <c r="N560" s="40">
        <f t="shared" si="80"/>
        <v>-0.13494256341637367</v>
      </c>
      <c r="O560" s="40">
        <f t="shared" si="80"/>
        <v>-2.6368524790980619E-3</v>
      </c>
      <c r="P560" s="31"/>
      <c r="Q560" s="21" t="s">
        <v>239</v>
      </c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  <c r="BO560" s="26"/>
      <c r="BP560" s="26"/>
      <c r="BQ560" s="26"/>
      <c r="BR560" s="26"/>
      <c r="BS560" s="26"/>
      <c r="BT560" s="26"/>
      <c r="BU560" s="26"/>
      <c r="BV560" s="26"/>
    </row>
    <row r="561" spans="1:74" ht="16.5" customHeight="1">
      <c r="A561" s="2"/>
      <c r="B561" s="131" t="s">
        <v>134</v>
      </c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29"/>
      <c r="O561" s="24"/>
      <c r="P561" s="15"/>
      <c r="Q561" s="4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</row>
    <row r="562" spans="1:74" ht="16.5" customHeight="1">
      <c r="A562" s="2"/>
      <c r="B562" s="34" t="str">
        <f t="shared" ref="B562:O565" si="81">IFERROR(VLOOKUP($B$561,$130:$216,MATCH($Q562&amp;"/"&amp;B$347,$128:$128,0),FALSE),"")</f>
        <v/>
      </c>
      <c r="C562" s="34" t="str">
        <f t="shared" si="81"/>
        <v/>
      </c>
      <c r="D562" s="34" t="str">
        <f t="shared" si="81"/>
        <v/>
      </c>
      <c r="E562" s="34" t="str">
        <f t="shared" si="81"/>
        <v/>
      </c>
      <c r="F562" s="34" t="str">
        <f t="shared" si="81"/>
        <v/>
      </c>
      <c r="G562" s="34" t="str">
        <f t="shared" si="81"/>
        <v/>
      </c>
      <c r="H562" s="34" t="str">
        <f t="shared" si="81"/>
        <v/>
      </c>
      <c r="I562" s="34" t="str">
        <f t="shared" si="81"/>
        <v/>
      </c>
      <c r="J562" s="34" t="str">
        <f t="shared" si="81"/>
        <v/>
      </c>
      <c r="K562" s="34">
        <f t="shared" si="81"/>
        <v>11821</v>
      </c>
      <c r="L562" s="34">
        <f t="shared" si="81"/>
        <v>16943</v>
      </c>
      <c r="M562" s="34">
        <f t="shared" si="81"/>
        <v>12341</v>
      </c>
      <c r="N562" s="34">
        <f t="shared" si="81"/>
        <v>8445</v>
      </c>
      <c r="O562" s="34">
        <f t="shared" si="81"/>
        <v>5589</v>
      </c>
      <c r="P562" s="15"/>
      <c r="Q562" s="19" t="s">
        <v>229</v>
      </c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</row>
    <row r="563" spans="1:74" ht="16.5" customHeight="1">
      <c r="A563" s="2"/>
      <c r="B563" s="17" t="str">
        <f t="shared" si="81"/>
        <v/>
      </c>
      <c r="C563" s="17" t="str">
        <f t="shared" si="81"/>
        <v/>
      </c>
      <c r="D563" s="17" t="str">
        <f t="shared" si="81"/>
        <v/>
      </c>
      <c r="E563" s="17" t="str">
        <f t="shared" si="81"/>
        <v/>
      </c>
      <c r="F563" s="17" t="str">
        <f t="shared" si="81"/>
        <v/>
      </c>
      <c r="G563" s="17" t="str">
        <f t="shared" si="81"/>
        <v/>
      </c>
      <c r="H563" s="17" t="str">
        <f t="shared" si="81"/>
        <v/>
      </c>
      <c r="I563" s="17" t="str">
        <f t="shared" si="81"/>
        <v/>
      </c>
      <c r="J563" s="17" t="str">
        <f t="shared" si="81"/>
        <v/>
      </c>
      <c r="K563" s="17">
        <f t="shared" si="81"/>
        <v>13716</v>
      </c>
      <c r="L563" s="17">
        <f t="shared" si="81"/>
        <v>16653</v>
      </c>
      <c r="M563" s="17">
        <f t="shared" si="81"/>
        <v>11136</v>
      </c>
      <c r="N563" s="17">
        <f t="shared" si="81"/>
        <v>8253</v>
      </c>
      <c r="O563" s="17" t="str">
        <f t="shared" si="81"/>
        <v/>
      </c>
      <c r="P563" s="15"/>
      <c r="Q563" s="19" t="s">
        <v>230</v>
      </c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</row>
    <row r="564" spans="1:74" ht="16.5" customHeight="1">
      <c r="A564" s="2"/>
      <c r="B564" s="17" t="str">
        <f t="shared" si="81"/>
        <v/>
      </c>
      <c r="C564" s="17" t="str">
        <f t="shared" si="81"/>
        <v/>
      </c>
      <c r="D564" s="17" t="str">
        <f t="shared" si="81"/>
        <v/>
      </c>
      <c r="E564" s="17" t="str">
        <f t="shared" si="81"/>
        <v/>
      </c>
      <c r="F564" s="17" t="str">
        <f t="shared" si="81"/>
        <v/>
      </c>
      <c r="G564" s="17" t="str">
        <f t="shared" si="81"/>
        <v/>
      </c>
      <c r="H564" s="17" t="str">
        <f t="shared" si="81"/>
        <v/>
      </c>
      <c r="I564" s="17" t="str">
        <f t="shared" si="81"/>
        <v/>
      </c>
      <c r="J564" s="17">
        <f t="shared" si="81"/>
        <v>8332</v>
      </c>
      <c r="K564" s="17">
        <f t="shared" si="81"/>
        <v>14589</v>
      </c>
      <c r="L564" s="17">
        <f t="shared" si="81"/>
        <v>14885</v>
      </c>
      <c r="M564" s="17">
        <f t="shared" si="81"/>
        <v>9341</v>
      </c>
      <c r="N564" s="17">
        <f t="shared" si="81"/>
        <v>7623</v>
      </c>
      <c r="O564" s="17" t="str">
        <f t="shared" si="81"/>
        <v/>
      </c>
      <c r="P564" s="15"/>
      <c r="Q564" s="19" t="s">
        <v>231</v>
      </c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</row>
    <row r="565" spans="1:74" ht="16.5" customHeight="1">
      <c r="A565" s="2"/>
      <c r="B565" s="33" t="str">
        <f t="shared" si="81"/>
        <v/>
      </c>
      <c r="C565" s="33" t="str">
        <f t="shared" si="81"/>
        <v/>
      </c>
      <c r="D565" s="33" t="str">
        <f t="shared" si="81"/>
        <v/>
      </c>
      <c r="E565" s="33" t="str">
        <f t="shared" si="81"/>
        <v/>
      </c>
      <c r="F565" s="33" t="str">
        <f t="shared" si="81"/>
        <v/>
      </c>
      <c r="G565" s="33" t="str">
        <f t="shared" si="81"/>
        <v/>
      </c>
      <c r="H565" s="33" t="str">
        <f t="shared" si="81"/>
        <v/>
      </c>
      <c r="I565" s="33" t="str">
        <f t="shared" si="81"/>
        <v/>
      </c>
      <c r="J565" s="33">
        <f t="shared" si="81"/>
        <v>9787.9699999999993</v>
      </c>
      <c r="K565" s="33">
        <f t="shared" si="81"/>
        <v>16566.849999999999</v>
      </c>
      <c r="L565" s="33">
        <f t="shared" si="81"/>
        <v>13531.05</v>
      </c>
      <c r="M565" s="33">
        <f t="shared" si="81"/>
        <v>8609.48</v>
      </c>
      <c r="N565" s="33">
        <f t="shared" si="81"/>
        <v>6778.39</v>
      </c>
      <c r="O565" s="33" t="str">
        <f t="shared" si="81"/>
        <v/>
      </c>
      <c r="P565" s="15"/>
      <c r="Q565" s="19" t="s">
        <v>238</v>
      </c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</row>
    <row r="566" spans="1:74" ht="16.5" customHeight="1">
      <c r="A566" s="2"/>
      <c r="B566" s="33">
        <f t="shared" ref="B566:M566" si="82">SUM(B562:B565)</f>
        <v>0</v>
      </c>
      <c r="C566" s="33">
        <f t="shared" si="82"/>
        <v>0</v>
      </c>
      <c r="D566" s="33">
        <f t="shared" si="82"/>
        <v>0</v>
      </c>
      <c r="E566" s="33">
        <f t="shared" si="82"/>
        <v>0</v>
      </c>
      <c r="F566" s="33">
        <f t="shared" si="82"/>
        <v>0</v>
      </c>
      <c r="G566" s="33">
        <f t="shared" si="82"/>
        <v>0</v>
      </c>
      <c r="H566" s="33">
        <f t="shared" si="82"/>
        <v>0</v>
      </c>
      <c r="I566" s="33">
        <f t="shared" si="82"/>
        <v>0</v>
      </c>
      <c r="J566" s="33">
        <f t="shared" si="82"/>
        <v>18119.97</v>
      </c>
      <c r="K566" s="33">
        <f t="shared" si="82"/>
        <v>56692.85</v>
      </c>
      <c r="L566" s="33">
        <f t="shared" si="82"/>
        <v>62012.05</v>
      </c>
      <c r="M566" s="33">
        <f t="shared" si="82"/>
        <v>41427.479999999996</v>
      </c>
      <c r="N566" s="33">
        <f>IF(N563="",N562*4,IF(N564="",(N563+N562)*2,IF(N565="",((N564+N563+N562)/3)*4,SUM(N562:N565))))</f>
        <v>31099.39</v>
      </c>
      <c r="O566" s="33">
        <f>IF(O563="",O562*4,IF(O564="",(O563+O562)*2,IF(O565="",((O564+O563+O562)/3)*4,SUM(O562:O565))))</f>
        <v>22356</v>
      </c>
      <c r="P566" s="15">
        <f>RATE(N$347-J$347,,-J566,N566)</f>
        <v>0.14458644683991773</v>
      </c>
      <c r="Q566" s="19" t="s">
        <v>232</v>
      </c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</row>
    <row r="567" spans="1:74" ht="16.5" customHeight="1">
      <c r="A567" s="2"/>
      <c r="B567" s="40" t="e">
        <f t="shared" ref="B567:O567" si="83">+B566/(B$464+B$471)</f>
        <v>#DIV/0!</v>
      </c>
      <c r="C567" s="40" t="e">
        <f t="shared" si="83"/>
        <v>#DIV/0!</v>
      </c>
      <c r="D567" s="40" t="e">
        <f t="shared" si="83"/>
        <v>#DIV/0!</v>
      </c>
      <c r="E567" s="40" t="e">
        <f t="shared" si="83"/>
        <v>#DIV/0!</v>
      </c>
      <c r="F567" s="40" t="e">
        <f t="shared" si="83"/>
        <v>#DIV/0!</v>
      </c>
      <c r="G567" s="40" t="e">
        <f t="shared" si="83"/>
        <v>#DIV/0!</v>
      </c>
      <c r="H567" s="40" t="e">
        <f t="shared" si="83"/>
        <v>#DIV/0!</v>
      </c>
      <c r="I567" s="40" t="e">
        <f t="shared" si="83"/>
        <v>#DIV/0!</v>
      </c>
      <c r="J567" s="40">
        <f t="shared" si="83"/>
        <v>1.3557404175685904E-2</v>
      </c>
      <c r="K567" s="40">
        <f t="shared" si="83"/>
        <v>1.6850002057623919E-2</v>
      </c>
      <c r="L567" s="40">
        <f t="shared" si="83"/>
        <v>1.7214554329311182E-2</v>
      </c>
      <c r="M567" s="40">
        <f t="shared" si="83"/>
        <v>1.2115974175419198E-2</v>
      </c>
      <c r="N567" s="40">
        <f t="shared" si="83"/>
        <v>9.9945568126047976E-3</v>
      </c>
      <c r="O567" s="40">
        <f t="shared" si="83"/>
        <v>7.2979547707000634E-3</v>
      </c>
      <c r="P567" s="15">
        <f>RATE(N$347-J$347,,-J567,N567)</f>
        <v>-7.3390498052179273E-2</v>
      </c>
      <c r="Q567" s="21" t="s">
        <v>233</v>
      </c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</row>
    <row r="568" spans="1:74" ht="16.5" customHeight="1">
      <c r="A568" s="2"/>
      <c r="B568" s="124" t="s">
        <v>251</v>
      </c>
      <c r="C568" s="119"/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29"/>
      <c r="O568" s="28"/>
      <c r="P568" s="15"/>
      <c r="Q568" s="4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</row>
    <row r="569" spans="1:74" ht="16.5" customHeight="1">
      <c r="A569" s="2"/>
      <c r="B569" s="34" t="str">
        <f t="shared" ref="B569:O572" si="84">IFERROR(B546-B562,"")</f>
        <v/>
      </c>
      <c r="C569" s="34" t="str">
        <f t="shared" si="84"/>
        <v/>
      </c>
      <c r="D569" s="34" t="str">
        <f t="shared" si="84"/>
        <v/>
      </c>
      <c r="E569" s="34" t="str">
        <f t="shared" si="84"/>
        <v/>
      </c>
      <c r="F569" s="34" t="str">
        <f t="shared" si="84"/>
        <v/>
      </c>
      <c r="G569" s="34" t="str">
        <f t="shared" si="84"/>
        <v/>
      </c>
      <c r="H569" s="34" t="str">
        <f t="shared" si="84"/>
        <v/>
      </c>
      <c r="I569" s="34" t="str">
        <f t="shared" si="84"/>
        <v/>
      </c>
      <c r="J569" s="34" t="str">
        <f t="shared" si="84"/>
        <v/>
      </c>
      <c r="K569" s="34">
        <f t="shared" si="84"/>
        <v>153721</v>
      </c>
      <c r="L569" s="34">
        <f t="shared" si="84"/>
        <v>162769</v>
      </c>
      <c r="M569" s="34">
        <f t="shared" si="84"/>
        <v>169684</v>
      </c>
      <c r="N569" s="34">
        <f t="shared" si="84"/>
        <v>139332</v>
      </c>
      <c r="O569" s="34">
        <f t="shared" si="84"/>
        <v>130122</v>
      </c>
      <c r="P569" s="15"/>
      <c r="Q569" s="19" t="s">
        <v>229</v>
      </c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</row>
    <row r="570" spans="1:74" ht="16.5" customHeight="1">
      <c r="A570" s="2"/>
      <c r="B570" s="17" t="str">
        <f t="shared" si="84"/>
        <v/>
      </c>
      <c r="C570" s="17" t="str">
        <f t="shared" si="84"/>
        <v/>
      </c>
      <c r="D570" s="17" t="str">
        <f t="shared" si="84"/>
        <v/>
      </c>
      <c r="E570" s="17" t="str">
        <f t="shared" si="84"/>
        <v/>
      </c>
      <c r="F570" s="17" t="str">
        <f t="shared" si="84"/>
        <v/>
      </c>
      <c r="G570" s="17" t="str">
        <f t="shared" si="84"/>
        <v/>
      </c>
      <c r="H570" s="17" t="str">
        <f t="shared" si="84"/>
        <v/>
      </c>
      <c r="I570" s="17" t="str">
        <f t="shared" si="84"/>
        <v/>
      </c>
      <c r="J570" s="17" t="str">
        <f t="shared" si="84"/>
        <v/>
      </c>
      <c r="K570" s="17">
        <f t="shared" si="84"/>
        <v>165663</v>
      </c>
      <c r="L570" s="17">
        <f t="shared" si="84"/>
        <v>170978</v>
      </c>
      <c r="M570" s="17">
        <f t="shared" si="84"/>
        <v>165176</v>
      </c>
      <c r="N570" s="17">
        <f t="shared" si="84"/>
        <v>108963</v>
      </c>
      <c r="O570" s="17" t="str">
        <f t="shared" si="84"/>
        <v/>
      </c>
      <c r="P570" s="15"/>
      <c r="Q570" s="19" t="s">
        <v>230</v>
      </c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</row>
    <row r="571" spans="1:74" ht="16.5" customHeight="1">
      <c r="A571" s="2"/>
      <c r="B571" s="17" t="str">
        <f t="shared" si="84"/>
        <v/>
      </c>
      <c r="C571" s="17" t="str">
        <f t="shared" si="84"/>
        <v/>
      </c>
      <c r="D571" s="17" t="str">
        <f t="shared" si="84"/>
        <v/>
      </c>
      <c r="E571" s="17" t="str">
        <f t="shared" si="84"/>
        <v/>
      </c>
      <c r="F571" s="17" t="str">
        <f t="shared" si="84"/>
        <v/>
      </c>
      <c r="G571" s="17" t="str">
        <f t="shared" si="84"/>
        <v/>
      </c>
      <c r="H571" s="17" t="str">
        <f t="shared" si="84"/>
        <v/>
      </c>
      <c r="I571" s="17" t="str">
        <f t="shared" si="84"/>
        <v/>
      </c>
      <c r="J571" s="17">
        <f t="shared" si="84"/>
        <v>125391</v>
      </c>
      <c r="K571" s="17">
        <f t="shared" si="84"/>
        <v>157707</v>
      </c>
      <c r="L571" s="17">
        <f t="shared" si="84"/>
        <v>163573</v>
      </c>
      <c r="M571" s="17">
        <f t="shared" si="84"/>
        <v>162317</v>
      </c>
      <c r="N571" s="17">
        <f t="shared" si="84"/>
        <v>133934</v>
      </c>
      <c r="O571" s="17" t="str">
        <f t="shared" si="84"/>
        <v/>
      </c>
      <c r="P571" s="15"/>
      <c r="Q571" s="19" t="s">
        <v>231</v>
      </c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</row>
    <row r="572" spans="1:74" ht="16.5" customHeight="1">
      <c r="A572" s="2"/>
      <c r="B572" s="17" t="str">
        <f t="shared" si="84"/>
        <v/>
      </c>
      <c r="C572" s="33" t="str">
        <f t="shared" si="84"/>
        <v/>
      </c>
      <c r="D572" s="33" t="str">
        <f t="shared" si="84"/>
        <v/>
      </c>
      <c r="E572" s="33" t="str">
        <f t="shared" si="84"/>
        <v/>
      </c>
      <c r="F572" s="33" t="str">
        <f t="shared" si="84"/>
        <v/>
      </c>
      <c r="G572" s="33" t="str">
        <f t="shared" si="84"/>
        <v/>
      </c>
      <c r="H572" s="33" t="str">
        <f t="shared" si="84"/>
        <v/>
      </c>
      <c r="I572" s="33" t="str">
        <f t="shared" si="84"/>
        <v/>
      </c>
      <c r="J572" s="33">
        <f t="shared" si="84"/>
        <v>123795.55000000008</v>
      </c>
      <c r="K572" s="33">
        <f t="shared" si="84"/>
        <v>130441.52999999994</v>
      </c>
      <c r="L572" s="33">
        <f t="shared" si="84"/>
        <v>160711.98999999996</v>
      </c>
      <c r="M572" s="33">
        <f t="shared" si="84"/>
        <v>163683.37000000002</v>
      </c>
      <c r="N572" s="33">
        <f t="shared" si="84"/>
        <v>118820.32</v>
      </c>
      <c r="O572" s="33" t="str">
        <f t="shared" si="84"/>
        <v/>
      </c>
      <c r="P572" s="15"/>
      <c r="Q572" s="19" t="s">
        <v>238</v>
      </c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</row>
    <row r="573" spans="1:74" ht="16.5" customHeight="1">
      <c r="A573" s="2"/>
      <c r="B573" s="42">
        <f t="shared" ref="B573:M573" si="85">B550-B566</f>
        <v>0</v>
      </c>
      <c r="C573" s="33">
        <f t="shared" si="85"/>
        <v>0</v>
      </c>
      <c r="D573" s="33">
        <f t="shared" si="85"/>
        <v>0</v>
      </c>
      <c r="E573" s="33">
        <f t="shared" si="85"/>
        <v>0</v>
      </c>
      <c r="F573" s="33">
        <f t="shared" si="85"/>
        <v>0</v>
      </c>
      <c r="G573" s="33">
        <f t="shared" si="85"/>
        <v>0</v>
      </c>
      <c r="H573" s="33">
        <f t="shared" si="85"/>
        <v>0</v>
      </c>
      <c r="I573" s="33">
        <f t="shared" si="85"/>
        <v>0</v>
      </c>
      <c r="J573" s="33">
        <f t="shared" si="85"/>
        <v>249186.55000000013</v>
      </c>
      <c r="K573" s="33">
        <f t="shared" si="85"/>
        <v>607532.53000000026</v>
      </c>
      <c r="L573" s="33">
        <f t="shared" si="85"/>
        <v>658031.99</v>
      </c>
      <c r="M573" s="33">
        <f t="shared" si="85"/>
        <v>660860.36999999988</v>
      </c>
      <c r="N573" s="33">
        <f>IFERROR(N550-N566,"")</f>
        <v>501049.32000000007</v>
      </c>
      <c r="O573" s="33">
        <f>IFERROR(O550-O566,"")</f>
        <v>520488</v>
      </c>
      <c r="P573" s="15">
        <f>RATE(N$347-J$347,,-J573,N573)</f>
        <v>0.19080039474176794</v>
      </c>
      <c r="Q573" s="19" t="s">
        <v>232</v>
      </c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</row>
    <row r="574" spans="1:74" ht="16.5" customHeight="1">
      <c r="A574" s="2"/>
      <c r="B574" s="40" t="e">
        <f t="shared" ref="B574:O574" si="86">+B573/(B$464+B$471)</f>
        <v>#DIV/0!</v>
      </c>
      <c r="C574" s="40" t="e">
        <f t="shared" si="86"/>
        <v>#DIV/0!</v>
      </c>
      <c r="D574" s="40" t="e">
        <f t="shared" si="86"/>
        <v>#DIV/0!</v>
      </c>
      <c r="E574" s="40" t="e">
        <f t="shared" si="86"/>
        <v>#DIV/0!</v>
      </c>
      <c r="F574" s="40" t="e">
        <f t="shared" si="86"/>
        <v>#DIV/0!</v>
      </c>
      <c r="G574" s="40" t="e">
        <f t="shared" si="86"/>
        <v>#DIV/0!</v>
      </c>
      <c r="H574" s="40" t="e">
        <f t="shared" si="86"/>
        <v>#DIV/0!</v>
      </c>
      <c r="I574" s="40" t="e">
        <f t="shared" si="86"/>
        <v>#DIV/0!</v>
      </c>
      <c r="J574" s="40">
        <f t="shared" si="86"/>
        <v>0.18644196284512424</v>
      </c>
      <c r="K574" s="40">
        <f t="shared" si="86"/>
        <v>0.18056817359814278</v>
      </c>
      <c r="L574" s="40">
        <f t="shared" si="86"/>
        <v>0.18266977857174135</v>
      </c>
      <c r="M574" s="40">
        <f t="shared" si="86"/>
        <v>0.19327671334288196</v>
      </c>
      <c r="N574" s="40">
        <f t="shared" si="86"/>
        <v>0.16102456976349061</v>
      </c>
      <c r="O574" s="40">
        <f t="shared" si="86"/>
        <v>0.16990954923475285</v>
      </c>
      <c r="P574" s="15">
        <f>RATE(N$347-J$347,,-J574,N574)</f>
        <v>-3.5977611182405209E-2</v>
      </c>
      <c r="Q574" s="21" t="s">
        <v>252</v>
      </c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</row>
    <row r="575" spans="1:74" ht="16.5" customHeight="1">
      <c r="A575" s="2"/>
      <c r="B575" s="123" t="s">
        <v>135</v>
      </c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29"/>
      <c r="O575" s="23"/>
      <c r="P575" s="15"/>
      <c r="Q575" s="4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</row>
    <row r="576" spans="1:74" ht="16.5" customHeight="1">
      <c r="A576" s="2"/>
      <c r="B576" s="34" t="str">
        <f t="shared" ref="B576:O579" si="87">IFERROR(VLOOKUP($B$575,$130:$216,MATCH($Q576&amp;"/"&amp;B$347,$128:$128,0),FALSE),"")</f>
        <v/>
      </c>
      <c r="C576" s="34" t="str">
        <f t="shared" si="87"/>
        <v/>
      </c>
      <c r="D576" s="34" t="str">
        <f t="shared" si="87"/>
        <v/>
      </c>
      <c r="E576" s="34" t="str">
        <f t="shared" si="87"/>
        <v/>
      </c>
      <c r="F576" s="34" t="str">
        <f t="shared" si="87"/>
        <v/>
      </c>
      <c r="G576" s="34" t="str">
        <f t="shared" si="87"/>
        <v/>
      </c>
      <c r="H576" s="34" t="str">
        <f t="shared" si="87"/>
        <v/>
      </c>
      <c r="I576" s="34" t="str">
        <f t="shared" si="87"/>
        <v/>
      </c>
      <c r="J576" s="34" t="str">
        <f t="shared" si="87"/>
        <v/>
      </c>
      <c r="K576" s="34">
        <f t="shared" si="87"/>
        <v>22030</v>
      </c>
      <c r="L576" s="34">
        <f t="shared" si="87"/>
        <v>19003</v>
      </c>
      <c r="M576" s="34">
        <f t="shared" si="87"/>
        <v>20571</v>
      </c>
      <c r="N576" s="34">
        <f t="shared" si="87"/>
        <v>14423</v>
      </c>
      <c r="O576" s="34">
        <f t="shared" si="87"/>
        <v>22502</v>
      </c>
      <c r="P576" s="15"/>
      <c r="Q576" s="19" t="s">
        <v>229</v>
      </c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</row>
    <row r="577" spans="1:74" ht="16.5" customHeight="1">
      <c r="A577" s="2"/>
      <c r="B577" s="17" t="str">
        <f t="shared" si="87"/>
        <v/>
      </c>
      <c r="C577" s="17" t="str">
        <f t="shared" si="87"/>
        <v/>
      </c>
      <c r="D577" s="17" t="str">
        <f t="shared" si="87"/>
        <v/>
      </c>
      <c r="E577" s="17" t="str">
        <f t="shared" si="87"/>
        <v/>
      </c>
      <c r="F577" s="17" t="str">
        <f t="shared" si="87"/>
        <v/>
      </c>
      <c r="G577" s="17" t="str">
        <f t="shared" si="87"/>
        <v/>
      </c>
      <c r="H577" s="17" t="str">
        <f t="shared" si="87"/>
        <v/>
      </c>
      <c r="I577" s="17" t="str">
        <f t="shared" si="87"/>
        <v/>
      </c>
      <c r="J577" s="17" t="str">
        <f t="shared" si="87"/>
        <v/>
      </c>
      <c r="K577" s="17">
        <f t="shared" si="87"/>
        <v>21940</v>
      </c>
      <c r="L577" s="17">
        <f t="shared" si="87"/>
        <v>20160</v>
      </c>
      <c r="M577" s="17">
        <f t="shared" si="87"/>
        <v>20282</v>
      </c>
      <c r="N577" s="17">
        <f t="shared" si="87"/>
        <v>9099</v>
      </c>
      <c r="O577" s="17" t="str">
        <f t="shared" si="87"/>
        <v/>
      </c>
      <c r="P577" s="15"/>
      <c r="Q577" s="19" t="s">
        <v>230</v>
      </c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</row>
    <row r="578" spans="1:74" ht="16.5" customHeight="1">
      <c r="A578" s="2"/>
      <c r="B578" s="17" t="str">
        <f t="shared" si="87"/>
        <v/>
      </c>
      <c r="C578" s="17" t="str">
        <f t="shared" si="87"/>
        <v/>
      </c>
      <c r="D578" s="17" t="str">
        <f t="shared" si="87"/>
        <v/>
      </c>
      <c r="E578" s="17" t="str">
        <f t="shared" si="87"/>
        <v/>
      </c>
      <c r="F578" s="17" t="str">
        <f t="shared" si="87"/>
        <v/>
      </c>
      <c r="G578" s="17" t="str">
        <f t="shared" si="87"/>
        <v/>
      </c>
      <c r="H578" s="17" t="str">
        <f t="shared" si="87"/>
        <v/>
      </c>
      <c r="I578" s="17" t="str">
        <f t="shared" si="87"/>
        <v/>
      </c>
      <c r="J578" s="17">
        <f t="shared" si="87"/>
        <v>21324</v>
      </c>
      <c r="K578" s="17">
        <f t="shared" si="87"/>
        <v>13064</v>
      </c>
      <c r="L578" s="17">
        <f t="shared" si="87"/>
        <v>18984</v>
      </c>
      <c r="M578" s="17">
        <f t="shared" si="87"/>
        <v>18592</v>
      </c>
      <c r="N578" s="17">
        <f t="shared" si="87"/>
        <v>14236</v>
      </c>
      <c r="O578" s="17" t="str">
        <f t="shared" si="87"/>
        <v/>
      </c>
      <c r="P578" s="15"/>
      <c r="Q578" s="19" t="s">
        <v>231</v>
      </c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</row>
    <row r="579" spans="1:74" ht="16.5" customHeight="1">
      <c r="A579" s="2"/>
      <c r="B579" s="33" t="str">
        <f t="shared" si="87"/>
        <v/>
      </c>
      <c r="C579" s="33" t="str">
        <f t="shared" si="87"/>
        <v/>
      </c>
      <c r="D579" s="33" t="str">
        <f t="shared" si="87"/>
        <v/>
      </c>
      <c r="E579" s="33" t="str">
        <f t="shared" si="87"/>
        <v/>
      </c>
      <c r="F579" s="33" t="str">
        <f t="shared" si="87"/>
        <v/>
      </c>
      <c r="G579" s="33" t="str">
        <f t="shared" si="87"/>
        <v/>
      </c>
      <c r="H579" s="33" t="str">
        <f t="shared" si="87"/>
        <v/>
      </c>
      <c r="I579" s="33" t="str">
        <f t="shared" si="87"/>
        <v/>
      </c>
      <c r="J579" s="33">
        <f t="shared" si="87"/>
        <v>-8782.66</v>
      </c>
      <c r="K579" s="33">
        <f t="shared" si="87"/>
        <v>9171.81</v>
      </c>
      <c r="L579" s="33">
        <f t="shared" si="87"/>
        <v>19074.759999999998</v>
      </c>
      <c r="M579" s="33">
        <f t="shared" si="87"/>
        <v>18201.330000000002</v>
      </c>
      <c r="N579" s="33">
        <f t="shared" si="87"/>
        <v>11440.9</v>
      </c>
      <c r="O579" s="33" t="str">
        <f t="shared" si="87"/>
        <v/>
      </c>
      <c r="P579" s="15"/>
      <c r="Q579" s="19" t="s">
        <v>238</v>
      </c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</row>
    <row r="580" spans="1:74" ht="16.5" customHeight="1">
      <c r="A580" s="2"/>
      <c r="B580" s="33">
        <f t="shared" ref="B580:M580" si="88">SUM(B576:B579)</f>
        <v>0</v>
      </c>
      <c r="C580" s="33">
        <f t="shared" si="88"/>
        <v>0</v>
      </c>
      <c r="D580" s="33">
        <f t="shared" si="88"/>
        <v>0</v>
      </c>
      <c r="E580" s="33">
        <f t="shared" si="88"/>
        <v>0</v>
      </c>
      <c r="F580" s="33">
        <f t="shared" si="88"/>
        <v>0</v>
      </c>
      <c r="G580" s="33">
        <f t="shared" si="88"/>
        <v>0</v>
      </c>
      <c r="H580" s="33">
        <f t="shared" si="88"/>
        <v>0</v>
      </c>
      <c r="I580" s="33">
        <f t="shared" si="88"/>
        <v>0</v>
      </c>
      <c r="J580" s="33">
        <f t="shared" si="88"/>
        <v>12541.34</v>
      </c>
      <c r="K580" s="33">
        <f t="shared" si="88"/>
        <v>66205.81</v>
      </c>
      <c r="L580" s="33">
        <f t="shared" si="88"/>
        <v>77221.759999999995</v>
      </c>
      <c r="M580" s="33">
        <f t="shared" si="88"/>
        <v>77646.33</v>
      </c>
      <c r="N580" s="33">
        <f>IF(N577="",N576*4,IF(N578="",(N577+N576)*2,IF(N579="",((N578+N577+N576)/3)*4,SUM(N576:N579))))</f>
        <v>49198.9</v>
      </c>
      <c r="O580" s="33">
        <f>IF(O577="",O576*4,IF(O578="",(O577+O576)*2,IF(O579="",((O578+O577+O576)/3)*4,SUM(O576:O579))))</f>
        <v>90008</v>
      </c>
      <c r="P580" s="15">
        <f>RATE(N$347-J$347,,-J580,N580)</f>
        <v>0.40735241512334103</v>
      </c>
      <c r="Q580" s="19" t="s">
        <v>232</v>
      </c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</row>
    <row r="581" spans="1:74" ht="16.5" customHeight="1">
      <c r="A581" s="2"/>
      <c r="B581" s="40" t="e">
        <f t="shared" ref="B581:O581" si="89">+B580/B$573</f>
        <v>#DIV/0!</v>
      </c>
      <c r="C581" s="40" t="e">
        <f t="shared" si="89"/>
        <v>#DIV/0!</v>
      </c>
      <c r="D581" s="40" t="e">
        <f t="shared" si="89"/>
        <v>#DIV/0!</v>
      </c>
      <c r="E581" s="40" t="e">
        <f t="shared" si="89"/>
        <v>#DIV/0!</v>
      </c>
      <c r="F581" s="40" t="e">
        <f t="shared" si="89"/>
        <v>#DIV/0!</v>
      </c>
      <c r="G581" s="40" t="e">
        <f t="shared" si="89"/>
        <v>#DIV/0!</v>
      </c>
      <c r="H581" s="40" t="e">
        <f t="shared" si="89"/>
        <v>#DIV/0!</v>
      </c>
      <c r="I581" s="40" t="e">
        <f t="shared" si="89"/>
        <v>#DIV/0!</v>
      </c>
      <c r="J581" s="40">
        <f t="shared" si="89"/>
        <v>5.032912089356345E-2</v>
      </c>
      <c r="K581" s="40">
        <f t="shared" si="89"/>
        <v>0.10897492188607574</v>
      </c>
      <c r="L581" s="40">
        <f t="shared" si="89"/>
        <v>0.11735259253885209</v>
      </c>
      <c r="M581" s="40">
        <f t="shared" si="89"/>
        <v>0.11749279200990674</v>
      </c>
      <c r="N581" s="40">
        <f t="shared" si="89"/>
        <v>9.8191730905851732E-2</v>
      </c>
      <c r="O581" s="40">
        <f t="shared" si="89"/>
        <v>0.17293001952014264</v>
      </c>
      <c r="P581" s="15">
        <f>RATE(N$347-J$347,,-J581,N581)</f>
        <v>0.18185417248552468</v>
      </c>
      <c r="Q581" s="21" t="s">
        <v>253</v>
      </c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</row>
    <row r="582" spans="1:74" ht="16.5" customHeight="1">
      <c r="A582" s="2"/>
      <c r="B582" s="124" t="s">
        <v>147</v>
      </c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29"/>
      <c r="O582" s="28"/>
      <c r="P582" s="15"/>
      <c r="Q582" s="4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</row>
    <row r="583" spans="1:74" ht="16.5" customHeight="1">
      <c r="A583" s="2"/>
      <c r="B583" s="34" t="str">
        <f t="shared" ref="B583:O586" si="90">IFERROR(VLOOKUP($B$582,$130:$216,MATCH($Q583&amp;"/"&amp;B$347,$128:$128,0),FALSE),"")</f>
        <v/>
      </c>
      <c r="C583" s="34" t="str">
        <f t="shared" si="90"/>
        <v/>
      </c>
      <c r="D583" s="34" t="str">
        <f t="shared" si="90"/>
        <v/>
      </c>
      <c r="E583" s="34" t="str">
        <f t="shared" si="90"/>
        <v/>
      </c>
      <c r="F583" s="34" t="str">
        <f t="shared" si="90"/>
        <v/>
      </c>
      <c r="G583" s="34" t="str">
        <f t="shared" si="90"/>
        <v/>
      </c>
      <c r="H583" s="34" t="str">
        <f t="shared" si="90"/>
        <v/>
      </c>
      <c r="I583" s="34" t="str">
        <f t="shared" si="90"/>
        <v/>
      </c>
      <c r="J583" s="34" t="str">
        <f t="shared" si="90"/>
        <v/>
      </c>
      <c r="K583" s="34">
        <f t="shared" si="90"/>
        <v>131691</v>
      </c>
      <c r="L583" s="34">
        <f t="shared" si="90"/>
        <v>145012</v>
      </c>
      <c r="M583" s="34">
        <f t="shared" si="90"/>
        <v>149507</v>
      </c>
      <c r="N583" s="34">
        <f t="shared" si="90"/>
        <v>126536</v>
      </c>
      <c r="O583" s="34">
        <f t="shared" si="90"/>
        <v>111326</v>
      </c>
      <c r="P583" s="15"/>
      <c r="Q583" s="19" t="s">
        <v>229</v>
      </c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</row>
    <row r="584" spans="1:74" ht="16.5" customHeight="1">
      <c r="A584" s="2"/>
      <c r="B584" s="17" t="str">
        <f t="shared" si="90"/>
        <v/>
      </c>
      <c r="C584" s="17" t="str">
        <f t="shared" si="90"/>
        <v/>
      </c>
      <c r="D584" s="17" t="str">
        <f t="shared" si="90"/>
        <v/>
      </c>
      <c r="E584" s="17" t="str">
        <f t="shared" si="90"/>
        <v/>
      </c>
      <c r="F584" s="17" t="str">
        <f t="shared" si="90"/>
        <v/>
      </c>
      <c r="G584" s="17" t="str">
        <f t="shared" si="90"/>
        <v/>
      </c>
      <c r="H584" s="17" t="str">
        <f t="shared" si="90"/>
        <v/>
      </c>
      <c r="I584" s="17" t="str">
        <f t="shared" si="90"/>
        <v/>
      </c>
      <c r="J584" s="17" t="str">
        <f t="shared" si="90"/>
        <v/>
      </c>
      <c r="K584" s="17">
        <f t="shared" si="90"/>
        <v>143723</v>
      </c>
      <c r="L584" s="17">
        <f t="shared" si="90"/>
        <v>150396</v>
      </c>
      <c r="M584" s="17">
        <f t="shared" si="90"/>
        <v>145251</v>
      </c>
      <c r="N584" s="17">
        <f t="shared" si="90"/>
        <v>104297</v>
      </c>
      <c r="O584" s="17" t="str">
        <f t="shared" si="90"/>
        <v/>
      </c>
      <c r="P584" s="15"/>
      <c r="Q584" s="19" t="s">
        <v>230</v>
      </c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</row>
    <row r="585" spans="1:74" ht="16.5" customHeight="1">
      <c r="A585" s="2"/>
      <c r="B585" s="17" t="str">
        <f t="shared" si="90"/>
        <v/>
      </c>
      <c r="C585" s="17" t="str">
        <f t="shared" si="90"/>
        <v/>
      </c>
      <c r="D585" s="17" t="str">
        <f t="shared" si="90"/>
        <v/>
      </c>
      <c r="E585" s="17" t="str">
        <f t="shared" si="90"/>
        <v/>
      </c>
      <c r="F585" s="17" t="str">
        <f t="shared" si="90"/>
        <v/>
      </c>
      <c r="G585" s="17" t="str">
        <f t="shared" si="90"/>
        <v/>
      </c>
      <c r="H585" s="17" t="str">
        <f t="shared" si="90"/>
        <v/>
      </c>
      <c r="I585" s="17" t="str">
        <f t="shared" si="90"/>
        <v/>
      </c>
      <c r="J585" s="17">
        <f t="shared" si="90"/>
        <v>104067</v>
      </c>
      <c r="K585" s="17">
        <f t="shared" si="90"/>
        <v>145120</v>
      </c>
      <c r="L585" s="17">
        <f t="shared" si="90"/>
        <v>145419</v>
      </c>
      <c r="M585" s="17">
        <f t="shared" si="90"/>
        <v>143776</v>
      </c>
      <c r="N585" s="17">
        <f t="shared" si="90"/>
        <v>122935</v>
      </c>
      <c r="O585" s="17" t="str">
        <f t="shared" si="90"/>
        <v/>
      </c>
      <c r="P585" s="15"/>
      <c r="Q585" s="19" t="s">
        <v>231</v>
      </c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</row>
    <row r="586" spans="1:74" ht="16.5" customHeight="1">
      <c r="A586" s="2"/>
      <c r="B586" s="17" t="str">
        <f t="shared" si="90"/>
        <v/>
      </c>
      <c r="C586" s="33" t="str">
        <f t="shared" si="90"/>
        <v/>
      </c>
      <c r="D586" s="33" t="str">
        <f t="shared" si="90"/>
        <v/>
      </c>
      <c r="E586" s="33" t="str">
        <f t="shared" si="90"/>
        <v/>
      </c>
      <c r="F586" s="33" t="str">
        <f t="shared" si="90"/>
        <v/>
      </c>
      <c r="G586" s="33" t="str">
        <f t="shared" si="90"/>
        <v/>
      </c>
      <c r="H586" s="33" t="str">
        <f t="shared" si="90"/>
        <v/>
      </c>
      <c r="I586" s="33" t="str">
        <f t="shared" si="90"/>
        <v/>
      </c>
      <c r="J586" s="33">
        <f t="shared" si="90"/>
        <v>133179.59</v>
      </c>
      <c r="K586" s="33">
        <f t="shared" si="90"/>
        <v>122361.87</v>
      </c>
      <c r="L586" s="33">
        <f t="shared" si="90"/>
        <v>142278.35</v>
      </c>
      <c r="M586" s="33">
        <f t="shared" si="90"/>
        <v>145692.39000000001</v>
      </c>
      <c r="N586" s="33">
        <f t="shared" si="90"/>
        <v>110295.19</v>
      </c>
      <c r="O586" s="33" t="str">
        <f t="shared" si="90"/>
        <v/>
      </c>
      <c r="P586" s="15"/>
      <c r="Q586" s="19" t="s">
        <v>238</v>
      </c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</row>
    <row r="587" spans="1:74" ht="16.5" customHeight="1">
      <c r="A587" s="2"/>
      <c r="B587" s="43">
        <f t="shared" ref="B587:M587" si="91">SUM(B583:B586)</f>
        <v>0</v>
      </c>
      <c r="C587" s="33">
        <f t="shared" si="91"/>
        <v>0</v>
      </c>
      <c r="D587" s="33">
        <f t="shared" si="91"/>
        <v>0</v>
      </c>
      <c r="E587" s="33">
        <f t="shared" si="91"/>
        <v>0</v>
      </c>
      <c r="F587" s="33">
        <f t="shared" si="91"/>
        <v>0</v>
      </c>
      <c r="G587" s="33">
        <f t="shared" si="91"/>
        <v>0</v>
      </c>
      <c r="H587" s="33">
        <f t="shared" si="91"/>
        <v>0</v>
      </c>
      <c r="I587" s="33">
        <f t="shared" si="91"/>
        <v>0</v>
      </c>
      <c r="J587" s="33">
        <f t="shared" si="91"/>
        <v>237246.59</v>
      </c>
      <c r="K587" s="33">
        <f t="shared" si="91"/>
        <v>542895.87</v>
      </c>
      <c r="L587" s="33">
        <f t="shared" si="91"/>
        <v>583105.35</v>
      </c>
      <c r="M587" s="33">
        <f t="shared" si="91"/>
        <v>584226.39</v>
      </c>
      <c r="N587" s="33">
        <f>IF(N584="",N583*4,IF(N585="",(N584+N583)*2,IF(N586="",((N585+N584+N583)/3)*4,SUM(N583:N586))))</f>
        <v>464063.19</v>
      </c>
      <c r="O587" s="33">
        <f>IF(O584="",O583*4,IF(O585="",(O584+O583)*2,IF(O586="",((O585+O584+O583)/3)*4,SUM(O583:O586))))</f>
        <v>445304</v>
      </c>
      <c r="P587" s="15">
        <f>RATE(N$347-J$347,,-J587,N587)</f>
        <v>0.18261745717271172</v>
      </c>
      <c r="Q587" s="19" t="s">
        <v>232</v>
      </c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</row>
    <row r="588" spans="1:74" ht="16.5" customHeight="1">
      <c r="A588" s="2"/>
      <c r="B588" s="40" t="e">
        <f t="shared" ref="B588:O588" si="92">+B587/(B$464+B$471)</f>
        <v>#DIV/0!</v>
      </c>
      <c r="C588" s="40" t="e">
        <f t="shared" si="92"/>
        <v>#DIV/0!</v>
      </c>
      <c r="D588" s="40" t="e">
        <f t="shared" si="92"/>
        <v>#DIV/0!</v>
      </c>
      <c r="E588" s="40" t="e">
        <f t="shared" si="92"/>
        <v>#DIV/0!</v>
      </c>
      <c r="F588" s="40" t="e">
        <f t="shared" si="92"/>
        <v>#DIV/0!</v>
      </c>
      <c r="G588" s="40" t="e">
        <f t="shared" si="92"/>
        <v>#DIV/0!</v>
      </c>
      <c r="H588" s="40" t="e">
        <f t="shared" si="92"/>
        <v>#DIV/0!</v>
      </c>
      <c r="I588" s="40" t="e">
        <f t="shared" si="92"/>
        <v>#DIV/0!</v>
      </c>
      <c r="J588" s="40">
        <f t="shared" si="92"/>
        <v>0.17750845668802107</v>
      </c>
      <c r="K588" s="40">
        <f t="shared" si="92"/>
        <v>0.16135714691668399</v>
      </c>
      <c r="L588" s="40">
        <f t="shared" si="92"/>
        <v>0.16187013213217449</v>
      </c>
      <c r="M588" s="40">
        <f t="shared" si="92"/>
        <v>0.17086416682449393</v>
      </c>
      <c r="N588" s="40">
        <f t="shared" si="92"/>
        <v>0.14913816370975813</v>
      </c>
      <c r="O588" s="40">
        <f t="shared" si="92"/>
        <v>0.14536627532706303</v>
      </c>
      <c r="P588" s="15">
        <f>RATE(N$347-J$347,,-J588,N588)</f>
        <v>-4.2602176523246299E-2</v>
      </c>
      <c r="Q588" s="21" t="s">
        <v>254</v>
      </c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</row>
    <row r="589" spans="1:74" ht="16.5" customHeight="1">
      <c r="A589" s="26"/>
      <c r="B589" s="35"/>
      <c r="C589" s="40" t="e">
        <f t="shared" ref="C589:O589" si="93">C587/B587-1</f>
        <v>#DIV/0!</v>
      </c>
      <c r="D589" s="40" t="e">
        <f t="shared" si="93"/>
        <v>#DIV/0!</v>
      </c>
      <c r="E589" s="40" t="e">
        <f t="shared" si="93"/>
        <v>#DIV/0!</v>
      </c>
      <c r="F589" s="40" t="e">
        <f t="shared" si="93"/>
        <v>#DIV/0!</v>
      </c>
      <c r="G589" s="40" t="e">
        <f t="shared" si="93"/>
        <v>#DIV/0!</v>
      </c>
      <c r="H589" s="40" t="e">
        <f t="shared" si="93"/>
        <v>#DIV/0!</v>
      </c>
      <c r="I589" s="40" t="e">
        <f t="shared" si="93"/>
        <v>#DIV/0!</v>
      </c>
      <c r="J589" s="40" t="e">
        <f t="shared" si="93"/>
        <v>#DIV/0!</v>
      </c>
      <c r="K589" s="40">
        <f t="shared" si="93"/>
        <v>1.2883189596107578</v>
      </c>
      <c r="L589" s="40">
        <f t="shared" si="93"/>
        <v>7.4064810992207297E-2</v>
      </c>
      <c r="M589" s="40">
        <f t="shared" si="93"/>
        <v>1.9225342384527888E-3</v>
      </c>
      <c r="N589" s="40">
        <f t="shared" si="93"/>
        <v>-0.20567917173340977</v>
      </c>
      <c r="O589" s="40">
        <f t="shared" si="93"/>
        <v>-4.0423783666185598E-2</v>
      </c>
      <c r="P589" s="31"/>
      <c r="Q589" s="21" t="s">
        <v>239</v>
      </c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  <c r="BO589" s="26"/>
      <c r="BP589" s="26"/>
      <c r="BQ589" s="26"/>
      <c r="BR589" s="26"/>
      <c r="BS589" s="26"/>
      <c r="BT589" s="26"/>
      <c r="BU589" s="26"/>
      <c r="BV589" s="26"/>
    </row>
    <row r="590" spans="1:74" ht="16.5" customHeight="1">
      <c r="A590" s="2"/>
      <c r="B590" s="128" t="s">
        <v>255</v>
      </c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29"/>
      <c r="O590" s="1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</row>
    <row r="591" spans="1:74" ht="16.5" customHeight="1">
      <c r="A591" s="2"/>
      <c r="B591" s="130" t="s">
        <v>159</v>
      </c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29"/>
      <c r="O591" s="16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</row>
    <row r="592" spans="1:74" ht="16.5" customHeight="1">
      <c r="A592" s="2"/>
      <c r="B592" s="17" t="str">
        <f t="shared" ref="B592:O595" si="94">IFERROR(VLOOKUP($B$591,$221:$342,MATCH($Q592&amp;"/"&amp;B$347,$219:$219,0),FALSE),"")</f>
        <v/>
      </c>
      <c r="C592" s="17" t="str">
        <f t="shared" si="94"/>
        <v/>
      </c>
      <c r="D592" s="17" t="str">
        <f t="shared" si="94"/>
        <v/>
      </c>
      <c r="E592" s="17" t="str">
        <f t="shared" si="94"/>
        <v/>
      </c>
      <c r="F592" s="17" t="str">
        <f t="shared" si="94"/>
        <v/>
      </c>
      <c r="G592" s="17" t="str">
        <f t="shared" si="94"/>
        <v/>
      </c>
      <c r="H592" s="17" t="str">
        <f t="shared" si="94"/>
        <v/>
      </c>
      <c r="I592" s="17" t="str">
        <f t="shared" si="94"/>
        <v/>
      </c>
      <c r="J592" s="17" t="str">
        <f t="shared" si="94"/>
        <v/>
      </c>
      <c r="K592" s="17">
        <f t="shared" si="94"/>
        <v>98008</v>
      </c>
      <c r="L592" s="17">
        <f t="shared" si="94"/>
        <v>134707</v>
      </c>
      <c r="M592" s="17">
        <f t="shared" si="94"/>
        <v>132774</v>
      </c>
      <c r="N592" s="18">
        <f t="shared" si="94"/>
        <v>136062</v>
      </c>
      <c r="O592" s="18">
        <f t="shared" si="94"/>
        <v>130952</v>
      </c>
      <c r="P592" s="15"/>
      <c r="Q592" s="19" t="s">
        <v>229</v>
      </c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</row>
    <row r="593" spans="1:74" ht="16.5" customHeight="1">
      <c r="A593" s="2"/>
      <c r="B593" s="17" t="str">
        <f t="shared" si="94"/>
        <v/>
      </c>
      <c r="C593" s="17" t="str">
        <f t="shared" si="94"/>
        <v/>
      </c>
      <c r="D593" s="17" t="str">
        <f t="shared" si="94"/>
        <v/>
      </c>
      <c r="E593" s="17" t="str">
        <f t="shared" si="94"/>
        <v/>
      </c>
      <c r="F593" s="17" t="str">
        <f t="shared" si="94"/>
        <v/>
      </c>
      <c r="G593" s="17" t="str">
        <f t="shared" si="94"/>
        <v/>
      </c>
      <c r="H593" s="17" t="str">
        <f t="shared" si="94"/>
        <v/>
      </c>
      <c r="I593" s="17" t="str">
        <f t="shared" si="94"/>
        <v/>
      </c>
      <c r="J593" s="17" t="str">
        <f t="shared" si="94"/>
        <v/>
      </c>
      <c r="K593" s="17">
        <f t="shared" si="94"/>
        <v>207806</v>
      </c>
      <c r="L593" s="17">
        <f t="shared" si="94"/>
        <v>271185</v>
      </c>
      <c r="M593" s="17">
        <f t="shared" si="94"/>
        <v>265822</v>
      </c>
      <c r="N593" s="18">
        <f t="shared" si="94"/>
        <v>269827</v>
      </c>
      <c r="O593" s="18" t="str">
        <f t="shared" si="94"/>
        <v/>
      </c>
      <c r="P593" s="15"/>
      <c r="Q593" s="19" t="s">
        <v>230</v>
      </c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</row>
    <row r="594" spans="1:74" ht="16.5" customHeight="1">
      <c r="A594" s="2"/>
      <c r="B594" s="17" t="str">
        <f t="shared" si="94"/>
        <v/>
      </c>
      <c r="C594" s="17" t="str">
        <f t="shared" si="94"/>
        <v/>
      </c>
      <c r="D594" s="17" t="str">
        <f t="shared" si="94"/>
        <v/>
      </c>
      <c r="E594" s="17" t="str">
        <f t="shared" si="94"/>
        <v/>
      </c>
      <c r="F594" s="17" t="str">
        <f t="shared" si="94"/>
        <v/>
      </c>
      <c r="G594" s="17" t="str">
        <f t="shared" si="94"/>
        <v/>
      </c>
      <c r="H594" s="17" t="str">
        <f t="shared" si="94"/>
        <v/>
      </c>
      <c r="I594" s="17" t="str">
        <f t="shared" si="94"/>
        <v/>
      </c>
      <c r="J594" s="17">
        <f t="shared" si="94"/>
        <v>229346</v>
      </c>
      <c r="K594" s="17">
        <f t="shared" si="94"/>
        <v>328083</v>
      </c>
      <c r="L594" s="17">
        <f t="shared" si="94"/>
        <v>407887</v>
      </c>
      <c r="M594" s="17">
        <f t="shared" si="94"/>
        <v>399754</v>
      </c>
      <c r="N594" s="18">
        <f t="shared" si="94"/>
        <v>404004</v>
      </c>
      <c r="O594" s="18" t="str">
        <f t="shared" si="94"/>
        <v/>
      </c>
      <c r="P594" s="15"/>
      <c r="Q594" s="19" t="s">
        <v>231</v>
      </c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</row>
    <row r="595" spans="1:74" ht="16.5" customHeight="1">
      <c r="A595" s="2"/>
      <c r="B595" s="17" t="str">
        <f t="shared" si="94"/>
        <v/>
      </c>
      <c r="C595" s="17" t="str">
        <f t="shared" si="94"/>
        <v/>
      </c>
      <c r="D595" s="17" t="str">
        <f t="shared" si="94"/>
        <v/>
      </c>
      <c r="E595" s="17" t="str">
        <f t="shared" si="94"/>
        <v/>
      </c>
      <c r="F595" s="17" t="str">
        <f t="shared" si="94"/>
        <v/>
      </c>
      <c r="G595" s="17" t="str">
        <f t="shared" si="94"/>
        <v/>
      </c>
      <c r="H595" s="17" t="str">
        <f t="shared" si="94"/>
        <v/>
      </c>
      <c r="I595" s="17" t="str">
        <f t="shared" si="94"/>
        <v/>
      </c>
      <c r="J595" s="17">
        <f t="shared" si="94"/>
        <v>319888.34999999998</v>
      </c>
      <c r="K595" s="17">
        <f t="shared" si="94"/>
        <v>460836.58</v>
      </c>
      <c r="L595" s="17">
        <f t="shared" si="94"/>
        <v>548870.30000000005</v>
      </c>
      <c r="M595" s="17">
        <f t="shared" si="94"/>
        <v>534013.92000000004</v>
      </c>
      <c r="N595" s="18">
        <f>IFERROR(VLOOKUP($B$591,$221:$342,MATCH($Q595&amp;"/"&amp;N$347,$219:$219,0),FALSE),IFERROR((VLOOKUP($B$591,$221:$342,MATCH($Q594&amp;"/"&amp;N$347,$219:$219,0),FALSE)/3)*4,IFERROR(VLOOKUP($B$591,$221:$342,MATCH($Q593&amp;"/"&amp;N$347,$219:$219,0),FALSE)*2,IFERROR(VLOOKUP($B$591,$221:$342,MATCH($Q592&amp;"/"&amp;N$347,$219:$219,0),FALSE)*4,""))))</f>
        <v>537323.32999999996</v>
      </c>
      <c r="O595" s="18">
        <f>IFERROR(VLOOKUP($B$591,$221:$342,MATCH($Q595&amp;"/"&amp;O$347,$219:$219,0),FALSE),IFERROR((VLOOKUP($B$591,$221:$342,MATCH($Q594&amp;"/"&amp;O$347,$219:$219,0),FALSE)/3)*4,IFERROR(VLOOKUP($B$591,$221:$342,MATCH($Q593&amp;"/"&amp;O$347,$219:$219,0),FALSE)*2,IFERROR(VLOOKUP($B$591,$221:$342,MATCH($Q592&amp;"/"&amp;O$347,$219:$219,0),FALSE)*4,""))))</f>
        <v>523808</v>
      </c>
      <c r="P595" s="15">
        <f>RATE(N$347-J$347,,-J595,N595)</f>
        <v>0.13843782902415389</v>
      </c>
      <c r="Q595" s="19" t="s">
        <v>232</v>
      </c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</row>
    <row r="596" spans="1:74" ht="16.5" customHeight="1">
      <c r="A596" s="2"/>
      <c r="B596" s="40" t="e">
        <f t="shared" ref="B596:O596" si="95">B595/(B$464+B471)</f>
        <v>#VALUE!</v>
      </c>
      <c r="C596" s="40" t="e">
        <f t="shared" si="95"/>
        <v>#VALUE!</v>
      </c>
      <c r="D596" s="40" t="e">
        <f t="shared" si="95"/>
        <v>#VALUE!</v>
      </c>
      <c r="E596" s="40" t="e">
        <f t="shared" si="95"/>
        <v>#VALUE!</v>
      </c>
      <c r="F596" s="40" t="e">
        <f t="shared" si="95"/>
        <v>#VALUE!</v>
      </c>
      <c r="G596" s="40" t="e">
        <f t="shared" si="95"/>
        <v>#VALUE!</v>
      </c>
      <c r="H596" s="40" t="e">
        <f t="shared" si="95"/>
        <v>#VALUE!</v>
      </c>
      <c r="I596" s="40" t="e">
        <f t="shared" si="95"/>
        <v>#VALUE!</v>
      </c>
      <c r="J596" s="40">
        <f t="shared" si="95"/>
        <v>0.23934121590947849</v>
      </c>
      <c r="K596" s="40">
        <f t="shared" si="95"/>
        <v>0.13696784199821263</v>
      </c>
      <c r="L596" s="40">
        <f t="shared" si="95"/>
        <v>0.15236647714589871</v>
      </c>
      <c r="M596" s="40">
        <f t="shared" si="95"/>
        <v>0.15617891467292663</v>
      </c>
      <c r="N596" s="40">
        <f t="shared" si="95"/>
        <v>0.17268211847315962</v>
      </c>
      <c r="O596" s="40">
        <f t="shared" si="95"/>
        <v>0.17099333926153421</v>
      </c>
      <c r="P596" s="15">
        <f>RATE(N$347-J$347,,-J596,N596)</f>
        <v>-7.836816287391625E-2</v>
      </c>
      <c r="Q596" s="21" t="s">
        <v>233</v>
      </c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</row>
    <row r="597" spans="1:74" ht="16.5" customHeight="1">
      <c r="A597" s="2"/>
      <c r="B597" s="128" t="s">
        <v>185</v>
      </c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4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</row>
    <row r="598" spans="1:74" ht="16.5" customHeight="1">
      <c r="A598" s="2"/>
      <c r="B598" s="17" t="str">
        <f t="shared" ref="B598:O601" si="96">IFERROR(VLOOKUP($B$597,$221:$342,MATCH($Q598&amp;"/"&amp;B$347,$219:$219,0),FALSE),"")</f>
        <v/>
      </c>
      <c r="C598" s="17" t="str">
        <f t="shared" si="96"/>
        <v/>
      </c>
      <c r="D598" s="17" t="str">
        <f t="shared" si="96"/>
        <v/>
      </c>
      <c r="E598" s="17" t="str">
        <f t="shared" si="96"/>
        <v/>
      </c>
      <c r="F598" s="17" t="str">
        <f t="shared" si="96"/>
        <v/>
      </c>
      <c r="G598" s="17" t="str">
        <f t="shared" si="96"/>
        <v/>
      </c>
      <c r="H598" s="17" t="str">
        <f t="shared" si="96"/>
        <v/>
      </c>
      <c r="I598" s="17" t="str">
        <f t="shared" si="96"/>
        <v/>
      </c>
      <c r="J598" s="17" t="str">
        <f t="shared" si="96"/>
        <v/>
      </c>
      <c r="K598" s="17">
        <f t="shared" si="96"/>
        <v>277087</v>
      </c>
      <c r="L598" s="17">
        <f t="shared" si="96"/>
        <v>333728</v>
      </c>
      <c r="M598" s="17">
        <f t="shared" si="96"/>
        <v>292770</v>
      </c>
      <c r="N598" s="18">
        <f t="shared" si="96"/>
        <v>356779</v>
      </c>
      <c r="O598" s="18">
        <f t="shared" si="96"/>
        <v>421014</v>
      </c>
      <c r="P598" s="15"/>
      <c r="Q598" s="19" t="s">
        <v>229</v>
      </c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</row>
    <row r="599" spans="1:74" ht="16.5" customHeight="1">
      <c r="A599" s="2"/>
      <c r="B599" s="17" t="str">
        <f t="shared" si="96"/>
        <v/>
      </c>
      <c r="C599" s="17" t="str">
        <f t="shared" si="96"/>
        <v/>
      </c>
      <c r="D599" s="17" t="str">
        <f t="shared" si="96"/>
        <v/>
      </c>
      <c r="E599" s="17" t="str">
        <f t="shared" si="96"/>
        <v/>
      </c>
      <c r="F599" s="17" t="str">
        <f t="shared" si="96"/>
        <v/>
      </c>
      <c r="G599" s="17" t="str">
        <f t="shared" si="96"/>
        <v/>
      </c>
      <c r="H599" s="17" t="str">
        <f t="shared" si="96"/>
        <v/>
      </c>
      <c r="I599" s="17" t="str">
        <f t="shared" si="96"/>
        <v/>
      </c>
      <c r="J599" s="17" t="str">
        <f t="shared" si="96"/>
        <v/>
      </c>
      <c r="K599" s="17">
        <f t="shared" si="96"/>
        <v>563286</v>
      </c>
      <c r="L599" s="17">
        <f t="shared" si="96"/>
        <v>564349</v>
      </c>
      <c r="M599" s="17">
        <f t="shared" si="96"/>
        <v>576567</v>
      </c>
      <c r="N599" s="18">
        <f t="shared" si="96"/>
        <v>637116</v>
      </c>
      <c r="O599" s="18" t="str">
        <f t="shared" si="96"/>
        <v/>
      </c>
      <c r="P599" s="15"/>
      <c r="Q599" s="19" t="s">
        <v>230</v>
      </c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</row>
    <row r="600" spans="1:74" ht="16.5" customHeight="1">
      <c r="A600" s="2"/>
      <c r="B600" s="17" t="str">
        <f t="shared" si="96"/>
        <v/>
      </c>
      <c r="C600" s="17" t="str">
        <f t="shared" si="96"/>
        <v/>
      </c>
      <c r="D600" s="17" t="str">
        <f t="shared" si="96"/>
        <v/>
      </c>
      <c r="E600" s="17" t="str">
        <f t="shared" si="96"/>
        <v/>
      </c>
      <c r="F600" s="17" t="str">
        <f t="shared" si="96"/>
        <v/>
      </c>
      <c r="G600" s="17" t="str">
        <f t="shared" si="96"/>
        <v/>
      </c>
      <c r="H600" s="17" t="str">
        <f t="shared" si="96"/>
        <v/>
      </c>
      <c r="I600" s="17" t="str">
        <f t="shared" si="96"/>
        <v/>
      </c>
      <c r="J600" s="17">
        <f t="shared" si="96"/>
        <v>616829</v>
      </c>
      <c r="K600" s="17">
        <f t="shared" si="96"/>
        <v>886014</v>
      </c>
      <c r="L600" s="17">
        <f t="shared" si="96"/>
        <v>838233</v>
      </c>
      <c r="M600" s="17">
        <f t="shared" si="96"/>
        <v>781305</v>
      </c>
      <c r="N600" s="18">
        <f t="shared" si="96"/>
        <v>928944</v>
      </c>
      <c r="O600" s="18" t="str">
        <f t="shared" si="96"/>
        <v/>
      </c>
      <c r="P600" s="15"/>
      <c r="Q600" s="19" t="s">
        <v>231</v>
      </c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</row>
    <row r="601" spans="1:74" ht="16.5" customHeight="1">
      <c r="A601" s="2"/>
      <c r="B601" s="17" t="str">
        <f t="shared" si="96"/>
        <v/>
      </c>
      <c r="C601" s="17" t="str">
        <f t="shared" si="96"/>
        <v/>
      </c>
      <c r="D601" s="17" t="str">
        <f t="shared" si="96"/>
        <v/>
      </c>
      <c r="E601" s="17" t="str">
        <f t="shared" si="96"/>
        <v/>
      </c>
      <c r="F601" s="17" t="str">
        <f t="shared" si="96"/>
        <v/>
      </c>
      <c r="G601" s="17" t="str">
        <f t="shared" si="96"/>
        <v/>
      </c>
      <c r="H601" s="17" t="str">
        <f t="shared" si="96"/>
        <v/>
      </c>
      <c r="I601" s="17" t="str">
        <f t="shared" si="96"/>
        <v/>
      </c>
      <c r="J601" s="17">
        <f t="shared" si="96"/>
        <v>772816.85</v>
      </c>
      <c r="K601" s="17">
        <f t="shared" si="96"/>
        <v>1105734.03</v>
      </c>
      <c r="L601" s="17">
        <f t="shared" si="96"/>
        <v>1066561.1599999999</v>
      </c>
      <c r="M601" s="17">
        <f t="shared" si="96"/>
        <v>968068.38</v>
      </c>
      <c r="N601" s="18">
        <f t="shared" si="96"/>
        <v>1056019.1599999999</v>
      </c>
      <c r="O601" s="18" t="str">
        <f t="shared" si="96"/>
        <v/>
      </c>
      <c r="P601" s="15"/>
      <c r="Q601" s="19" t="s">
        <v>232</v>
      </c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</row>
    <row r="602" spans="1:74" ht="16.5" customHeight="1">
      <c r="A602" s="2"/>
      <c r="B602" s="44" t="e">
        <f t="shared" ref="B602:M602" si="97">B601/B$587</f>
        <v>#VALUE!</v>
      </c>
      <c r="C602" s="44" t="e">
        <f t="shared" si="97"/>
        <v>#VALUE!</v>
      </c>
      <c r="D602" s="44" t="e">
        <f t="shared" si="97"/>
        <v>#VALUE!</v>
      </c>
      <c r="E602" s="44" t="e">
        <f t="shared" si="97"/>
        <v>#VALUE!</v>
      </c>
      <c r="F602" s="44" t="e">
        <f t="shared" si="97"/>
        <v>#VALUE!</v>
      </c>
      <c r="G602" s="44" t="e">
        <f t="shared" si="97"/>
        <v>#VALUE!</v>
      </c>
      <c r="H602" s="44" t="e">
        <f t="shared" si="97"/>
        <v>#VALUE!</v>
      </c>
      <c r="I602" s="44" t="e">
        <f t="shared" si="97"/>
        <v>#VALUE!</v>
      </c>
      <c r="J602" s="44">
        <f t="shared" si="97"/>
        <v>3.2574413398312698</v>
      </c>
      <c r="K602" s="44">
        <f t="shared" si="97"/>
        <v>2.0367331768429184</v>
      </c>
      <c r="L602" s="44">
        <f t="shared" si="97"/>
        <v>1.8291054266608942</v>
      </c>
      <c r="M602" s="44">
        <f t="shared" si="97"/>
        <v>1.6570089892721209</v>
      </c>
      <c r="N602" s="44">
        <f>IFERROR(N601/N$587,IFERROR(N600/N$587,IFERROR(N599/N$587,N598/N$587)))</f>
        <v>2.275593459588984</v>
      </c>
      <c r="O602" s="44">
        <f>IFERROR(O601/O$587,IFERROR(O600/O$587,IFERROR(O599/O$587,O598/O$587)))</f>
        <v>0.94545299390977844</v>
      </c>
      <c r="P602" s="15">
        <f>RATE(N$347-J$347,,-J602,N602)</f>
        <v>-8.5771999921423966E-2</v>
      </c>
      <c r="Q602" s="21" t="s">
        <v>256</v>
      </c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</row>
    <row r="603" spans="1:74" ht="16.5" customHeight="1">
      <c r="A603" s="2"/>
      <c r="B603" s="124" t="s">
        <v>257</v>
      </c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28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</row>
    <row r="604" spans="1:74" ht="16.5" customHeight="1">
      <c r="A604" s="2"/>
      <c r="B604" s="17" t="str">
        <f t="shared" ref="B604:O607" si="98">IFERROR(B598+B610,"")</f>
        <v/>
      </c>
      <c r="C604" s="17" t="str">
        <f t="shared" si="98"/>
        <v/>
      </c>
      <c r="D604" s="17" t="str">
        <f t="shared" si="98"/>
        <v/>
      </c>
      <c r="E604" s="17" t="str">
        <f t="shared" si="98"/>
        <v/>
      </c>
      <c r="F604" s="17" t="str">
        <f t="shared" si="98"/>
        <v/>
      </c>
      <c r="G604" s="17" t="str">
        <f t="shared" si="98"/>
        <v/>
      </c>
      <c r="H604" s="17" t="str">
        <f t="shared" si="98"/>
        <v/>
      </c>
      <c r="I604" s="17" t="str">
        <f t="shared" si="98"/>
        <v/>
      </c>
      <c r="J604" s="17" t="str">
        <f t="shared" si="98"/>
        <v/>
      </c>
      <c r="K604" s="17">
        <f t="shared" si="98"/>
        <v>277115</v>
      </c>
      <c r="L604" s="17">
        <f t="shared" si="98"/>
        <v>296292</v>
      </c>
      <c r="M604" s="17">
        <f t="shared" si="98"/>
        <v>275621</v>
      </c>
      <c r="N604" s="18">
        <f t="shared" si="98"/>
        <v>326591</v>
      </c>
      <c r="O604" s="18">
        <f t="shared" si="98"/>
        <v>383457</v>
      </c>
      <c r="P604" s="15"/>
      <c r="Q604" s="19" t="s">
        <v>229</v>
      </c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</row>
    <row r="605" spans="1:74" ht="16.5" customHeight="1">
      <c r="A605" s="2"/>
      <c r="B605" s="17" t="str">
        <f t="shared" si="98"/>
        <v/>
      </c>
      <c r="C605" s="17" t="str">
        <f t="shared" si="98"/>
        <v/>
      </c>
      <c r="D605" s="17" t="str">
        <f t="shared" si="98"/>
        <v/>
      </c>
      <c r="E605" s="17" t="str">
        <f t="shared" si="98"/>
        <v/>
      </c>
      <c r="F605" s="17" t="str">
        <f t="shared" si="98"/>
        <v/>
      </c>
      <c r="G605" s="17" t="str">
        <f t="shared" si="98"/>
        <v/>
      </c>
      <c r="H605" s="17" t="str">
        <f t="shared" si="98"/>
        <v/>
      </c>
      <c r="I605" s="17" t="str">
        <f t="shared" si="98"/>
        <v/>
      </c>
      <c r="J605" s="17" t="str">
        <f t="shared" si="98"/>
        <v/>
      </c>
      <c r="K605" s="17">
        <f t="shared" si="98"/>
        <v>312619</v>
      </c>
      <c r="L605" s="17">
        <f t="shared" si="98"/>
        <v>473955</v>
      </c>
      <c r="M605" s="17">
        <f t="shared" si="98"/>
        <v>547069</v>
      </c>
      <c r="N605" s="18">
        <f t="shared" si="98"/>
        <v>589000</v>
      </c>
      <c r="O605" s="18" t="str">
        <f t="shared" si="98"/>
        <v/>
      </c>
      <c r="P605" s="15"/>
      <c r="Q605" s="19" t="s">
        <v>230</v>
      </c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</row>
    <row r="606" spans="1:74" ht="16.5" customHeight="1">
      <c r="A606" s="2"/>
      <c r="B606" s="17" t="str">
        <f t="shared" si="98"/>
        <v/>
      </c>
      <c r="C606" s="17" t="str">
        <f t="shared" si="98"/>
        <v/>
      </c>
      <c r="D606" s="17" t="str">
        <f t="shared" si="98"/>
        <v/>
      </c>
      <c r="E606" s="17" t="str">
        <f t="shared" si="98"/>
        <v/>
      </c>
      <c r="F606" s="17" t="str">
        <f t="shared" si="98"/>
        <v/>
      </c>
      <c r="G606" s="17" t="str">
        <f t="shared" si="98"/>
        <v/>
      </c>
      <c r="H606" s="17" t="str">
        <f t="shared" si="98"/>
        <v/>
      </c>
      <c r="I606" s="17" t="str">
        <f t="shared" si="98"/>
        <v/>
      </c>
      <c r="J606" s="17">
        <f t="shared" si="98"/>
        <v>134808</v>
      </c>
      <c r="K606" s="17">
        <f t="shared" si="98"/>
        <v>251757</v>
      </c>
      <c r="L606" s="17">
        <f t="shared" si="98"/>
        <v>715023</v>
      </c>
      <c r="M606" s="17">
        <f t="shared" si="98"/>
        <v>726419</v>
      </c>
      <c r="N606" s="18">
        <f t="shared" si="98"/>
        <v>877357</v>
      </c>
      <c r="O606" s="18" t="str">
        <f t="shared" si="98"/>
        <v/>
      </c>
      <c r="P606" s="15"/>
      <c r="Q606" s="19" t="s">
        <v>231</v>
      </c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</row>
    <row r="607" spans="1:74" ht="16.5" customHeight="1">
      <c r="A607" s="2"/>
      <c r="B607" s="17" t="str">
        <f t="shared" si="98"/>
        <v/>
      </c>
      <c r="C607" s="33" t="str">
        <f t="shared" si="98"/>
        <v/>
      </c>
      <c r="D607" s="33" t="str">
        <f t="shared" si="98"/>
        <v/>
      </c>
      <c r="E607" s="33" t="str">
        <f t="shared" si="98"/>
        <v/>
      </c>
      <c r="F607" s="33" t="str">
        <f t="shared" si="98"/>
        <v/>
      </c>
      <c r="G607" s="33" t="str">
        <f t="shared" si="98"/>
        <v/>
      </c>
      <c r="H607" s="33" t="str">
        <f t="shared" si="98"/>
        <v/>
      </c>
      <c r="I607" s="33" t="str">
        <f t="shared" si="98"/>
        <v/>
      </c>
      <c r="J607" s="33">
        <f t="shared" si="98"/>
        <v>-467342.62</v>
      </c>
      <c r="K607" s="33">
        <f t="shared" si="98"/>
        <v>-26735.290000000037</v>
      </c>
      <c r="L607" s="33">
        <f t="shared" si="98"/>
        <v>929189.05999999994</v>
      </c>
      <c r="M607" s="33">
        <f t="shared" si="98"/>
        <v>845347.49</v>
      </c>
      <c r="N607" s="33">
        <f t="shared" si="98"/>
        <v>973348.57</v>
      </c>
      <c r="O607" s="33" t="str">
        <f t="shared" si="98"/>
        <v/>
      </c>
      <c r="P607" s="15" t="e">
        <f>RATE(N$347-J$347,,-J607,N607)</f>
        <v>#NUM!</v>
      </c>
      <c r="Q607" s="19" t="s">
        <v>232</v>
      </c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</row>
    <row r="608" spans="1:74" ht="16.5" customHeight="1">
      <c r="A608" s="2"/>
      <c r="B608" s="123" t="s">
        <v>258</v>
      </c>
      <c r="C608" s="119"/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23"/>
      <c r="P608" s="15"/>
      <c r="Q608" s="19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</row>
    <row r="609" spans="1:74" ht="16.5" customHeight="1">
      <c r="A609" s="2"/>
      <c r="B609" s="131" t="s">
        <v>199</v>
      </c>
      <c r="C609" s="119"/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24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</row>
    <row r="610" spans="1:74" ht="16.5" customHeight="1">
      <c r="A610" s="2"/>
      <c r="B610" s="17" t="str">
        <f t="shared" ref="B610:O613" si="99">IFERROR(VLOOKUP($B$609,$221:$342,MATCH($Q610&amp;"/"&amp;B$347,$219:$219,0),FALSE),"")</f>
        <v/>
      </c>
      <c r="C610" s="17" t="str">
        <f t="shared" si="99"/>
        <v/>
      </c>
      <c r="D610" s="17" t="str">
        <f t="shared" si="99"/>
        <v/>
      </c>
      <c r="E610" s="17" t="str">
        <f t="shared" si="99"/>
        <v/>
      </c>
      <c r="F610" s="17" t="str">
        <f t="shared" si="99"/>
        <v/>
      </c>
      <c r="G610" s="17" t="str">
        <f t="shared" si="99"/>
        <v/>
      </c>
      <c r="H610" s="17" t="str">
        <f t="shared" si="99"/>
        <v/>
      </c>
      <c r="I610" s="17" t="str">
        <f t="shared" si="99"/>
        <v/>
      </c>
      <c r="J610" s="17" t="str">
        <f t="shared" si="99"/>
        <v/>
      </c>
      <c r="K610" s="17">
        <f t="shared" si="99"/>
        <v>28</v>
      </c>
      <c r="L610" s="17">
        <f t="shared" si="99"/>
        <v>-37436</v>
      </c>
      <c r="M610" s="17">
        <f t="shared" si="99"/>
        <v>-17149</v>
      </c>
      <c r="N610" s="18">
        <f t="shared" si="99"/>
        <v>-30188</v>
      </c>
      <c r="O610" s="18">
        <f t="shared" si="99"/>
        <v>-37557</v>
      </c>
      <c r="P610" s="15"/>
      <c r="Q610" s="19" t="s">
        <v>229</v>
      </c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</row>
    <row r="611" spans="1:74" ht="16.5" customHeight="1">
      <c r="A611" s="2"/>
      <c r="B611" s="17" t="str">
        <f t="shared" si="99"/>
        <v/>
      </c>
      <c r="C611" s="17" t="str">
        <f t="shared" si="99"/>
        <v/>
      </c>
      <c r="D611" s="17" t="str">
        <f t="shared" si="99"/>
        <v/>
      </c>
      <c r="E611" s="17" t="str">
        <f t="shared" si="99"/>
        <v/>
      </c>
      <c r="F611" s="17" t="str">
        <f t="shared" si="99"/>
        <v/>
      </c>
      <c r="G611" s="17" t="str">
        <f t="shared" si="99"/>
        <v/>
      </c>
      <c r="H611" s="17" t="str">
        <f t="shared" si="99"/>
        <v/>
      </c>
      <c r="I611" s="17" t="str">
        <f t="shared" si="99"/>
        <v/>
      </c>
      <c r="J611" s="17" t="str">
        <f t="shared" si="99"/>
        <v/>
      </c>
      <c r="K611" s="17">
        <f t="shared" si="99"/>
        <v>-250667</v>
      </c>
      <c r="L611" s="17">
        <f t="shared" si="99"/>
        <v>-90394</v>
      </c>
      <c r="M611" s="17">
        <f t="shared" si="99"/>
        <v>-29498</v>
      </c>
      <c r="N611" s="18">
        <f t="shared" si="99"/>
        <v>-48116</v>
      </c>
      <c r="O611" s="18" t="str">
        <f t="shared" si="99"/>
        <v/>
      </c>
      <c r="P611" s="15"/>
      <c r="Q611" s="19" t="s">
        <v>230</v>
      </c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</row>
    <row r="612" spans="1:74" ht="16.5" customHeight="1">
      <c r="A612" s="2"/>
      <c r="B612" s="17" t="str">
        <f t="shared" si="99"/>
        <v/>
      </c>
      <c r="C612" s="17" t="str">
        <f t="shared" si="99"/>
        <v/>
      </c>
      <c r="D612" s="17" t="str">
        <f t="shared" si="99"/>
        <v/>
      </c>
      <c r="E612" s="17" t="str">
        <f t="shared" si="99"/>
        <v/>
      </c>
      <c r="F612" s="17" t="str">
        <f t="shared" si="99"/>
        <v/>
      </c>
      <c r="G612" s="17" t="str">
        <f t="shared" si="99"/>
        <v/>
      </c>
      <c r="H612" s="17" t="str">
        <f t="shared" si="99"/>
        <v/>
      </c>
      <c r="I612" s="17" t="str">
        <f t="shared" si="99"/>
        <v/>
      </c>
      <c r="J612" s="17">
        <f t="shared" si="99"/>
        <v>-482021</v>
      </c>
      <c r="K612" s="17">
        <f t="shared" si="99"/>
        <v>-634257</v>
      </c>
      <c r="L612" s="17">
        <f t="shared" si="99"/>
        <v>-123210</v>
      </c>
      <c r="M612" s="17">
        <f t="shared" si="99"/>
        <v>-54886</v>
      </c>
      <c r="N612" s="18">
        <f t="shared" si="99"/>
        <v>-51587</v>
      </c>
      <c r="O612" s="18" t="str">
        <f t="shared" si="99"/>
        <v/>
      </c>
      <c r="P612" s="15"/>
      <c r="Q612" s="19" t="s">
        <v>231</v>
      </c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</row>
    <row r="613" spans="1:74" ht="16.5" customHeight="1">
      <c r="A613" s="2"/>
      <c r="B613" s="17" t="str">
        <f t="shared" si="99"/>
        <v/>
      </c>
      <c r="C613" s="17" t="str">
        <f t="shared" si="99"/>
        <v/>
      </c>
      <c r="D613" s="17" t="str">
        <f t="shared" si="99"/>
        <v/>
      </c>
      <c r="E613" s="17" t="str">
        <f t="shared" si="99"/>
        <v/>
      </c>
      <c r="F613" s="17" t="str">
        <f t="shared" si="99"/>
        <v/>
      </c>
      <c r="G613" s="17" t="str">
        <f t="shared" si="99"/>
        <v/>
      </c>
      <c r="H613" s="17" t="str">
        <f t="shared" si="99"/>
        <v/>
      </c>
      <c r="I613" s="17" t="str">
        <f t="shared" si="99"/>
        <v/>
      </c>
      <c r="J613" s="17">
        <f t="shared" si="99"/>
        <v>-1240159.47</v>
      </c>
      <c r="K613" s="17">
        <f t="shared" si="99"/>
        <v>-1132469.32</v>
      </c>
      <c r="L613" s="17">
        <f t="shared" si="99"/>
        <v>-137372.1</v>
      </c>
      <c r="M613" s="17">
        <f t="shared" si="99"/>
        <v>-122720.89</v>
      </c>
      <c r="N613" s="18">
        <f t="shared" si="99"/>
        <v>-82670.59</v>
      </c>
      <c r="O613" s="18" t="str">
        <f t="shared" si="99"/>
        <v/>
      </c>
      <c r="P613" s="15"/>
      <c r="Q613" s="19" t="s">
        <v>232</v>
      </c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</row>
    <row r="614" spans="1:74" ht="16.5" customHeight="1">
      <c r="A614" s="2"/>
      <c r="B614" s="123" t="s">
        <v>202</v>
      </c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2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</row>
    <row r="615" spans="1:74" ht="16.5" customHeight="1">
      <c r="A615" s="2"/>
      <c r="B615" s="17" t="str">
        <f t="shared" ref="B615:O618" si="100">IFERROR(VLOOKUP($B$614,$221:$342,MATCH($Q615&amp;"/"&amp;B$347,$219:$219,0),FALSE),"")</f>
        <v/>
      </c>
      <c r="C615" s="17" t="str">
        <f t="shared" si="100"/>
        <v/>
      </c>
      <c r="D615" s="17" t="str">
        <f t="shared" si="100"/>
        <v/>
      </c>
      <c r="E615" s="17" t="str">
        <f t="shared" si="100"/>
        <v/>
      </c>
      <c r="F615" s="17" t="str">
        <f t="shared" si="100"/>
        <v/>
      </c>
      <c r="G615" s="17" t="str">
        <f t="shared" si="100"/>
        <v/>
      </c>
      <c r="H615" s="17" t="str">
        <f t="shared" si="100"/>
        <v/>
      </c>
      <c r="I615" s="17" t="str">
        <f t="shared" si="100"/>
        <v/>
      </c>
      <c r="J615" s="17" t="str">
        <f t="shared" si="100"/>
        <v/>
      </c>
      <c r="K615" s="17">
        <f t="shared" si="100"/>
        <v>-9422</v>
      </c>
      <c r="L615" s="17">
        <f t="shared" si="100"/>
        <v>-37348</v>
      </c>
      <c r="M615" s="17">
        <f t="shared" si="100"/>
        <v>-90711</v>
      </c>
      <c r="N615" s="18">
        <f t="shared" si="100"/>
        <v>9812</v>
      </c>
      <c r="O615" s="18">
        <f t="shared" si="100"/>
        <v>-37367</v>
      </c>
      <c r="P615" s="15"/>
      <c r="Q615" s="19" t="s">
        <v>229</v>
      </c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</row>
    <row r="616" spans="1:74" ht="16.5" customHeight="1">
      <c r="A616" s="2"/>
      <c r="B616" s="17" t="str">
        <f t="shared" si="100"/>
        <v/>
      </c>
      <c r="C616" s="17" t="str">
        <f t="shared" si="100"/>
        <v/>
      </c>
      <c r="D616" s="17" t="str">
        <f t="shared" si="100"/>
        <v/>
      </c>
      <c r="E616" s="17" t="str">
        <f t="shared" si="100"/>
        <v/>
      </c>
      <c r="F616" s="17" t="str">
        <f t="shared" si="100"/>
        <v/>
      </c>
      <c r="G616" s="17" t="str">
        <f t="shared" si="100"/>
        <v/>
      </c>
      <c r="H616" s="17" t="str">
        <f t="shared" si="100"/>
        <v/>
      </c>
      <c r="I616" s="17" t="str">
        <f t="shared" si="100"/>
        <v/>
      </c>
      <c r="J616" s="17" t="str">
        <f t="shared" si="100"/>
        <v/>
      </c>
      <c r="K616" s="17">
        <f t="shared" si="100"/>
        <v>-256486</v>
      </c>
      <c r="L616" s="17">
        <f t="shared" si="100"/>
        <v>-84870</v>
      </c>
      <c r="M616" s="17">
        <f t="shared" si="100"/>
        <v>-86153</v>
      </c>
      <c r="N616" s="18">
        <f t="shared" si="100"/>
        <v>-15206</v>
      </c>
      <c r="O616" s="18" t="str">
        <f t="shared" si="100"/>
        <v/>
      </c>
      <c r="P616" s="15"/>
      <c r="Q616" s="19" t="s">
        <v>230</v>
      </c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</row>
    <row r="617" spans="1:74" ht="16.5" customHeight="1">
      <c r="A617" s="2"/>
      <c r="B617" s="17" t="str">
        <f t="shared" si="100"/>
        <v/>
      </c>
      <c r="C617" s="17" t="str">
        <f t="shared" si="100"/>
        <v/>
      </c>
      <c r="D617" s="17" t="str">
        <f t="shared" si="100"/>
        <v/>
      </c>
      <c r="E617" s="17" t="str">
        <f t="shared" si="100"/>
        <v/>
      </c>
      <c r="F617" s="17" t="str">
        <f t="shared" si="100"/>
        <v/>
      </c>
      <c r="G617" s="17" t="str">
        <f t="shared" si="100"/>
        <v/>
      </c>
      <c r="H617" s="17" t="str">
        <f t="shared" si="100"/>
        <v/>
      </c>
      <c r="I617" s="17" t="str">
        <f t="shared" si="100"/>
        <v/>
      </c>
      <c r="J617" s="17">
        <f t="shared" si="100"/>
        <v>-774115</v>
      </c>
      <c r="K617" s="17">
        <f t="shared" si="100"/>
        <v>-646001</v>
      </c>
      <c r="L617" s="17">
        <f t="shared" si="100"/>
        <v>-117604</v>
      </c>
      <c r="M617" s="17">
        <f t="shared" si="100"/>
        <v>-205444</v>
      </c>
      <c r="N617" s="18">
        <f t="shared" si="100"/>
        <v>-23653</v>
      </c>
      <c r="O617" s="18" t="str">
        <f t="shared" si="100"/>
        <v/>
      </c>
      <c r="P617" s="15"/>
      <c r="Q617" s="19" t="s">
        <v>231</v>
      </c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</row>
    <row r="618" spans="1:74" ht="16.5" customHeight="1">
      <c r="A618" s="2"/>
      <c r="B618" s="17" t="str">
        <f t="shared" si="100"/>
        <v/>
      </c>
      <c r="C618" s="17" t="str">
        <f t="shared" si="100"/>
        <v/>
      </c>
      <c r="D618" s="17" t="str">
        <f t="shared" si="100"/>
        <v/>
      </c>
      <c r="E618" s="17" t="str">
        <f t="shared" si="100"/>
        <v/>
      </c>
      <c r="F618" s="17" t="str">
        <f t="shared" si="100"/>
        <v/>
      </c>
      <c r="G618" s="17" t="str">
        <f t="shared" si="100"/>
        <v/>
      </c>
      <c r="H618" s="17" t="str">
        <f t="shared" si="100"/>
        <v/>
      </c>
      <c r="I618" s="17" t="str">
        <f t="shared" si="100"/>
        <v/>
      </c>
      <c r="J618" s="17">
        <f t="shared" si="100"/>
        <v>-1252303.68</v>
      </c>
      <c r="K618" s="17">
        <f t="shared" si="100"/>
        <v>-1178168.27</v>
      </c>
      <c r="L618" s="17">
        <f t="shared" si="100"/>
        <v>-137722.6</v>
      </c>
      <c r="M618" s="17">
        <f t="shared" si="100"/>
        <v>-241956.49</v>
      </c>
      <c r="N618" s="18">
        <f t="shared" si="100"/>
        <v>-66163.789999999994</v>
      </c>
      <c r="O618" s="18" t="str">
        <f t="shared" si="100"/>
        <v/>
      </c>
      <c r="P618" s="15"/>
      <c r="Q618" s="19" t="s">
        <v>232</v>
      </c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</row>
    <row r="619" spans="1:74" ht="16.5" customHeight="1">
      <c r="A619" s="2"/>
      <c r="B619" s="124" t="s">
        <v>224</v>
      </c>
      <c r="C619" s="119"/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28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</row>
    <row r="620" spans="1:74" ht="16.5" customHeight="1">
      <c r="A620" s="2"/>
      <c r="B620" s="17" t="str">
        <f t="shared" ref="B620:O623" si="101">IFERROR(VLOOKUP($B$619,$221:$342,MATCH($Q620&amp;"/"&amp;B$347,$219:$219,0),FALSE),"")</f>
        <v/>
      </c>
      <c r="C620" s="17" t="str">
        <f t="shared" si="101"/>
        <v/>
      </c>
      <c r="D620" s="17" t="str">
        <f t="shared" si="101"/>
        <v/>
      </c>
      <c r="E620" s="17" t="str">
        <f t="shared" si="101"/>
        <v/>
      </c>
      <c r="F620" s="17" t="str">
        <f t="shared" si="101"/>
        <v/>
      </c>
      <c r="G620" s="17" t="str">
        <f t="shared" si="101"/>
        <v/>
      </c>
      <c r="H620" s="17" t="str">
        <f t="shared" si="101"/>
        <v/>
      </c>
      <c r="I620" s="17" t="str">
        <f t="shared" si="101"/>
        <v/>
      </c>
      <c r="J620" s="17" t="str">
        <f t="shared" si="101"/>
        <v/>
      </c>
      <c r="K620" s="17">
        <f t="shared" si="101"/>
        <v>-260303</v>
      </c>
      <c r="L620" s="17">
        <f t="shared" si="101"/>
        <v>-341681</v>
      </c>
      <c r="M620" s="17">
        <f t="shared" si="101"/>
        <v>-169682</v>
      </c>
      <c r="N620" s="17">
        <f t="shared" si="101"/>
        <v>-360458</v>
      </c>
      <c r="O620" s="17">
        <f t="shared" si="101"/>
        <v>-555438</v>
      </c>
      <c r="P620" s="15"/>
      <c r="Q620" s="19" t="s">
        <v>229</v>
      </c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</row>
    <row r="621" spans="1:74" ht="16.5" customHeight="1">
      <c r="A621" s="2"/>
      <c r="B621" s="17" t="str">
        <f t="shared" si="101"/>
        <v/>
      </c>
      <c r="C621" s="17" t="str">
        <f t="shared" si="101"/>
        <v/>
      </c>
      <c r="D621" s="17" t="str">
        <f t="shared" si="101"/>
        <v/>
      </c>
      <c r="E621" s="17" t="str">
        <f t="shared" si="101"/>
        <v/>
      </c>
      <c r="F621" s="17" t="str">
        <f t="shared" si="101"/>
        <v/>
      </c>
      <c r="G621" s="17" t="str">
        <f t="shared" si="101"/>
        <v/>
      </c>
      <c r="H621" s="17" t="str">
        <f t="shared" si="101"/>
        <v/>
      </c>
      <c r="I621" s="17" t="str">
        <f t="shared" si="101"/>
        <v/>
      </c>
      <c r="J621" s="17" t="str">
        <f t="shared" si="101"/>
        <v/>
      </c>
      <c r="K621" s="17">
        <f t="shared" si="101"/>
        <v>-263525</v>
      </c>
      <c r="L621" s="17">
        <f t="shared" si="101"/>
        <v>-528334</v>
      </c>
      <c r="M621" s="17">
        <f t="shared" si="101"/>
        <v>-465136</v>
      </c>
      <c r="N621" s="17">
        <f t="shared" si="101"/>
        <v>-551928</v>
      </c>
      <c r="O621" s="17" t="str">
        <f t="shared" si="101"/>
        <v/>
      </c>
      <c r="P621" s="15"/>
      <c r="Q621" s="19" t="s">
        <v>230</v>
      </c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</row>
    <row r="622" spans="1:74" ht="16.5" customHeight="1">
      <c r="A622" s="2"/>
      <c r="B622" s="17" t="str">
        <f t="shared" si="101"/>
        <v/>
      </c>
      <c r="C622" s="17" t="str">
        <f t="shared" si="101"/>
        <v/>
      </c>
      <c r="D622" s="17" t="str">
        <f t="shared" si="101"/>
        <v/>
      </c>
      <c r="E622" s="17" t="str">
        <f t="shared" si="101"/>
        <v/>
      </c>
      <c r="F622" s="17" t="str">
        <f t="shared" si="101"/>
        <v/>
      </c>
      <c r="G622" s="17" t="str">
        <f t="shared" si="101"/>
        <v/>
      </c>
      <c r="H622" s="17" t="str">
        <f t="shared" si="101"/>
        <v/>
      </c>
      <c r="I622" s="17" t="str">
        <f t="shared" si="101"/>
        <v/>
      </c>
      <c r="J622" s="17">
        <f t="shared" si="101"/>
        <v>111404</v>
      </c>
      <c r="K622" s="17">
        <f t="shared" si="101"/>
        <v>-79681</v>
      </c>
      <c r="L622" s="17">
        <f t="shared" si="101"/>
        <v>-822023</v>
      </c>
      <c r="M622" s="17">
        <f t="shared" si="101"/>
        <v>-707830</v>
      </c>
      <c r="N622" s="17">
        <f t="shared" si="101"/>
        <v>-805596</v>
      </c>
      <c r="O622" s="17" t="str">
        <f t="shared" si="101"/>
        <v/>
      </c>
      <c r="P622" s="15"/>
      <c r="Q622" s="19" t="s">
        <v>231</v>
      </c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</row>
    <row r="623" spans="1:74" ht="16.5" customHeight="1">
      <c r="A623" s="2"/>
      <c r="B623" s="17" t="str">
        <f t="shared" si="101"/>
        <v/>
      </c>
      <c r="C623" s="17" t="str">
        <f t="shared" si="101"/>
        <v/>
      </c>
      <c r="D623" s="17" t="str">
        <f t="shared" si="101"/>
        <v/>
      </c>
      <c r="E623" s="17" t="str">
        <f t="shared" si="101"/>
        <v/>
      </c>
      <c r="F623" s="17" t="str">
        <f t="shared" si="101"/>
        <v/>
      </c>
      <c r="G623" s="17" t="str">
        <f t="shared" si="101"/>
        <v/>
      </c>
      <c r="H623" s="17" t="str">
        <f t="shared" si="101"/>
        <v/>
      </c>
      <c r="I623" s="17" t="str">
        <f t="shared" si="101"/>
        <v/>
      </c>
      <c r="J623" s="17">
        <f t="shared" si="101"/>
        <v>514977.65</v>
      </c>
      <c r="K623" s="17">
        <f t="shared" si="101"/>
        <v>209563.78</v>
      </c>
      <c r="L623" s="17">
        <f t="shared" si="101"/>
        <v>-922024.03</v>
      </c>
      <c r="M623" s="17">
        <f t="shared" si="101"/>
        <v>-804267.34</v>
      </c>
      <c r="N623" s="17">
        <f t="shared" si="101"/>
        <v>-763571.45</v>
      </c>
      <c r="O623" s="17" t="str">
        <f t="shared" si="101"/>
        <v/>
      </c>
      <c r="P623" s="15"/>
      <c r="Q623" s="19" t="s">
        <v>232</v>
      </c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</row>
    <row r="624" spans="1:74" ht="16.5" customHeight="1">
      <c r="A624" s="2"/>
      <c r="B624" s="125" t="s">
        <v>225</v>
      </c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45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</row>
    <row r="625" spans="1:74" ht="16.5" customHeight="1">
      <c r="A625" s="2"/>
      <c r="B625" s="17" t="str">
        <f t="shared" ref="B625:O628" si="102">IFERROR(VLOOKUP($B$624,$221:$342,MATCH($Q625&amp;"/"&amp;B$347,$219:$219,0),FALSE),"")</f>
        <v/>
      </c>
      <c r="C625" s="17" t="str">
        <f t="shared" si="102"/>
        <v/>
      </c>
      <c r="D625" s="17" t="str">
        <f t="shared" si="102"/>
        <v/>
      </c>
      <c r="E625" s="17" t="str">
        <f t="shared" si="102"/>
        <v/>
      </c>
      <c r="F625" s="17" t="str">
        <f t="shared" si="102"/>
        <v/>
      </c>
      <c r="G625" s="17" t="str">
        <f t="shared" si="102"/>
        <v/>
      </c>
      <c r="H625" s="17" t="str">
        <f t="shared" si="102"/>
        <v/>
      </c>
      <c r="I625" s="17" t="str">
        <f t="shared" si="102"/>
        <v/>
      </c>
      <c r="J625" s="17" t="str">
        <f t="shared" si="102"/>
        <v/>
      </c>
      <c r="K625" s="17">
        <f t="shared" si="102"/>
        <v>7362</v>
      </c>
      <c r="L625" s="17">
        <f t="shared" si="102"/>
        <v>-45301</v>
      </c>
      <c r="M625" s="17">
        <f t="shared" si="102"/>
        <v>32377</v>
      </c>
      <c r="N625" s="18">
        <f t="shared" si="102"/>
        <v>6133</v>
      </c>
      <c r="O625" s="18">
        <f t="shared" si="102"/>
        <v>-171791</v>
      </c>
      <c r="P625" s="15"/>
      <c r="Q625" s="19" t="s">
        <v>229</v>
      </c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</row>
    <row r="626" spans="1:74" ht="16.5" customHeight="1">
      <c r="A626" s="2"/>
      <c r="B626" s="17" t="str">
        <f t="shared" si="102"/>
        <v/>
      </c>
      <c r="C626" s="17" t="str">
        <f t="shared" si="102"/>
        <v/>
      </c>
      <c r="D626" s="17" t="str">
        <f t="shared" si="102"/>
        <v/>
      </c>
      <c r="E626" s="17" t="str">
        <f t="shared" si="102"/>
        <v/>
      </c>
      <c r="F626" s="17" t="str">
        <f t="shared" si="102"/>
        <v/>
      </c>
      <c r="G626" s="17" t="str">
        <f t="shared" si="102"/>
        <v/>
      </c>
      <c r="H626" s="17" t="str">
        <f t="shared" si="102"/>
        <v/>
      </c>
      <c r="I626" s="17" t="str">
        <f t="shared" si="102"/>
        <v/>
      </c>
      <c r="J626" s="17" t="str">
        <f t="shared" si="102"/>
        <v/>
      </c>
      <c r="K626" s="17">
        <f t="shared" si="102"/>
        <v>43275</v>
      </c>
      <c r="L626" s="17">
        <f t="shared" si="102"/>
        <v>-48855</v>
      </c>
      <c r="M626" s="17">
        <f t="shared" si="102"/>
        <v>25278</v>
      </c>
      <c r="N626" s="18">
        <f t="shared" si="102"/>
        <v>69982</v>
      </c>
      <c r="O626" s="18" t="str">
        <f t="shared" si="102"/>
        <v/>
      </c>
      <c r="P626" s="15"/>
      <c r="Q626" s="19" t="s">
        <v>230</v>
      </c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</row>
    <row r="627" spans="1:74" ht="16.5" customHeight="1">
      <c r="A627" s="2"/>
      <c r="B627" s="17" t="str">
        <f t="shared" si="102"/>
        <v/>
      </c>
      <c r="C627" s="17" t="str">
        <f t="shared" si="102"/>
        <v/>
      </c>
      <c r="D627" s="17" t="str">
        <f t="shared" si="102"/>
        <v/>
      </c>
      <c r="E627" s="17" t="str">
        <f t="shared" si="102"/>
        <v/>
      </c>
      <c r="F627" s="17" t="str">
        <f t="shared" si="102"/>
        <v/>
      </c>
      <c r="G627" s="17" t="str">
        <f t="shared" si="102"/>
        <v/>
      </c>
      <c r="H627" s="17" t="str">
        <f t="shared" si="102"/>
        <v/>
      </c>
      <c r="I627" s="17" t="str">
        <f t="shared" si="102"/>
        <v/>
      </c>
      <c r="J627" s="17">
        <f t="shared" si="102"/>
        <v>-45882</v>
      </c>
      <c r="K627" s="17">
        <f t="shared" si="102"/>
        <v>160332</v>
      </c>
      <c r="L627" s="17">
        <f t="shared" si="102"/>
        <v>-101394</v>
      </c>
      <c r="M627" s="17">
        <f t="shared" si="102"/>
        <v>-131969</v>
      </c>
      <c r="N627" s="18">
        <f t="shared" si="102"/>
        <v>99695</v>
      </c>
      <c r="O627" s="18" t="str">
        <f t="shared" si="102"/>
        <v/>
      </c>
      <c r="P627" s="15"/>
      <c r="Q627" s="19" t="s">
        <v>231</v>
      </c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</row>
    <row r="628" spans="1:74" ht="16.5" customHeight="1">
      <c r="A628" s="2"/>
      <c r="B628" s="17" t="str">
        <f t="shared" si="102"/>
        <v/>
      </c>
      <c r="C628" s="17" t="str">
        <f t="shared" si="102"/>
        <v/>
      </c>
      <c r="D628" s="17" t="str">
        <f t="shared" si="102"/>
        <v/>
      </c>
      <c r="E628" s="17" t="str">
        <f t="shared" si="102"/>
        <v/>
      </c>
      <c r="F628" s="17" t="str">
        <f t="shared" si="102"/>
        <v/>
      </c>
      <c r="G628" s="17" t="str">
        <f t="shared" si="102"/>
        <v/>
      </c>
      <c r="H628" s="17" t="str">
        <f t="shared" si="102"/>
        <v/>
      </c>
      <c r="I628" s="17" t="str">
        <f t="shared" si="102"/>
        <v/>
      </c>
      <c r="J628" s="17">
        <f t="shared" si="102"/>
        <v>35490.81</v>
      </c>
      <c r="K628" s="17">
        <f t="shared" si="102"/>
        <v>137129.54</v>
      </c>
      <c r="L628" s="17">
        <f t="shared" si="102"/>
        <v>6814.53</v>
      </c>
      <c r="M628" s="17">
        <f t="shared" si="102"/>
        <v>-78155.44</v>
      </c>
      <c r="N628" s="18">
        <f t="shared" si="102"/>
        <v>226283.92</v>
      </c>
      <c r="O628" s="18" t="str">
        <f t="shared" si="102"/>
        <v/>
      </c>
      <c r="P628" s="15"/>
      <c r="Q628" s="19" t="s">
        <v>232</v>
      </c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</row>
    <row r="629" spans="1:74" ht="16.5" customHeight="1">
      <c r="A629" s="2"/>
      <c r="B629" s="127" t="s">
        <v>259</v>
      </c>
      <c r="C629" s="119"/>
      <c r="D629" s="119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46"/>
      <c r="P629" s="47"/>
      <c r="Q629" s="48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</row>
    <row r="630" spans="1:74" ht="16.5" customHeight="1">
      <c r="A630" s="2"/>
      <c r="B630" s="118" t="s">
        <v>260</v>
      </c>
      <c r="C630" s="119"/>
      <c r="D630" s="119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49"/>
      <c r="P630" s="47"/>
      <c r="Q630" s="48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</row>
    <row r="631" spans="1:74" ht="16.5" customHeight="1">
      <c r="A631" s="2"/>
      <c r="B631" s="50"/>
      <c r="C631" s="50"/>
      <c r="D631" s="50"/>
      <c r="E631" s="50"/>
      <c r="F631" s="50"/>
      <c r="G631" s="50"/>
      <c r="H631" s="50" t="e">
        <f t="shared" ref="H631:O631" si="103">H587/H401</f>
        <v>#VALUE!</v>
      </c>
      <c r="I631" s="50" t="e">
        <f t="shared" si="103"/>
        <v>#VALUE!</v>
      </c>
      <c r="J631" s="50">
        <f t="shared" si="103"/>
        <v>7.4499554024657993E-2</v>
      </c>
      <c r="K631" s="50">
        <f t="shared" si="103"/>
        <v>0.12742698707285982</v>
      </c>
      <c r="L631" s="50">
        <f t="shared" si="103"/>
        <v>0.14889575569533167</v>
      </c>
      <c r="M631" s="50">
        <f t="shared" si="103"/>
        <v>0.16596516504227338</v>
      </c>
      <c r="N631" s="50">
        <f t="shared" si="103"/>
        <v>0.13435340798281548</v>
      </c>
      <c r="O631" s="50">
        <f t="shared" si="103"/>
        <v>0.14822196814238234</v>
      </c>
      <c r="P631" s="15">
        <f>RATE(O$347-J$347,,-J631,O631)</f>
        <v>0.14749758590851697</v>
      </c>
      <c r="Q631" s="48" t="s">
        <v>261</v>
      </c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</row>
    <row r="632" spans="1:74" ht="16.5" customHeight="1">
      <c r="A632" s="2"/>
      <c r="B632" s="50"/>
      <c r="C632" s="50"/>
      <c r="D632" s="50"/>
      <c r="E632" s="50"/>
      <c r="F632" s="50"/>
      <c r="G632" s="50"/>
      <c r="H632" s="50" t="e">
        <f t="shared" ref="H632:O632" si="104">((H550*(1-H581))/(H456+H431))</f>
        <v>#DIV/0!</v>
      </c>
      <c r="I632" s="50" t="e">
        <f t="shared" si="104"/>
        <v>#DIV/0!</v>
      </c>
      <c r="J632" s="50">
        <f t="shared" si="104"/>
        <v>0.12154207151415264</v>
      </c>
      <c r="K632" s="50">
        <f t="shared" si="104"/>
        <v>0.20905087996261879</v>
      </c>
      <c r="L632" s="50">
        <f t="shared" si="104"/>
        <v>0.25521537968590685</v>
      </c>
      <c r="M632" s="50">
        <f t="shared" si="104"/>
        <v>0.2714371417681366</v>
      </c>
      <c r="N632" s="50">
        <f t="shared" si="104"/>
        <v>0.24007497517039017</v>
      </c>
      <c r="O632" s="50">
        <f t="shared" si="104"/>
        <v>0.28775164826296468</v>
      </c>
      <c r="P632" s="15">
        <f>RATE(O$347-J$347,,-J632,O632)</f>
        <v>0.1881143387504223</v>
      </c>
      <c r="Q632" s="48" t="s">
        <v>262</v>
      </c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</row>
    <row r="633" spans="1:74" ht="16.5" customHeight="1">
      <c r="A633" s="2"/>
      <c r="B633" s="50"/>
      <c r="C633" s="50"/>
      <c r="D633" s="50"/>
      <c r="E633" s="50"/>
      <c r="F633" s="50"/>
      <c r="G633" s="50"/>
      <c r="H633" s="50" t="e">
        <f t="shared" ref="H633:O633" si="105">H587/H456</f>
        <v>#VALUE!</v>
      </c>
      <c r="I633" s="50" t="e">
        <f t="shared" si="105"/>
        <v>#VALUE!</v>
      </c>
      <c r="J633" s="50">
        <f t="shared" si="105"/>
        <v>0.20060471628339874</v>
      </c>
      <c r="K633" s="50">
        <f t="shared" si="105"/>
        <v>0.40956143957180902</v>
      </c>
      <c r="L633" s="50">
        <f t="shared" si="105"/>
        <v>0.46819924514223454</v>
      </c>
      <c r="M633" s="50">
        <f t="shared" si="105"/>
        <v>0.43911989315903383</v>
      </c>
      <c r="N633" s="50">
        <f t="shared" si="105"/>
        <v>0.40390457260856322</v>
      </c>
      <c r="O633" s="50">
        <f t="shared" si="105"/>
        <v>0.35334043763672679</v>
      </c>
      <c r="P633" s="15">
        <f>RATE(O$347-J$347,,-J633,O633)</f>
        <v>0.11987729775077446</v>
      </c>
      <c r="Q633" s="48" t="s">
        <v>263</v>
      </c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</row>
    <row r="634" spans="1:74" ht="16.5" customHeight="1">
      <c r="A634" s="2"/>
      <c r="B634" s="118" t="s">
        <v>264</v>
      </c>
      <c r="C634" s="119"/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49"/>
      <c r="P634" s="47"/>
      <c r="Q634" s="48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</row>
    <row r="635" spans="1:74" ht="16.5" customHeight="1">
      <c r="A635" s="2"/>
      <c r="B635" s="27"/>
      <c r="C635" s="44"/>
      <c r="D635" s="44"/>
      <c r="E635" s="44"/>
      <c r="F635" s="44"/>
      <c r="G635" s="44"/>
      <c r="H635" s="44" t="e">
        <f t="shared" ref="H635:O635" si="106">H431/H456</f>
        <v>#VALUE!</v>
      </c>
      <c r="I635" s="44" t="e">
        <f t="shared" si="106"/>
        <v>#VALUE!</v>
      </c>
      <c r="J635" s="44">
        <f t="shared" si="106"/>
        <v>0.7660264312117725</v>
      </c>
      <c r="K635" s="44">
        <f t="shared" si="106"/>
        <v>1.1357770549337645</v>
      </c>
      <c r="L635" s="44">
        <f t="shared" si="106"/>
        <v>0.99950802193551558</v>
      </c>
      <c r="M635" s="44">
        <f t="shared" si="106"/>
        <v>0.71619283383444388</v>
      </c>
      <c r="N635" s="44">
        <f t="shared" si="106"/>
        <v>0.73981064241979355</v>
      </c>
      <c r="O635" s="44">
        <f t="shared" si="106"/>
        <v>0.23804441750134298</v>
      </c>
      <c r="P635" s="15">
        <f>RATE(O$347-J$347,,-J635,O635)</f>
        <v>-0.20844180550213268</v>
      </c>
      <c r="Q635" s="48" t="s">
        <v>265</v>
      </c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</row>
    <row r="636" spans="1:74" ht="16.5" customHeight="1">
      <c r="A636" s="2"/>
      <c r="B636" s="27"/>
      <c r="C636" s="44"/>
      <c r="D636" s="44"/>
      <c r="E636" s="44"/>
      <c r="F636" s="44"/>
      <c r="G636" s="44"/>
      <c r="H636" s="44" t="e">
        <f t="shared" ref="H636:O636" si="107">H431/H587</f>
        <v>#VALUE!</v>
      </c>
      <c r="I636" s="44" t="e">
        <f t="shared" si="107"/>
        <v>#VALUE!</v>
      </c>
      <c r="J636" s="44">
        <f t="shared" si="107"/>
        <v>3.8185863493338306</v>
      </c>
      <c r="K636" s="44">
        <f t="shared" si="107"/>
        <v>2.7731542698970983</v>
      </c>
      <c r="L636" s="44">
        <f t="shared" si="107"/>
        <v>2.1347920405806602</v>
      </c>
      <c r="M636" s="44">
        <f t="shared" si="107"/>
        <v>1.6309733286782886</v>
      </c>
      <c r="N636" s="44">
        <f t="shared" si="107"/>
        <v>1.831647108231101</v>
      </c>
      <c r="O636" s="44">
        <f t="shared" si="107"/>
        <v>0.6736970698668775</v>
      </c>
      <c r="P636" s="15">
        <f>RATE(O$347-J$347,,-J636,O636)</f>
        <v>-0.29317417534121459</v>
      </c>
      <c r="Q636" s="48" t="s">
        <v>266</v>
      </c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</row>
    <row r="637" spans="1:74" ht="16.5" customHeight="1">
      <c r="A637" s="2"/>
      <c r="B637" s="118" t="s">
        <v>267</v>
      </c>
      <c r="C637" s="119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49"/>
      <c r="P637" s="47"/>
      <c r="Q637" s="48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</row>
    <row r="638" spans="1:74" ht="16.5" customHeight="1">
      <c r="A638" s="2"/>
      <c r="B638" s="18"/>
      <c r="C638" s="18"/>
      <c r="D638" s="18"/>
      <c r="E638" s="18"/>
      <c r="F638" s="18"/>
      <c r="G638" s="18"/>
      <c r="H638" s="18">
        <v>800000</v>
      </c>
      <c r="I638" s="18">
        <v>800000</v>
      </c>
      <c r="J638" s="18">
        <v>800000</v>
      </c>
      <c r="K638" s="18">
        <v>800000</v>
      </c>
      <c r="L638" s="18">
        <v>800000</v>
      </c>
      <c r="M638" s="18">
        <v>800000</v>
      </c>
      <c r="N638" s="18">
        <v>800000</v>
      </c>
      <c r="O638" s="18">
        <v>800000</v>
      </c>
      <c r="P638" s="51"/>
      <c r="Q638" s="52" t="s">
        <v>268</v>
      </c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</row>
    <row r="639" spans="1:74" ht="16.5" customHeight="1">
      <c r="A639" s="2"/>
      <c r="B639" s="27"/>
      <c r="C639" s="27"/>
      <c r="D639" s="27"/>
      <c r="E639" s="27"/>
      <c r="F639" s="27"/>
      <c r="G639" s="27"/>
      <c r="H639" s="27" t="e">
        <f t="shared" ref="H639:O639" si="108">H456/H638</f>
        <v>#VALUE!</v>
      </c>
      <c r="I639" s="27" t="e">
        <f t="shared" si="108"/>
        <v>#VALUE!</v>
      </c>
      <c r="J639" s="27">
        <f t="shared" si="108"/>
        <v>1.4783213625</v>
      </c>
      <c r="K639" s="27">
        <f t="shared" si="108"/>
        <v>1.6569426999999999</v>
      </c>
      <c r="L639" s="27">
        <f t="shared" si="108"/>
        <v>1.5567767249999998</v>
      </c>
      <c r="M639" s="27">
        <f t="shared" si="108"/>
        <v>1.6630605875</v>
      </c>
      <c r="N639" s="27">
        <f t="shared" si="108"/>
        <v>1.4361783124999998</v>
      </c>
      <c r="O639" s="27">
        <f t="shared" si="108"/>
        <v>1.5753362500000001</v>
      </c>
      <c r="P639" s="15">
        <f>RATE(O$347-J$347,,-J639,O639)</f>
        <v>1.279344720015649E-2</v>
      </c>
      <c r="Q639" s="52" t="s">
        <v>269</v>
      </c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</row>
    <row r="640" spans="1:74" ht="16.5" customHeight="1">
      <c r="A640" s="2"/>
      <c r="B640" s="27"/>
      <c r="C640" s="27"/>
      <c r="D640" s="27"/>
      <c r="E640" s="27"/>
      <c r="F640" s="27"/>
      <c r="G640" s="27"/>
      <c r="H640" s="27">
        <f t="shared" ref="H640:O640" si="109">H587/H638</f>
        <v>0</v>
      </c>
      <c r="I640" s="27">
        <f t="shared" si="109"/>
        <v>0</v>
      </c>
      <c r="J640" s="27">
        <f t="shared" si="109"/>
        <v>0.29655823749999999</v>
      </c>
      <c r="K640" s="27">
        <f t="shared" si="109"/>
        <v>0.67861983749999999</v>
      </c>
      <c r="L640" s="27">
        <f t="shared" si="109"/>
        <v>0.72888168749999993</v>
      </c>
      <c r="M640" s="27">
        <f t="shared" si="109"/>
        <v>0.73028298749999998</v>
      </c>
      <c r="N640" s="27">
        <f t="shared" si="109"/>
        <v>0.58007898749999998</v>
      </c>
      <c r="O640" s="27">
        <f t="shared" si="109"/>
        <v>0.55662999999999996</v>
      </c>
      <c r="P640" s="15">
        <f>RATE(O$347-J$347,,-J640,O640)</f>
        <v>0.13420438882808741</v>
      </c>
      <c r="Q640" s="48" t="s">
        <v>270</v>
      </c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</row>
    <row r="641" spans="1:74" ht="16.5" customHeight="1">
      <c r="A641" s="2"/>
      <c r="B641" s="53"/>
      <c r="C641" s="53"/>
      <c r="D641" s="54"/>
      <c r="E641" s="53"/>
      <c r="F641" s="54"/>
      <c r="G641" s="53"/>
      <c r="H641" s="54" t="e">
        <f t="shared" ref="H641:O641" si="110">+H640/G640-1</f>
        <v>#DIV/0!</v>
      </c>
      <c r="I641" s="53" t="e">
        <f t="shared" si="110"/>
        <v>#DIV/0!</v>
      </c>
      <c r="J641" s="54" t="e">
        <f t="shared" si="110"/>
        <v>#DIV/0!</v>
      </c>
      <c r="K641" s="53">
        <f t="shared" si="110"/>
        <v>1.2883189596107578</v>
      </c>
      <c r="L641" s="54">
        <f t="shared" si="110"/>
        <v>7.4064810992207297E-2</v>
      </c>
      <c r="M641" s="53">
        <f t="shared" si="110"/>
        <v>1.9225342384527888E-3</v>
      </c>
      <c r="N641" s="55">
        <f t="shared" si="110"/>
        <v>-0.20567917173340977</v>
      </c>
      <c r="O641" s="55">
        <f t="shared" si="110"/>
        <v>-4.0423783666185709E-2</v>
      </c>
      <c r="P641" s="15"/>
      <c r="Q641" s="56" t="s">
        <v>271</v>
      </c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</row>
    <row r="642" spans="1:74" ht="16.5" customHeight="1">
      <c r="A642" s="2"/>
      <c r="B642" s="57"/>
      <c r="C642" s="57"/>
      <c r="D642" s="57"/>
      <c r="E642" s="57"/>
      <c r="F642" s="57"/>
      <c r="G642" s="57"/>
      <c r="H642" s="57">
        <v>0.2</v>
      </c>
      <c r="I642" s="57">
        <v>0.28000000000000003</v>
      </c>
      <c r="J642" s="57">
        <v>0.42000000000000004</v>
      </c>
      <c r="K642" s="57">
        <v>0.55000000000000004</v>
      </c>
      <c r="L642" s="57">
        <v>0.62</v>
      </c>
      <c r="M642" s="57">
        <v>0.66</v>
      </c>
      <c r="N642" s="57">
        <v>0.6</v>
      </c>
      <c r="O642" s="57"/>
      <c r="P642" s="15">
        <f>RATE(N$347-J$347,,-J642,N642)</f>
        <v>9.3265113929093521E-2</v>
      </c>
      <c r="Q642" s="52" t="s">
        <v>272</v>
      </c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</row>
    <row r="643" spans="1:74" ht="16.5" customHeight="1">
      <c r="A643" s="2"/>
      <c r="B643" s="53"/>
      <c r="C643" s="53"/>
      <c r="D643" s="54"/>
      <c r="E643" s="53"/>
      <c r="F643" s="54"/>
      <c r="G643" s="53"/>
      <c r="H643" s="54">
        <f t="shared" ref="H643:O643" si="111">+H642/H652</f>
        <v>3.1676206650273056E-2</v>
      </c>
      <c r="I643" s="53">
        <f t="shared" si="111"/>
        <v>2.4369106951539272E-2</v>
      </c>
      <c r="J643" s="54">
        <f t="shared" si="111"/>
        <v>2.6051011752209575E-2</v>
      </c>
      <c r="K643" s="53">
        <f t="shared" si="111"/>
        <v>2.9270987882406271E-2</v>
      </c>
      <c r="L643" s="54">
        <f t="shared" si="111"/>
        <v>5.6757971152046893E-2</v>
      </c>
      <c r="M643" s="53">
        <f t="shared" si="111"/>
        <v>9.2978698153103265E-2</v>
      </c>
      <c r="N643" s="55">
        <f t="shared" si="111"/>
        <v>8.5508884200981752E-2</v>
      </c>
      <c r="O643" s="55">
        <f t="shared" si="111"/>
        <v>0</v>
      </c>
      <c r="P643" s="15">
        <f>RATE(N$347-J$347,,-J643,N643)</f>
        <v>0.34600496275699971</v>
      </c>
      <c r="Q643" s="56" t="s">
        <v>273</v>
      </c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</row>
    <row r="644" spans="1:74" ht="16.5" customHeight="1">
      <c r="A644" s="2"/>
      <c r="B644" s="58"/>
      <c r="C644" s="58"/>
      <c r="D644" s="59"/>
      <c r="E644" s="58"/>
      <c r="F644" s="59"/>
      <c r="G644" s="58"/>
      <c r="H644" s="59" t="e">
        <f t="shared" ref="H644:O644" si="112">+H642/H640</f>
        <v>#DIV/0!</v>
      </c>
      <c r="I644" s="58" t="e">
        <f t="shared" si="112"/>
        <v>#DIV/0!</v>
      </c>
      <c r="J644" s="59">
        <f t="shared" si="112"/>
        <v>1.4162479637747376</v>
      </c>
      <c r="K644" s="58">
        <f t="shared" si="112"/>
        <v>0.81046849739343207</v>
      </c>
      <c r="L644" s="59">
        <f t="shared" si="112"/>
        <v>0.85061816016608327</v>
      </c>
      <c r="M644" s="58">
        <f t="shared" si="112"/>
        <v>0.90375924305644606</v>
      </c>
      <c r="N644" s="60">
        <f t="shared" si="112"/>
        <v>1.034341896412857</v>
      </c>
      <c r="O644" s="60">
        <f t="shared" si="112"/>
        <v>0</v>
      </c>
      <c r="P644" s="47"/>
      <c r="Q644" s="61" t="s">
        <v>274</v>
      </c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</row>
    <row r="645" spans="1:74" ht="16.5" customHeight="1">
      <c r="A645" s="2"/>
      <c r="B645" s="34"/>
      <c r="C645" s="34"/>
      <c r="D645" s="34"/>
      <c r="E645" s="34"/>
      <c r="F645" s="34"/>
      <c r="G645" s="34"/>
      <c r="H645" s="34">
        <f t="shared" ref="H645:O645" si="113">+H652*H638</f>
        <v>5051109.8682525102</v>
      </c>
      <c r="I645" s="34">
        <f t="shared" si="113"/>
        <v>9191965.8954039384</v>
      </c>
      <c r="J645" s="34">
        <f t="shared" si="113"/>
        <v>12897771.618083181</v>
      </c>
      <c r="K645" s="34">
        <f t="shared" si="113"/>
        <v>15031949.101535724</v>
      </c>
      <c r="L645" s="34">
        <f t="shared" si="113"/>
        <v>8738860.6381169502</v>
      </c>
      <c r="M645" s="34">
        <f t="shared" si="113"/>
        <v>5678720.0776953166</v>
      </c>
      <c r="N645" s="34">
        <f t="shared" si="113"/>
        <v>5613451.8007719368</v>
      </c>
      <c r="O645" s="34">
        <f t="shared" si="113"/>
        <v>7359999.9999999991</v>
      </c>
      <c r="P645" s="15">
        <f>RATE(O$347-J$347,,-J645,O645)</f>
        <v>-0.106133571836311</v>
      </c>
      <c r="Q645" s="48" t="s">
        <v>275</v>
      </c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</row>
    <row r="646" spans="1:74" ht="16.5" customHeight="1">
      <c r="A646" s="2"/>
      <c r="B646" s="62"/>
      <c r="C646" s="62"/>
      <c r="D646" s="63"/>
      <c r="E646" s="62"/>
      <c r="F646" s="63"/>
      <c r="G646" s="62"/>
      <c r="H646" s="63" t="e">
        <f t="shared" ref="H646:O646" si="114">+H652/H$639</f>
        <v>#VALUE!</v>
      </c>
      <c r="I646" s="62" t="e">
        <f t="shared" si="114"/>
        <v>#VALUE!</v>
      </c>
      <c r="J646" s="63">
        <f t="shared" si="114"/>
        <v>10.905757659714517</v>
      </c>
      <c r="K646" s="62">
        <f t="shared" si="114"/>
        <v>11.34012442127278</v>
      </c>
      <c r="L646" s="63">
        <f t="shared" si="114"/>
        <v>7.0167902835560385</v>
      </c>
      <c r="M646" s="62">
        <f t="shared" si="114"/>
        <v>4.2682751010231286</v>
      </c>
      <c r="N646" s="64">
        <f t="shared" si="114"/>
        <v>4.8857545681430983</v>
      </c>
      <c r="O646" s="64">
        <f t="shared" si="114"/>
        <v>5.8400230426996131</v>
      </c>
      <c r="P646" s="65">
        <f>(SUM(J646:O646)-MAX(J646:O646)-MIN(J646:O646))/(COUNTA(J646:O646)-2)</f>
        <v>7.1620813885283159</v>
      </c>
      <c r="Q646" s="66" t="s">
        <v>276</v>
      </c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</row>
    <row r="647" spans="1:74" ht="16.5" customHeight="1">
      <c r="A647" s="2"/>
      <c r="B647" s="62"/>
      <c r="C647" s="62"/>
      <c r="D647" s="63"/>
      <c r="E647" s="62"/>
      <c r="F647" s="63"/>
      <c r="G647" s="62"/>
      <c r="H647" s="63" t="e">
        <f t="shared" ref="H647:O647" si="115">+H652/H$640</f>
        <v>#DIV/0!</v>
      </c>
      <c r="I647" s="62" t="e">
        <f t="shared" si="115"/>
        <v>#DIV/0!</v>
      </c>
      <c r="J647" s="63">
        <f t="shared" si="115"/>
        <v>54.364413069469961</v>
      </c>
      <c r="K647" s="62">
        <f t="shared" si="115"/>
        <v>27.688457275491384</v>
      </c>
      <c r="L647" s="63">
        <f t="shared" si="115"/>
        <v>14.98676120552993</v>
      </c>
      <c r="M647" s="62">
        <f t="shared" si="115"/>
        <v>9.7200677252790939</v>
      </c>
      <c r="N647" s="64">
        <f t="shared" si="115"/>
        <v>12.096309127151276</v>
      </c>
      <c r="O647" s="64">
        <f t="shared" si="115"/>
        <v>16.52803478073406</v>
      </c>
      <c r="P647" s="65">
        <f>(SUM(J647:O647)-MAX(J647:O647)-MIN(J647:O647))/(COUNTA(J647:O647)-2)</f>
        <v>17.824890597226663</v>
      </c>
      <c r="Q647" s="66" t="s">
        <v>277</v>
      </c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</row>
    <row r="648" spans="1:74" ht="16.5" customHeight="1">
      <c r="A648" s="2"/>
      <c r="B648" s="62"/>
      <c r="C648" s="62"/>
      <c r="D648" s="63"/>
      <c r="E648" s="62"/>
      <c r="F648" s="63"/>
      <c r="G648" s="62"/>
      <c r="H648" s="63" t="e">
        <f t="shared" ref="H648:O648" si="116">+(H645+H431-H353-H359)/H558</f>
        <v>#VALUE!</v>
      </c>
      <c r="I648" s="62" t="e">
        <f t="shared" si="116"/>
        <v>#VALUE!</v>
      </c>
      <c r="J648" s="63">
        <f t="shared" si="116"/>
        <v>23.261918344217104</v>
      </c>
      <c r="K648" s="62">
        <f t="shared" si="116"/>
        <v>14.448905970952676</v>
      </c>
      <c r="L648" s="63">
        <f t="shared" si="116"/>
        <v>7.6406151640755748</v>
      </c>
      <c r="M648" s="62">
        <f t="shared" si="116"/>
        <v>5.1535556951401249</v>
      </c>
      <c r="N648" s="64">
        <f t="shared" si="116"/>
        <v>5.6354350047074968</v>
      </c>
      <c r="O648" s="64">
        <f t="shared" si="116"/>
        <v>6.9331693935791607</v>
      </c>
      <c r="P648" s="65">
        <f>(SUM(J648:O648)-MAX(J648:O648)-MIN(J648:O648))/(COUNTA(J648:O648)-2)</f>
        <v>8.664531383328729</v>
      </c>
      <c r="Q648" s="66" t="s">
        <v>278</v>
      </c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</row>
    <row r="649" spans="1:74" ht="16.5" customHeight="1">
      <c r="A649" s="2"/>
      <c r="B649" s="62"/>
      <c r="C649" s="62"/>
      <c r="D649" s="63"/>
      <c r="E649" s="62"/>
      <c r="F649" s="63"/>
      <c r="G649" s="62"/>
      <c r="H649" s="63" t="e">
        <f t="shared" ref="H649:O649" si="117">H645/H464</f>
        <v>#DIV/0!</v>
      </c>
      <c r="I649" s="62" t="e">
        <f t="shared" si="117"/>
        <v>#DIV/0!</v>
      </c>
      <c r="J649" s="63">
        <f t="shared" si="117"/>
        <v>10.20299253270049</v>
      </c>
      <c r="K649" s="62">
        <f t="shared" si="117"/>
        <v>4.741908067219148</v>
      </c>
      <c r="L649" s="63">
        <f t="shared" si="117"/>
        <v>2.6089388968547218</v>
      </c>
      <c r="M649" s="62">
        <f t="shared" si="117"/>
        <v>1.8161032095909906</v>
      </c>
      <c r="N649" s="64">
        <f t="shared" si="117"/>
        <v>1.977817746115472</v>
      </c>
      <c r="O649" s="64">
        <f t="shared" si="117"/>
        <v>2.6140225260549852</v>
      </c>
      <c r="P649" s="65">
        <f>(SUM(J649:O649)-MAX(J649:O649)-MIN(J649:O649))/(COUNTA(J649:O649)-2)</f>
        <v>2.9856718090610821</v>
      </c>
      <c r="Q649" s="66" t="s">
        <v>279</v>
      </c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</row>
    <row r="650" spans="1:74" ht="16.5" customHeight="1">
      <c r="A650" s="67"/>
      <c r="B650" s="57"/>
      <c r="C650" s="57"/>
      <c r="D650" s="57"/>
      <c r="E650" s="57"/>
      <c r="F650" s="57"/>
      <c r="G650" s="57"/>
      <c r="H650" s="57">
        <v>8</v>
      </c>
      <c r="I650" s="57">
        <v>16.3</v>
      </c>
      <c r="J650" s="57">
        <v>19.7</v>
      </c>
      <c r="K650" s="57">
        <v>21.5</v>
      </c>
      <c r="L650" s="57">
        <v>17.600000000000001</v>
      </c>
      <c r="M650" s="57">
        <v>8.6999999999999993</v>
      </c>
      <c r="N650" s="57">
        <v>8.65</v>
      </c>
      <c r="O650" s="57">
        <v>9.8000000000000007</v>
      </c>
      <c r="P650" s="15"/>
      <c r="Q650" s="68" t="s">
        <v>280</v>
      </c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G650" s="30"/>
      <c r="BH650" s="30"/>
      <c r="BI650" s="30"/>
      <c r="BJ650" s="30"/>
      <c r="BK650" s="30"/>
      <c r="BL650" s="30"/>
      <c r="BM650" s="30"/>
      <c r="BN650" s="30"/>
      <c r="BO650" s="30"/>
      <c r="BP650" s="30"/>
      <c r="BQ650" s="30"/>
      <c r="BR650" s="30"/>
      <c r="BS650" s="30"/>
      <c r="BT650" s="30"/>
      <c r="BU650" s="30"/>
      <c r="BV650" s="30"/>
    </row>
    <row r="651" spans="1:74" ht="16.5" customHeight="1">
      <c r="A651" s="69"/>
      <c r="B651" s="57"/>
      <c r="C651" s="57"/>
      <c r="D651" s="57"/>
      <c r="E651" s="57"/>
      <c r="F651" s="57"/>
      <c r="G651" s="57"/>
      <c r="H651" s="57">
        <v>4.38</v>
      </c>
      <c r="I651" s="57">
        <v>7.25</v>
      </c>
      <c r="J651" s="57">
        <v>11.6</v>
      </c>
      <c r="K651" s="57">
        <v>15.1</v>
      </c>
      <c r="L651" s="57">
        <v>5.15</v>
      </c>
      <c r="M651" s="57">
        <v>5.6</v>
      </c>
      <c r="N651" s="57">
        <v>5.3</v>
      </c>
      <c r="O651" s="57">
        <v>6.75</v>
      </c>
      <c r="P651" s="70"/>
      <c r="Q651" s="71" t="s">
        <v>281</v>
      </c>
      <c r="R651" s="72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  <c r="AC651" s="72"/>
      <c r="AD651" s="72"/>
      <c r="AE651" s="72"/>
      <c r="AF651" s="72"/>
      <c r="AG651" s="72"/>
      <c r="AH651" s="72"/>
      <c r="AI651" s="72"/>
      <c r="AJ651" s="72"/>
      <c r="AK651" s="72"/>
      <c r="AL651" s="72"/>
      <c r="AM651" s="72"/>
      <c r="AN651" s="72"/>
      <c r="AO651" s="72"/>
      <c r="AP651" s="72"/>
      <c r="AQ651" s="72"/>
      <c r="AR651" s="72"/>
      <c r="AS651" s="72"/>
      <c r="AT651" s="72"/>
      <c r="AU651" s="72"/>
      <c r="AV651" s="72"/>
      <c r="AW651" s="72"/>
      <c r="AX651" s="72"/>
      <c r="AY651" s="72"/>
      <c r="AZ651" s="72"/>
      <c r="BA651" s="72"/>
      <c r="BB651" s="72"/>
      <c r="BC651" s="72"/>
      <c r="BD651" s="72"/>
      <c r="BE651" s="72"/>
      <c r="BF651" s="72"/>
      <c r="BG651" s="72"/>
      <c r="BH651" s="72"/>
      <c r="BI651" s="72"/>
      <c r="BJ651" s="72"/>
      <c r="BK651" s="72"/>
      <c r="BL651" s="72"/>
      <c r="BM651" s="72"/>
      <c r="BN651" s="72"/>
      <c r="BO651" s="72"/>
      <c r="BP651" s="72"/>
      <c r="BQ651" s="72"/>
      <c r="BR651" s="72"/>
      <c r="BS651" s="72"/>
      <c r="BT651" s="72"/>
      <c r="BU651" s="72"/>
      <c r="BV651" s="72"/>
    </row>
    <row r="652" spans="1:74" ht="16.5" customHeight="1">
      <c r="A652" s="73"/>
      <c r="B652" s="57"/>
      <c r="C652" s="57"/>
      <c r="D652" s="57"/>
      <c r="E652" s="57"/>
      <c r="F652" s="57"/>
      <c r="G652" s="57"/>
      <c r="H652" s="57">
        <v>6.3138873353156377</v>
      </c>
      <c r="I652" s="57">
        <v>11.489957369254922</v>
      </c>
      <c r="J652" s="57">
        <v>16.122214522603976</v>
      </c>
      <c r="K652" s="57">
        <v>18.789936376919655</v>
      </c>
      <c r="L652" s="57">
        <v>10.923575797646189</v>
      </c>
      <c r="M652" s="57">
        <v>7.0984000971191463</v>
      </c>
      <c r="N652" s="57">
        <v>7.0168147509649206</v>
      </c>
      <c r="O652" s="74">
        <f>VLOOKUP($R652,[1]Price!$A:$E,5,FALSE)</f>
        <v>9.1999999999999993</v>
      </c>
      <c r="P652" s="15"/>
      <c r="Q652" s="66" t="s">
        <v>282</v>
      </c>
      <c r="R652" s="4" t="s">
        <v>283</v>
      </c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</row>
    <row r="653" spans="1:74" ht="16.5" customHeight="1">
      <c r="A653" s="2"/>
      <c r="B653" s="120" t="s">
        <v>284</v>
      </c>
      <c r="C653" s="119"/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75"/>
      <c r="P653" s="30"/>
      <c r="Q653" s="76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</row>
    <row r="654" spans="1:74" ht="16.5" customHeight="1">
      <c r="A654" s="2"/>
      <c r="B654" s="62"/>
      <c r="C654" s="77"/>
      <c r="D654" s="77"/>
      <c r="E654" s="77"/>
      <c r="F654" s="77"/>
      <c r="G654" s="77"/>
      <c r="H654" s="77" t="e">
        <f t="shared" ref="H654:O654" si="118">365/(H464/((H365+G365)/2))</f>
        <v>#VALUE!</v>
      </c>
      <c r="I654" s="77" t="e">
        <f t="shared" si="118"/>
        <v>#VALUE!</v>
      </c>
      <c r="J654" s="77" t="e">
        <f t="shared" si="118"/>
        <v>#VALUE!</v>
      </c>
      <c r="K654" s="77">
        <f t="shared" si="118"/>
        <v>81.01124794528188</v>
      </c>
      <c r="L654" s="77">
        <f t="shared" si="118"/>
        <v>42.555227115126307</v>
      </c>
      <c r="M654" s="77" t="e">
        <f t="shared" si="118"/>
        <v>#DIV/0!</v>
      </c>
      <c r="N654" s="78">
        <f t="shared" si="118"/>
        <v>51.530267606235697</v>
      </c>
      <c r="O654" s="78">
        <f t="shared" si="118"/>
        <v>51.944268879919761</v>
      </c>
      <c r="P654" s="30"/>
      <c r="Q654" s="76" t="s">
        <v>285</v>
      </c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</row>
    <row r="655" spans="1:74" ht="16.5" customHeight="1">
      <c r="A655" s="2"/>
      <c r="B655" s="62"/>
      <c r="C655" s="77"/>
      <c r="D655" s="77"/>
      <c r="E655" s="77"/>
      <c r="F655" s="77"/>
      <c r="G655" s="77"/>
      <c r="H655" s="77" t="e">
        <f t="shared" ref="H655:O655" si="119">365/(H502/((H371+G371)/2))</f>
        <v>#VALUE!</v>
      </c>
      <c r="I655" s="77" t="e">
        <f t="shared" si="119"/>
        <v>#VALUE!</v>
      </c>
      <c r="J655" s="77" t="e">
        <f t="shared" si="119"/>
        <v>#VALUE!</v>
      </c>
      <c r="K655" s="77">
        <f t="shared" si="119"/>
        <v>8.2253680242343776</v>
      </c>
      <c r="L655" s="77">
        <f t="shared" si="119"/>
        <v>11.411057949646523</v>
      </c>
      <c r="M655" s="77">
        <f t="shared" si="119"/>
        <v>12.580128047196885</v>
      </c>
      <c r="N655" s="78">
        <f t="shared" si="119"/>
        <v>10.899656336027592</v>
      </c>
      <c r="O655" s="78">
        <f t="shared" si="119"/>
        <v>7.4653129618389098</v>
      </c>
      <c r="P655" s="30"/>
      <c r="Q655" s="76" t="s">
        <v>286</v>
      </c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</row>
    <row r="656" spans="1:74" ht="16.5" customHeight="1">
      <c r="A656" s="2"/>
      <c r="B656" s="62"/>
      <c r="C656" s="77"/>
      <c r="D656" s="77"/>
      <c r="E656" s="77"/>
      <c r="F656" s="77"/>
      <c r="G656" s="77"/>
      <c r="H656" s="77" t="e">
        <f t="shared" ref="H656:O656" si="120">365/(H502/((H407+G407)/2))</f>
        <v>#VALUE!</v>
      </c>
      <c r="I656" s="77" t="e">
        <f t="shared" si="120"/>
        <v>#VALUE!</v>
      </c>
      <c r="J656" s="77" t="e">
        <f t="shared" si="120"/>
        <v>#VALUE!</v>
      </c>
      <c r="K656" s="77">
        <f t="shared" si="120"/>
        <v>100.93846063523934</v>
      </c>
      <c r="L656" s="77">
        <f t="shared" si="120"/>
        <v>105.61500310949</v>
      </c>
      <c r="M656" s="77">
        <f t="shared" si="120"/>
        <v>100.21652854792924</v>
      </c>
      <c r="N656" s="78">
        <f t="shared" si="120"/>
        <v>97.90309271666294</v>
      </c>
      <c r="O656" s="78">
        <f t="shared" si="120"/>
        <v>99.059641316108952</v>
      </c>
      <c r="P656" s="30"/>
      <c r="Q656" s="76" t="s">
        <v>287</v>
      </c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</row>
    <row r="657" spans="1:74" ht="16.5" customHeight="1">
      <c r="A657" s="2"/>
      <c r="B657" s="79"/>
      <c r="C657" s="80"/>
      <c r="D657" s="80"/>
      <c r="E657" s="80"/>
      <c r="F657" s="80"/>
      <c r="G657" s="80"/>
      <c r="H657" s="80" t="e">
        <f t="shared" ref="H657:O657" si="121">H655+H654-H656</f>
        <v>#VALUE!</v>
      </c>
      <c r="I657" s="80" t="e">
        <f t="shared" si="121"/>
        <v>#VALUE!</v>
      </c>
      <c r="J657" s="80" t="e">
        <f t="shared" si="121"/>
        <v>#VALUE!</v>
      </c>
      <c r="K657" s="80">
        <f t="shared" si="121"/>
        <v>-11.701844665723073</v>
      </c>
      <c r="L657" s="80">
        <f t="shared" si="121"/>
        <v>-51.648718044717171</v>
      </c>
      <c r="M657" s="80" t="e">
        <f t="shared" si="121"/>
        <v>#DIV/0!</v>
      </c>
      <c r="N657" s="81">
        <f t="shared" si="121"/>
        <v>-35.473168774399653</v>
      </c>
      <c r="O657" s="81">
        <f t="shared" si="121"/>
        <v>-39.650059474350279</v>
      </c>
      <c r="P657" s="30"/>
      <c r="Q657" s="76" t="s">
        <v>288</v>
      </c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</row>
    <row r="658" spans="1:74" ht="16.5" customHeight="1">
      <c r="A658" s="2"/>
      <c r="B658" s="121" t="s">
        <v>289</v>
      </c>
      <c r="C658" s="119"/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82"/>
      <c r="P658" s="47"/>
      <c r="Q658" s="48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</row>
    <row r="659" spans="1:74" ht="16.5" customHeight="1">
      <c r="A659" s="2"/>
      <c r="B659" s="83"/>
      <c r="C659" s="84"/>
      <c r="D659" s="83"/>
      <c r="E659" s="84"/>
      <c r="F659" s="83"/>
      <c r="G659" s="84"/>
      <c r="H659" s="83" t="e">
        <f t="shared" ref="H659:O659" si="122">+H647/H641/100</f>
        <v>#DIV/0!</v>
      </c>
      <c r="I659" s="84" t="e">
        <f t="shared" si="122"/>
        <v>#DIV/0!</v>
      </c>
      <c r="J659" s="83" t="e">
        <f t="shared" si="122"/>
        <v>#DIV/0!</v>
      </c>
      <c r="K659" s="84">
        <f t="shared" si="122"/>
        <v>0.21491927188478968</v>
      </c>
      <c r="L659" s="83">
        <f t="shared" si="122"/>
        <v>2.02346580039295</v>
      </c>
      <c r="M659" s="84">
        <f t="shared" si="122"/>
        <v>50.558619611901321</v>
      </c>
      <c r="N659" s="85">
        <f t="shared" si="122"/>
        <v>-0.58811541417668967</v>
      </c>
      <c r="O659" s="85">
        <f t="shared" si="122"/>
        <v>-4.0886906869531066</v>
      </c>
      <c r="P659" s="47"/>
      <c r="Q659" s="48" t="s">
        <v>290</v>
      </c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</row>
    <row r="660" spans="1:74" ht="16.5" customHeight="1">
      <c r="A660" s="2"/>
      <c r="B660" s="86"/>
      <c r="C660" s="2"/>
      <c r="D660" s="86"/>
      <c r="E660" s="2"/>
      <c r="F660" s="86"/>
      <c r="G660" s="2"/>
      <c r="H660" s="86"/>
      <c r="I660" s="6"/>
      <c r="J660" s="87"/>
      <c r="K660" s="6"/>
      <c r="L660" s="87"/>
      <c r="M660" s="6"/>
      <c r="N660" s="88"/>
      <c r="O660" s="88"/>
      <c r="P660" s="51"/>
      <c r="Q660" s="52" t="s">
        <v>291</v>
      </c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</row>
    <row r="661" spans="1:74" ht="16.5" customHeight="1">
      <c r="A661" s="2"/>
      <c r="B661" s="89"/>
      <c r="C661" s="90"/>
      <c r="D661" s="89"/>
      <c r="E661" s="90"/>
      <c r="F661" s="89"/>
      <c r="G661" s="90"/>
      <c r="H661" s="89" t="e">
        <f t="shared" ref="H661:O664" si="123">($P646-H646)/$P646</f>
        <v>#VALUE!</v>
      </c>
      <c r="I661" s="90" t="e">
        <f t="shared" si="123"/>
        <v>#VALUE!</v>
      </c>
      <c r="J661" s="89">
        <f t="shared" si="123"/>
        <v>-0.52270786494866428</v>
      </c>
      <c r="K661" s="90">
        <f t="shared" si="123"/>
        <v>-0.58335598356038498</v>
      </c>
      <c r="L661" s="89">
        <f t="shared" si="123"/>
        <v>2.0286156647841752E-2</v>
      </c>
      <c r="M661" s="90">
        <f t="shared" si="123"/>
        <v>0.40404543463304798</v>
      </c>
      <c r="N661" s="91">
        <f t="shared" si="123"/>
        <v>0.31783034803699201</v>
      </c>
      <c r="O661" s="91">
        <f t="shared" si="123"/>
        <v>0.18459136026383008</v>
      </c>
      <c r="P661" s="15"/>
      <c r="Q661" s="92" t="s">
        <v>292</v>
      </c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</row>
    <row r="662" spans="1:74" ht="16.5" customHeight="1">
      <c r="A662" s="2"/>
      <c r="B662" s="89"/>
      <c r="C662" s="90"/>
      <c r="D662" s="89"/>
      <c r="E662" s="90"/>
      <c r="F662" s="89"/>
      <c r="G662" s="90"/>
      <c r="H662" s="89" t="e">
        <f t="shared" si="123"/>
        <v>#DIV/0!</v>
      </c>
      <c r="I662" s="90" t="e">
        <f t="shared" si="123"/>
        <v>#DIV/0!</v>
      </c>
      <c r="J662" s="89">
        <f t="shared" si="123"/>
        <v>-2.0499156655653419</v>
      </c>
      <c r="K662" s="90">
        <f t="shared" si="123"/>
        <v>-0.55335917067560425</v>
      </c>
      <c r="L662" s="89">
        <f t="shared" si="123"/>
        <v>0.1592228225029505</v>
      </c>
      <c r="M662" s="90">
        <f t="shared" si="123"/>
        <v>0.45469131088011172</v>
      </c>
      <c r="N662" s="91">
        <f t="shared" si="123"/>
        <v>0.32138101711360206</v>
      </c>
      <c r="O662" s="91">
        <f t="shared" si="123"/>
        <v>7.2755331059051631E-2</v>
      </c>
      <c r="P662" s="15"/>
      <c r="Q662" s="92" t="s">
        <v>293</v>
      </c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</row>
    <row r="663" spans="1:74" ht="16.5" customHeight="1">
      <c r="A663" s="2"/>
      <c r="B663" s="89"/>
      <c r="C663" s="90"/>
      <c r="D663" s="89"/>
      <c r="E663" s="90"/>
      <c r="F663" s="89"/>
      <c r="G663" s="90"/>
      <c r="H663" s="89" t="e">
        <f t="shared" si="123"/>
        <v>#VALUE!</v>
      </c>
      <c r="I663" s="90" t="e">
        <f t="shared" si="123"/>
        <v>#VALUE!</v>
      </c>
      <c r="J663" s="89">
        <f t="shared" si="123"/>
        <v>-1.6847289616810608</v>
      </c>
      <c r="K663" s="90">
        <f t="shared" si="123"/>
        <v>-0.66759231765881299</v>
      </c>
      <c r="L663" s="89">
        <f t="shared" si="123"/>
        <v>0.11817329454461359</v>
      </c>
      <c r="M663" s="90">
        <f t="shared" si="123"/>
        <v>0.40521241517389045</v>
      </c>
      <c r="N663" s="91">
        <f t="shared" si="123"/>
        <v>0.34959725397838165</v>
      </c>
      <c r="O663" s="91">
        <f t="shared" si="123"/>
        <v>0.19982176913581859</v>
      </c>
      <c r="P663" s="15"/>
      <c r="Q663" s="92" t="s">
        <v>294</v>
      </c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</row>
    <row r="664" spans="1:74" ht="16.5" customHeight="1">
      <c r="A664" s="2"/>
      <c r="B664" s="89"/>
      <c r="C664" s="90"/>
      <c r="D664" s="89"/>
      <c r="E664" s="90"/>
      <c r="F664" s="89"/>
      <c r="G664" s="90"/>
      <c r="H664" s="89" t="e">
        <f t="shared" si="123"/>
        <v>#DIV/0!</v>
      </c>
      <c r="I664" s="90" t="e">
        <f t="shared" si="123"/>
        <v>#DIV/0!</v>
      </c>
      <c r="J664" s="89">
        <f t="shared" si="123"/>
        <v>-2.4173188431949835</v>
      </c>
      <c r="K664" s="90">
        <f t="shared" si="123"/>
        <v>-0.58822146922784446</v>
      </c>
      <c r="L664" s="89">
        <f t="shared" si="123"/>
        <v>0.12618028246206781</v>
      </c>
      <c r="M664" s="90">
        <f t="shared" si="123"/>
        <v>0.39172711344918082</v>
      </c>
      <c r="N664" s="91">
        <f t="shared" si="123"/>
        <v>0.33756357945535703</v>
      </c>
      <c r="O664" s="91">
        <f t="shared" si="123"/>
        <v>0.12447760731042008</v>
      </c>
      <c r="P664" s="15"/>
      <c r="Q664" s="92" t="s">
        <v>295</v>
      </c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</row>
    <row r="665" spans="1:74" ht="16.5" customHeight="1">
      <c r="A665" s="2"/>
      <c r="B665" s="86"/>
      <c r="C665" s="2"/>
      <c r="D665" s="86"/>
      <c r="E665" s="2"/>
      <c r="F665" s="86"/>
      <c r="G665" s="2"/>
      <c r="H665" s="86"/>
      <c r="I665" s="59"/>
      <c r="J665" s="58"/>
      <c r="K665" s="59"/>
      <c r="L665" s="58"/>
      <c r="M665" s="59"/>
      <c r="N665" s="60">
        <f>N660/N652-1</f>
        <v>-1</v>
      </c>
      <c r="O665" s="60">
        <f>O660/O652-1</f>
        <v>-1</v>
      </c>
      <c r="P665" s="47"/>
      <c r="Q665" s="61" t="s">
        <v>296</v>
      </c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</row>
    <row r="666" spans="1:74" ht="16.5" customHeight="1">
      <c r="A666" s="2"/>
      <c r="B666" s="93" t="e">
        <f t="shared" ref="B666:O666" si="124">AVERAGE(B661:B665)</f>
        <v>#DIV/0!</v>
      </c>
      <c r="C666" s="94" t="e">
        <f t="shared" si="124"/>
        <v>#DIV/0!</v>
      </c>
      <c r="D666" s="93" t="e">
        <f t="shared" si="124"/>
        <v>#DIV/0!</v>
      </c>
      <c r="E666" s="94" t="e">
        <f t="shared" si="124"/>
        <v>#DIV/0!</v>
      </c>
      <c r="F666" s="93" t="e">
        <f t="shared" si="124"/>
        <v>#DIV/0!</v>
      </c>
      <c r="G666" s="94" t="e">
        <f t="shared" si="124"/>
        <v>#DIV/0!</v>
      </c>
      <c r="H666" s="93" t="e">
        <f t="shared" si="124"/>
        <v>#VALUE!</v>
      </c>
      <c r="I666" s="94" t="e">
        <f t="shared" si="124"/>
        <v>#VALUE!</v>
      </c>
      <c r="J666" s="95">
        <f t="shared" si="124"/>
        <v>-1.6686678338475125</v>
      </c>
      <c r="K666" s="96">
        <f t="shared" si="124"/>
        <v>-0.59813223528066173</v>
      </c>
      <c r="L666" s="95">
        <f t="shared" si="124"/>
        <v>0.10596563903936841</v>
      </c>
      <c r="M666" s="96">
        <f t="shared" si="124"/>
        <v>0.41391906853405774</v>
      </c>
      <c r="N666" s="97">
        <f t="shared" si="124"/>
        <v>6.527443971686657E-2</v>
      </c>
      <c r="O666" s="97">
        <f t="shared" si="124"/>
        <v>-8.3670786446175913E-2</v>
      </c>
      <c r="P666" s="15"/>
      <c r="Q666" s="92" t="s">
        <v>297</v>
      </c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</row>
    <row r="667" spans="1:74" ht="16.5" customHeight="1">
      <c r="A667" s="2"/>
      <c r="B667" s="122" t="s">
        <v>298</v>
      </c>
      <c r="C667" s="119"/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98"/>
      <c r="P667" s="47"/>
      <c r="Q667" s="48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</row>
    <row r="668" spans="1:74" ht="16.5" customHeight="1">
      <c r="A668" s="4"/>
      <c r="B668" s="99"/>
      <c r="C668" s="100">
        <f t="shared" ref="C668:O668" si="125">+B$642+B668</f>
        <v>0</v>
      </c>
      <c r="D668" s="100">
        <f t="shared" si="125"/>
        <v>0</v>
      </c>
      <c r="E668" s="100">
        <f t="shared" si="125"/>
        <v>0</v>
      </c>
      <c r="F668" s="100">
        <f t="shared" si="125"/>
        <v>0</v>
      </c>
      <c r="G668" s="100">
        <f t="shared" si="125"/>
        <v>0</v>
      </c>
      <c r="H668" s="100">
        <f t="shared" si="125"/>
        <v>0</v>
      </c>
      <c r="I668" s="100">
        <f t="shared" si="125"/>
        <v>0.2</v>
      </c>
      <c r="J668" s="100">
        <f t="shared" si="125"/>
        <v>0.48000000000000004</v>
      </c>
      <c r="K668" s="100">
        <f t="shared" si="125"/>
        <v>0.90000000000000013</v>
      </c>
      <c r="L668" s="100">
        <f t="shared" si="125"/>
        <v>1.4500000000000002</v>
      </c>
      <c r="M668" s="100">
        <f t="shared" si="125"/>
        <v>2.0700000000000003</v>
      </c>
      <c r="N668" s="101">
        <f t="shared" si="125"/>
        <v>2.7300000000000004</v>
      </c>
      <c r="O668" s="101">
        <f t="shared" si="125"/>
        <v>3.3300000000000005</v>
      </c>
      <c r="P668" s="15"/>
      <c r="Q668" s="66" t="s">
        <v>299</v>
      </c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</row>
    <row r="669" spans="1:74" ht="16.5" customHeight="1">
      <c r="A669" s="4"/>
      <c r="B669" s="102">
        <f t="shared" ref="B669:O669" si="126">+B$652+B668</f>
        <v>0</v>
      </c>
      <c r="C669" s="103">
        <f t="shared" si="126"/>
        <v>0</v>
      </c>
      <c r="D669" s="103">
        <f t="shared" si="126"/>
        <v>0</v>
      </c>
      <c r="E669" s="103">
        <f t="shared" si="126"/>
        <v>0</v>
      </c>
      <c r="F669" s="103">
        <f t="shared" si="126"/>
        <v>0</v>
      </c>
      <c r="G669" s="103">
        <f t="shared" si="126"/>
        <v>0</v>
      </c>
      <c r="H669" s="103">
        <f t="shared" si="126"/>
        <v>6.3138873353156377</v>
      </c>
      <c r="I669" s="103">
        <f t="shared" si="126"/>
        <v>11.689957369254921</v>
      </c>
      <c r="J669" s="103">
        <f t="shared" si="126"/>
        <v>16.602214522603976</v>
      </c>
      <c r="K669" s="103">
        <f t="shared" si="126"/>
        <v>19.689936376919654</v>
      </c>
      <c r="L669" s="103">
        <f t="shared" si="126"/>
        <v>12.37357579764619</v>
      </c>
      <c r="M669" s="103">
        <f t="shared" si="126"/>
        <v>9.1684000971191466</v>
      </c>
      <c r="N669" s="104">
        <f t="shared" si="126"/>
        <v>9.746814750964921</v>
      </c>
      <c r="O669" s="104">
        <f t="shared" si="126"/>
        <v>12.53</v>
      </c>
      <c r="P669" s="15"/>
      <c r="Q669" s="66" t="s">
        <v>300</v>
      </c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</row>
    <row r="670" spans="1:74" ht="16.5" customHeight="1">
      <c r="A670" s="4"/>
      <c r="B670" s="105"/>
      <c r="C670" s="4"/>
      <c r="D670" s="4"/>
      <c r="E670" s="4"/>
      <c r="F670" s="4"/>
      <c r="G670" s="4"/>
      <c r="H670" s="4"/>
      <c r="I670" s="106"/>
      <c r="J670" s="106"/>
      <c r="K670" s="106"/>
      <c r="L670" s="106"/>
      <c r="M670" s="106"/>
      <c r="N670" s="107" t="e">
        <f>+N669/B669-1</f>
        <v>#DIV/0!</v>
      </c>
      <c r="O670" s="107" t="e">
        <f>+O669/C669-1</f>
        <v>#DIV/0!</v>
      </c>
      <c r="P670" s="15"/>
      <c r="Q670" s="108" t="s">
        <v>301</v>
      </c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</row>
    <row r="671" spans="1:74" ht="16.5" customHeight="1">
      <c r="A671" s="31"/>
      <c r="B671" s="109"/>
      <c r="C671" s="110" t="e">
        <f t="shared" ref="C671:O671" si="127">RATE(C$347-$B$347,,-$B669,C669)</f>
        <v>#NUM!</v>
      </c>
      <c r="D671" s="110" t="e">
        <f t="shared" si="127"/>
        <v>#NUM!</v>
      </c>
      <c r="E671" s="110" t="e">
        <f t="shared" si="127"/>
        <v>#NUM!</v>
      </c>
      <c r="F671" s="110" t="e">
        <f t="shared" si="127"/>
        <v>#NUM!</v>
      </c>
      <c r="G671" s="110" t="e">
        <f t="shared" si="127"/>
        <v>#NUM!</v>
      </c>
      <c r="H671" s="110" t="e">
        <f t="shared" si="127"/>
        <v>#NUM!</v>
      </c>
      <c r="I671" s="110" t="e">
        <f t="shared" si="127"/>
        <v>#NUM!</v>
      </c>
      <c r="J671" s="110" t="e">
        <f t="shared" si="127"/>
        <v>#NUM!</v>
      </c>
      <c r="K671" s="110" t="e">
        <f t="shared" si="127"/>
        <v>#NUM!</v>
      </c>
      <c r="L671" s="110" t="e">
        <f t="shared" si="127"/>
        <v>#NUM!</v>
      </c>
      <c r="M671" s="110" t="e">
        <f t="shared" si="127"/>
        <v>#NUM!</v>
      </c>
      <c r="N671" s="111" t="e">
        <f t="shared" si="127"/>
        <v>#NUM!</v>
      </c>
      <c r="O671" s="111" t="e">
        <f t="shared" si="127"/>
        <v>#NUM!</v>
      </c>
      <c r="P671" s="31"/>
      <c r="Q671" s="112" t="s">
        <v>302</v>
      </c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31"/>
      <c r="BF671" s="31"/>
      <c r="BG671" s="31"/>
      <c r="BH671" s="31"/>
      <c r="BI671" s="31"/>
      <c r="BJ671" s="31"/>
      <c r="BK671" s="31"/>
      <c r="BL671" s="31"/>
      <c r="BM671" s="31"/>
      <c r="BN671" s="31"/>
      <c r="BO671" s="31"/>
      <c r="BP671" s="31"/>
      <c r="BQ671" s="31"/>
      <c r="BR671" s="31"/>
      <c r="BS671" s="31"/>
      <c r="BT671" s="31"/>
      <c r="BU671" s="31"/>
      <c r="BV671" s="31"/>
    </row>
    <row r="672" spans="1:74" ht="16.5" customHeight="1">
      <c r="A672" s="4"/>
      <c r="B672" s="99"/>
      <c r="C672" s="100"/>
      <c r="D672" s="100">
        <f t="shared" ref="D672:O672" si="128">+C$642+C672</f>
        <v>0</v>
      </c>
      <c r="E672" s="100">
        <f t="shared" si="128"/>
        <v>0</v>
      </c>
      <c r="F672" s="100">
        <f t="shared" si="128"/>
        <v>0</v>
      </c>
      <c r="G672" s="100">
        <f t="shared" si="128"/>
        <v>0</v>
      </c>
      <c r="H672" s="100">
        <f t="shared" si="128"/>
        <v>0</v>
      </c>
      <c r="I672" s="100">
        <f t="shared" si="128"/>
        <v>0.2</v>
      </c>
      <c r="J672" s="100">
        <f t="shared" si="128"/>
        <v>0.48000000000000004</v>
      </c>
      <c r="K672" s="100">
        <f t="shared" si="128"/>
        <v>0.90000000000000013</v>
      </c>
      <c r="L672" s="100">
        <f t="shared" si="128"/>
        <v>1.4500000000000002</v>
      </c>
      <c r="M672" s="100">
        <f t="shared" si="128"/>
        <v>2.0700000000000003</v>
      </c>
      <c r="N672" s="101">
        <f t="shared" si="128"/>
        <v>2.7300000000000004</v>
      </c>
      <c r="O672" s="101">
        <f t="shared" si="128"/>
        <v>3.3300000000000005</v>
      </c>
      <c r="P672" s="15"/>
      <c r="Q672" s="66" t="s">
        <v>299</v>
      </c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</row>
    <row r="673" spans="1:74" ht="16.5" customHeight="1">
      <c r="A673" s="4"/>
      <c r="B673" s="102"/>
      <c r="C673" s="103">
        <f t="shared" ref="C673:O673" si="129">+C$652+C672</f>
        <v>0</v>
      </c>
      <c r="D673" s="103">
        <f t="shared" si="129"/>
        <v>0</v>
      </c>
      <c r="E673" s="103">
        <f t="shared" si="129"/>
        <v>0</v>
      </c>
      <c r="F673" s="103">
        <f t="shared" si="129"/>
        <v>0</v>
      </c>
      <c r="G673" s="103">
        <f t="shared" si="129"/>
        <v>0</v>
      </c>
      <c r="H673" s="103">
        <f t="shared" si="129"/>
        <v>6.3138873353156377</v>
      </c>
      <c r="I673" s="103">
        <f t="shared" si="129"/>
        <v>11.689957369254921</v>
      </c>
      <c r="J673" s="103">
        <f t="shared" si="129"/>
        <v>16.602214522603976</v>
      </c>
      <c r="K673" s="103">
        <f t="shared" si="129"/>
        <v>19.689936376919654</v>
      </c>
      <c r="L673" s="103">
        <f t="shared" si="129"/>
        <v>12.37357579764619</v>
      </c>
      <c r="M673" s="103">
        <f t="shared" si="129"/>
        <v>9.1684000971191466</v>
      </c>
      <c r="N673" s="104">
        <f t="shared" si="129"/>
        <v>9.746814750964921</v>
      </c>
      <c r="O673" s="104">
        <f t="shared" si="129"/>
        <v>12.53</v>
      </c>
      <c r="P673" s="15"/>
      <c r="Q673" s="66" t="s">
        <v>300</v>
      </c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</row>
    <row r="674" spans="1:74" ht="16.5" customHeight="1">
      <c r="A674" s="4"/>
      <c r="B674" s="105"/>
      <c r="C674" s="4"/>
      <c r="D674" s="4"/>
      <c r="E674" s="4"/>
      <c r="F674" s="4"/>
      <c r="G674" s="4"/>
      <c r="H674" s="4"/>
      <c r="I674" s="106"/>
      <c r="J674" s="106"/>
      <c r="K674" s="106"/>
      <c r="L674" s="106"/>
      <c r="M674" s="106"/>
      <c r="N674" s="107" t="e">
        <f>+N673/C673-1</f>
        <v>#DIV/0!</v>
      </c>
      <c r="O674" s="107" t="e">
        <f>+O673/D673-1</f>
        <v>#DIV/0!</v>
      </c>
      <c r="P674" s="15"/>
      <c r="Q674" s="108" t="s">
        <v>301</v>
      </c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</row>
    <row r="675" spans="1:74" ht="16.5" customHeight="1">
      <c r="A675" s="31"/>
      <c r="B675" s="109"/>
      <c r="C675" s="110"/>
      <c r="D675" s="110" t="e">
        <f t="shared" ref="D675:O675" si="130">RATE(D$347-$C$347,,-$C673,D673)</f>
        <v>#NUM!</v>
      </c>
      <c r="E675" s="110" t="e">
        <f t="shared" si="130"/>
        <v>#NUM!</v>
      </c>
      <c r="F675" s="110" t="e">
        <f t="shared" si="130"/>
        <v>#NUM!</v>
      </c>
      <c r="G675" s="110" t="e">
        <f t="shared" si="130"/>
        <v>#NUM!</v>
      </c>
      <c r="H675" s="110" t="e">
        <f t="shared" si="130"/>
        <v>#NUM!</v>
      </c>
      <c r="I675" s="110" t="e">
        <f t="shared" si="130"/>
        <v>#NUM!</v>
      </c>
      <c r="J675" s="110" t="e">
        <f t="shared" si="130"/>
        <v>#NUM!</v>
      </c>
      <c r="K675" s="110" t="e">
        <f t="shared" si="130"/>
        <v>#NUM!</v>
      </c>
      <c r="L675" s="110" t="e">
        <f t="shared" si="130"/>
        <v>#NUM!</v>
      </c>
      <c r="M675" s="110" t="e">
        <f t="shared" si="130"/>
        <v>#NUM!</v>
      </c>
      <c r="N675" s="111" t="e">
        <f t="shared" si="130"/>
        <v>#NUM!</v>
      </c>
      <c r="O675" s="111" t="e">
        <f t="shared" si="130"/>
        <v>#NUM!</v>
      </c>
      <c r="P675" s="31"/>
      <c r="Q675" s="112" t="s">
        <v>302</v>
      </c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  <c r="BE675" s="31"/>
      <c r="BF675" s="31"/>
      <c r="BG675" s="31"/>
      <c r="BH675" s="31"/>
      <c r="BI675" s="31"/>
      <c r="BJ675" s="31"/>
      <c r="BK675" s="31"/>
      <c r="BL675" s="31"/>
      <c r="BM675" s="31"/>
      <c r="BN675" s="31"/>
      <c r="BO675" s="31"/>
      <c r="BP675" s="31"/>
      <c r="BQ675" s="31"/>
      <c r="BR675" s="31"/>
      <c r="BS675" s="31"/>
      <c r="BT675" s="31"/>
      <c r="BU675" s="31"/>
      <c r="BV675" s="31"/>
    </row>
    <row r="676" spans="1:74" ht="16.5" customHeight="1">
      <c r="A676" s="4"/>
      <c r="B676" s="99"/>
      <c r="C676" s="100"/>
      <c r="D676" s="100"/>
      <c r="E676" s="100">
        <f t="shared" ref="E676:O676" si="131">+D$642+D676</f>
        <v>0</v>
      </c>
      <c r="F676" s="100">
        <f t="shared" si="131"/>
        <v>0</v>
      </c>
      <c r="G676" s="100">
        <f t="shared" si="131"/>
        <v>0</v>
      </c>
      <c r="H676" s="100">
        <f t="shared" si="131"/>
        <v>0</v>
      </c>
      <c r="I676" s="100">
        <f t="shared" si="131"/>
        <v>0.2</v>
      </c>
      <c r="J676" s="100">
        <f t="shared" si="131"/>
        <v>0.48000000000000004</v>
      </c>
      <c r="K676" s="100">
        <f t="shared" si="131"/>
        <v>0.90000000000000013</v>
      </c>
      <c r="L676" s="100">
        <f t="shared" si="131"/>
        <v>1.4500000000000002</v>
      </c>
      <c r="M676" s="100">
        <f t="shared" si="131"/>
        <v>2.0700000000000003</v>
      </c>
      <c r="N676" s="101">
        <f t="shared" si="131"/>
        <v>2.7300000000000004</v>
      </c>
      <c r="O676" s="101">
        <f t="shared" si="131"/>
        <v>3.3300000000000005</v>
      </c>
      <c r="P676" s="15"/>
      <c r="Q676" s="66" t="s">
        <v>299</v>
      </c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</row>
    <row r="677" spans="1:74" ht="16.5" customHeight="1">
      <c r="A677" s="4"/>
      <c r="B677" s="102"/>
      <c r="C677" s="103"/>
      <c r="D677" s="103">
        <f t="shared" ref="D677:O677" si="132">+D$652+D676</f>
        <v>0</v>
      </c>
      <c r="E677" s="103">
        <f t="shared" si="132"/>
        <v>0</v>
      </c>
      <c r="F677" s="103">
        <f t="shared" si="132"/>
        <v>0</v>
      </c>
      <c r="G677" s="103">
        <f t="shared" si="132"/>
        <v>0</v>
      </c>
      <c r="H677" s="103">
        <f t="shared" si="132"/>
        <v>6.3138873353156377</v>
      </c>
      <c r="I677" s="103">
        <f t="shared" si="132"/>
        <v>11.689957369254921</v>
      </c>
      <c r="J677" s="103">
        <f t="shared" si="132"/>
        <v>16.602214522603976</v>
      </c>
      <c r="K677" s="103">
        <f t="shared" si="132"/>
        <v>19.689936376919654</v>
      </c>
      <c r="L677" s="103">
        <f t="shared" si="132"/>
        <v>12.37357579764619</v>
      </c>
      <c r="M677" s="103">
        <f t="shared" si="132"/>
        <v>9.1684000971191466</v>
      </c>
      <c r="N677" s="104">
        <f t="shared" si="132"/>
        <v>9.746814750964921</v>
      </c>
      <c r="O677" s="104">
        <f t="shared" si="132"/>
        <v>12.53</v>
      </c>
      <c r="P677" s="15"/>
      <c r="Q677" s="66" t="s">
        <v>300</v>
      </c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</row>
    <row r="678" spans="1:74" ht="16.5" customHeight="1">
      <c r="A678" s="4"/>
      <c r="B678" s="105"/>
      <c r="C678" s="4"/>
      <c r="D678" s="4"/>
      <c r="E678" s="4"/>
      <c r="F678" s="4"/>
      <c r="G678" s="4"/>
      <c r="H678" s="4"/>
      <c r="I678" s="106"/>
      <c r="J678" s="106"/>
      <c r="K678" s="106"/>
      <c r="L678" s="106"/>
      <c r="M678" s="106"/>
      <c r="N678" s="107" t="e">
        <f>+N677/D677-1</f>
        <v>#DIV/0!</v>
      </c>
      <c r="O678" s="107" t="e">
        <f>+O677/E677-1</f>
        <v>#DIV/0!</v>
      </c>
      <c r="P678" s="15"/>
      <c r="Q678" s="108" t="s">
        <v>301</v>
      </c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</row>
    <row r="679" spans="1:74" ht="16.5" customHeight="1">
      <c r="A679" s="31"/>
      <c r="B679" s="109"/>
      <c r="C679" s="110"/>
      <c r="D679" s="110"/>
      <c r="E679" s="110" t="e">
        <f t="shared" ref="E679:O679" si="133">RATE(E$347-$D$347,,-$D677,E677)</f>
        <v>#NUM!</v>
      </c>
      <c r="F679" s="110" t="e">
        <f t="shared" si="133"/>
        <v>#NUM!</v>
      </c>
      <c r="G679" s="110" t="e">
        <f t="shared" si="133"/>
        <v>#NUM!</v>
      </c>
      <c r="H679" s="110" t="e">
        <f t="shared" si="133"/>
        <v>#NUM!</v>
      </c>
      <c r="I679" s="110" t="e">
        <f t="shared" si="133"/>
        <v>#NUM!</v>
      </c>
      <c r="J679" s="110" t="e">
        <f t="shared" si="133"/>
        <v>#NUM!</v>
      </c>
      <c r="K679" s="110" t="e">
        <f t="shared" si="133"/>
        <v>#NUM!</v>
      </c>
      <c r="L679" s="110" t="e">
        <f t="shared" si="133"/>
        <v>#NUM!</v>
      </c>
      <c r="M679" s="110" t="e">
        <f t="shared" si="133"/>
        <v>#NUM!</v>
      </c>
      <c r="N679" s="111" t="e">
        <f t="shared" si="133"/>
        <v>#NUM!</v>
      </c>
      <c r="O679" s="111" t="e">
        <f t="shared" si="133"/>
        <v>#NUM!</v>
      </c>
      <c r="P679" s="31"/>
      <c r="Q679" s="112" t="s">
        <v>302</v>
      </c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  <c r="BE679" s="31"/>
      <c r="BF679" s="31"/>
      <c r="BG679" s="31"/>
      <c r="BH679" s="31"/>
      <c r="BI679" s="31"/>
      <c r="BJ679" s="31"/>
      <c r="BK679" s="31"/>
      <c r="BL679" s="31"/>
      <c r="BM679" s="31"/>
      <c r="BN679" s="31"/>
      <c r="BO679" s="31"/>
      <c r="BP679" s="31"/>
      <c r="BQ679" s="31"/>
      <c r="BR679" s="31"/>
      <c r="BS679" s="31"/>
      <c r="BT679" s="31"/>
      <c r="BU679" s="31"/>
      <c r="BV679" s="31"/>
    </row>
    <row r="680" spans="1:74" ht="16.5" customHeight="1">
      <c r="A680" s="4"/>
      <c r="B680" s="99"/>
      <c r="C680" s="100"/>
      <c r="D680" s="100"/>
      <c r="E680" s="100"/>
      <c r="F680" s="100">
        <f t="shared" ref="F680:O680" si="134">+E$642+E680</f>
        <v>0</v>
      </c>
      <c r="G680" s="100">
        <f t="shared" si="134"/>
        <v>0</v>
      </c>
      <c r="H680" s="100">
        <f t="shared" si="134"/>
        <v>0</v>
      </c>
      <c r="I680" s="100">
        <f t="shared" si="134"/>
        <v>0.2</v>
      </c>
      <c r="J680" s="100">
        <f t="shared" si="134"/>
        <v>0.48000000000000004</v>
      </c>
      <c r="K680" s="100">
        <f t="shared" si="134"/>
        <v>0.90000000000000013</v>
      </c>
      <c r="L680" s="100">
        <f t="shared" si="134"/>
        <v>1.4500000000000002</v>
      </c>
      <c r="M680" s="100">
        <f t="shared" si="134"/>
        <v>2.0700000000000003</v>
      </c>
      <c r="N680" s="101">
        <f t="shared" si="134"/>
        <v>2.7300000000000004</v>
      </c>
      <c r="O680" s="101">
        <f t="shared" si="134"/>
        <v>3.3300000000000005</v>
      </c>
      <c r="P680" s="15"/>
      <c r="Q680" s="66" t="s">
        <v>299</v>
      </c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</row>
    <row r="681" spans="1:74" ht="16.5" customHeight="1">
      <c r="A681" s="4"/>
      <c r="B681" s="102"/>
      <c r="C681" s="103"/>
      <c r="D681" s="103"/>
      <c r="E681" s="103">
        <f t="shared" ref="E681:O681" si="135">+E$652+E680</f>
        <v>0</v>
      </c>
      <c r="F681" s="103">
        <f t="shared" si="135"/>
        <v>0</v>
      </c>
      <c r="G681" s="103">
        <f t="shared" si="135"/>
        <v>0</v>
      </c>
      <c r="H681" s="103">
        <f t="shared" si="135"/>
        <v>6.3138873353156377</v>
      </c>
      <c r="I681" s="103">
        <f t="shared" si="135"/>
        <v>11.689957369254921</v>
      </c>
      <c r="J681" s="103">
        <f t="shared" si="135"/>
        <v>16.602214522603976</v>
      </c>
      <c r="K681" s="103">
        <f t="shared" si="135"/>
        <v>19.689936376919654</v>
      </c>
      <c r="L681" s="103">
        <f t="shared" si="135"/>
        <v>12.37357579764619</v>
      </c>
      <c r="M681" s="103">
        <f t="shared" si="135"/>
        <v>9.1684000971191466</v>
      </c>
      <c r="N681" s="104">
        <f t="shared" si="135"/>
        <v>9.746814750964921</v>
      </c>
      <c r="O681" s="104">
        <f t="shared" si="135"/>
        <v>12.53</v>
      </c>
      <c r="P681" s="15"/>
      <c r="Q681" s="66" t="s">
        <v>300</v>
      </c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</row>
    <row r="682" spans="1:74" ht="16.5" customHeight="1">
      <c r="A682" s="4"/>
      <c r="B682" s="105"/>
      <c r="C682" s="4"/>
      <c r="D682" s="4"/>
      <c r="E682" s="4"/>
      <c r="F682" s="4"/>
      <c r="G682" s="4"/>
      <c r="H682" s="4"/>
      <c r="I682" s="106"/>
      <c r="J682" s="106"/>
      <c r="K682" s="106"/>
      <c r="L682" s="106"/>
      <c r="M682" s="106"/>
      <c r="N682" s="107" t="e">
        <f>+N681/E681-1</f>
        <v>#DIV/0!</v>
      </c>
      <c r="O682" s="107" t="e">
        <f>+O681/F681-1</f>
        <v>#DIV/0!</v>
      </c>
      <c r="P682" s="15"/>
      <c r="Q682" s="108" t="s">
        <v>301</v>
      </c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</row>
    <row r="683" spans="1:74" ht="16.5" customHeight="1">
      <c r="A683" s="31"/>
      <c r="B683" s="109"/>
      <c r="C683" s="110"/>
      <c r="D683" s="110"/>
      <c r="E683" s="110"/>
      <c r="F683" s="110" t="e">
        <f t="shared" ref="F683:O683" si="136">RATE(F$347-$E$347,,-$E681,F681)</f>
        <v>#NUM!</v>
      </c>
      <c r="G683" s="110" t="e">
        <f t="shared" si="136"/>
        <v>#NUM!</v>
      </c>
      <c r="H683" s="110" t="e">
        <f t="shared" si="136"/>
        <v>#NUM!</v>
      </c>
      <c r="I683" s="110" t="e">
        <f t="shared" si="136"/>
        <v>#NUM!</v>
      </c>
      <c r="J683" s="110" t="e">
        <f t="shared" si="136"/>
        <v>#NUM!</v>
      </c>
      <c r="K683" s="110" t="e">
        <f t="shared" si="136"/>
        <v>#NUM!</v>
      </c>
      <c r="L683" s="110" t="e">
        <f t="shared" si="136"/>
        <v>#NUM!</v>
      </c>
      <c r="M683" s="110" t="e">
        <f t="shared" si="136"/>
        <v>#NUM!</v>
      </c>
      <c r="N683" s="111" t="e">
        <f t="shared" si="136"/>
        <v>#NUM!</v>
      </c>
      <c r="O683" s="111" t="e">
        <f t="shared" si="136"/>
        <v>#NUM!</v>
      </c>
      <c r="P683" s="31"/>
      <c r="Q683" s="112" t="s">
        <v>302</v>
      </c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31"/>
      <c r="BF683" s="31"/>
      <c r="BG683" s="31"/>
      <c r="BH683" s="31"/>
      <c r="BI683" s="31"/>
      <c r="BJ683" s="31"/>
      <c r="BK683" s="31"/>
      <c r="BL683" s="31"/>
      <c r="BM683" s="31"/>
      <c r="BN683" s="31"/>
      <c r="BO683" s="31"/>
      <c r="BP683" s="31"/>
      <c r="BQ683" s="31"/>
      <c r="BR683" s="31"/>
      <c r="BS683" s="31"/>
      <c r="BT683" s="31"/>
      <c r="BU683" s="31"/>
      <c r="BV683" s="31"/>
    </row>
    <row r="684" spans="1:74" ht="16.5" customHeight="1">
      <c r="A684" s="4"/>
      <c r="B684" s="99"/>
      <c r="C684" s="100"/>
      <c r="D684" s="100"/>
      <c r="E684" s="100"/>
      <c r="F684" s="100"/>
      <c r="G684" s="100">
        <f t="shared" ref="G684:O684" si="137">+F$642+F684</f>
        <v>0</v>
      </c>
      <c r="H684" s="100">
        <f t="shared" si="137"/>
        <v>0</v>
      </c>
      <c r="I684" s="100">
        <f t="shared" si="137"/>
        <v>0.2</v>
      </c>
      <c r="J684" s="100">
        <f t="shared" si="137"/>
        <v>0.48000000000000004</v>
      </c>
      <c r="K684" s="100">
        <f t="shared" si="137"/>
        <v>0.90000000000000013</v>
      </c>
      <c r="L684" s="100">
        <f t="shared" si="137"/>
        <v>1.4500000000000002</v>
      </c>
      <c r="M684" s="100">
        <f t="shared" si="137"/>
        <v>2.0700000000000003</v>
      </c>
      <c r="N684" s="101">
        <f t="shared" si="137"/>
        <v>2.7300000000000004</v>
      </c>
      <c r="O684" s="101">
        <f t="shared" si="137"/>
        <v>3.3300000000000005</v>
      </c>
      <c r="P684" s="15"/>
      <c r="Q684" s="66" t="s">
        <v>299</v>
      </c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</row>
    <row r="685" spans="1:74" ht="16.5" customHeight="1">
      <c r="A685" s="4"/>
      <c r="B685" s="102"/>
      <c r="C685" s="103"/>
      <c r="D685" s="103"/>
      <c r="E685" s="103"/>
      <c r="F685" s="103">
        <f t="shared" ref="F685:O685" si="138">+F$652+F684</f>
        <v>0</v>
      </c>
      <c r="G685" s="103">
        <f t="shared" si="138"/>
        <v>0</v>
      </c>
      <c r="H685" s="103">
        <f t="shared" si="138"/>
        <v>6.3138873353156377</v>
      </c>
      <c r="I685" s="103">
        <f t="shared" si="138"/>
        <v>11.689957369254921</v>
      </c>
      <c r="J685" s="103">
        <f t="shared" si="138"/>
        <v>16.602214522603976</v>
      </c>
      <c r="K685" s="103">
        <f t="shared" si="138"/>
        <v>19.689936376919654</v>
      </c>
      <c r="L685" s="103">
        <f t="shared" si="138"/>
        <v>12.37357579764619</v>
      </c>
      <c r="M685" s="103">
        <f t="shared" si="138"/>
        <v>9.1684000971191466</v>
      </c>
      <c r="N685" s="104">
        <f t="shared" si="138"/>
        <v>9.746814750964921</v>
      </c>
      <c r="O685" s="104">
        <f t="shared" si="138"/>
        <v>12.53</v>
      </c>
      <c r="P685" s="15"/>
      <c r="Q685" s="66" t="s">
        <v>300</v>
      </c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</row>
    <row r="686" spans="1:74" ht="16.5" customHeight="1">
      <c r="A686" s="4"/>
      <c r="B686" s="105"/>
      <c r="C686" s="4"/>
      <c r="D686" s="4"/>
      <c r="E686" s="4"/>
      <c r="F686" s="4"/>
      <c r="G686" s="4"/>
      <c r="H686" s="4"/>
      <c r="I686" s="106"/>
      <c r="J686" s="106"/>
      <c r="K686" s="106"/>
      <c r="L686" s="106"/>
      <c r="M686" s="106"/>
      <c r="N686" s="107" t="e">
        <f>+N685/F685-1</f>
        <v>#DIV/0!</v>
      </c>
      <c r="O686" s="107" t="e">
        <f>+O685/G685-1</f>
        <v>#DIV/0!</v>
      </c>
      <c r="P686" s="15"/>
      <c r="Q686" s="108" t="s">
        <v>301</v>
      </c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</row>
    <row r="687" spans="1:74" ht="16.5" customHeight="1">
      <c r="A687" s="31"/>
      <c r="B687" s="109"/>
      <c r="C687" s="110"/>
      <c r="D687" s="110"/>
      <c r="E687" s="110"/>
      <c r="F687" s="110"/>
      <c r="G687" s="110" t="e">
        <f t="shared" ref="G687:O687" si="139">RATE(G$347-$F$347,,-$F685,G685)</f>
        <v>#NUM!</v>
      </c>
      <c r="H687" s="110" t="e">
        <f t="shared" si="139"/>
        <v>#NUM!</v>
      </c>
      <c r="I687" s="110" t="e">
        <f t="shared" si="139"/>
        <v>#NUM!</v>
      </c>
      <c r="J687" s="110" t="e">
        <f t="shared" si="139"/>
        <v>#NUM!</v>
      </c>
      <c r="K687" s="110" t="e">
        <f t="shared" si="139"/>
        <v>#NUM!</v>
      </c>
      <c r="L687" s="110" t="e">
        <f t="shared" si="139"/>
        <v>#NUM!</v>
      </c>
      <c r="M687" s="110" t="e">
        <f t="shared" si="139"/>
        <v>#NUM!</v>
      </c>
      <c r="N687" s="111" t="e">
        <f t="shared" si="139"/>
        <v>#NUM!</v>
      </c>
      <c r="O687" s="111" t="e">
        <f t="shared" si="139"/>
        <v>#NUM!</v>
      </c>
      <c r="P687" s="31"/>
      <c r="Q687" s="112" t="s">
        <v>302</v>
      </c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  <c r="BE687" s="31"/>
      <c r="BF687" s="31"/>
      <c r="BG687" s="31"/>
      <c r="BH687" s="31"/>
      <c r="BI687" s="31"/>
      <c r="BJ687" s="31"/>
      <c r="BK687" s="31"/>
      <c r="BL687" s="31"/>
      <c r="BM687" s="31"/>
      <c r="BN687" s="31"/>
      <c r="BO687" s="31"/>
      <c r="BP687" s="31"/>
      <c r="BQ687" s="31"/>
      <c r="BR687" s="31"/>
      <c r="BS687" s="31"/>
      <c r="BT687" s="31"/>
      <c r="BU687" s="31"/>
      <c r="BV687" s="31"/>
    </row>
    <row r="688" spans="1:74" ht="16.5" customHeight="1">
      <c r="A688" s="4"/>
      <c r="B688" s="99"/>
      <c r="C688" s="100"/>
      <c r="D688" s="100"/>
      <c r="E688" s="100"/>
      <c r="F688" s="100"/>
      <c r="G688" s="100"/>
      <c r="H688" s="100">
        <f t="shared" ref="H688:O688" si="140">+G$642+G688</f>
        <v>0</v>
      </c>
      <c r="I688" s="100">
        <f t="shared" si="140"/>
        <v>0.2</v>
      </c>
      <c r="J688" s="100">
        <f t="shared" si="140"/>
        <v>0.48000000000000004</v>
      </c>
      <c r="K688" s="100">
        <f t="shared" si="140"/>
        <v>0.90000000000000013</v>
      </c>
      <c r="L688" s="100">
        <f t="shared" si="140"/>
        <v>1.4500000000000002</v>
      </c>
      <c r="M688" s="100">
        <f t="shared" si="140"/>
        <v>2.0700000000000003</v>
      </c>
      <c r="N688" s="101">
        <f t="shared" si="140"/>
        <v>2.7300000000000004</v>
      </c>
      <c r="O688" s="101">
        <f t="shared" si="140"/>
        <v>3.3300000000000005</v>
      </c>
      <c r="P688" s="15"/>
      <c r="Q688" s="66" t="s">
        <v>299</v>
      </c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</row>
    <row r="689" spans="1:74" ht="16.5" customHeight="1">
      <c r="A689" s="4"/>
      <c r="B689" s="102"/>
      <c r="C689" s="103"/>
      <c r="D689" s="103"/>
      <c r="E689" s="103"/>
      <c r="F689" s="103"/>
      <c r="G689" s="103">
        <f t="shared" ref="G689:O689" si="141">+G$652+G688</f>
        <v>0</v>
      </c>
      <c r="H689" s="103">
        <f t="shared" si="141"/>
        <v>6.3138873353156377</v>
      </c>
      <c r="I689" s="103">
        <f t="shared" si="141"/>
        <v>11.689957369254921</v>
      </c>
      <c r="J689" s="103">
        <f t="shared" si="141"/>
        <v>16.602214522603976</v>
      </c>
      <c r="K689" s="103">
        <f t="shared" si="141"/>
        <v>19.689936376919654</v>
      </c>
      <c r="L689" s="103">
        <f t="shared" si="141"/>
        <v>12.37357579764619</v>
      </c>
      <c r="M689" s="103">
        <f t="shared" si="141"/>
        <v>9.1684000971191466</v>
      </c>
      <c r="N689" s="104">
        <f t="shared" si="141"/>
        <v>9.746814750964921</v>
      </c>
      <c r="O689" s="104">
        <f t="shared" si="141"/>
        <v>12.53</v>
      </c>
      <c r="P689" s="15"/>
      <c r="Q689" s="66" t="s">
        <v>300</v>
      </c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</row>
    <row r="690" spans="1:74" ht="16.5" customHeight="1">
      <c r="A690" s="4"/>
      <c r="B690" s="105"/>
      <c r="C690" s="4"/>
      <c r="D690" s="4"/>
      <c r="E690" s="4"/>
      <c r="F690" s="4"/>
      <c r="G690" s="4"/>
      <c r="H690" s="4"/>
      <c r="I690" s="106"/>
      <c r="J690" s="106"/>
      <c r="K690" s="106"/>
      <c r="L690" s="106"/>
      <c r="M690" s="106"/>
      <c r="N690" s="107" t="e">
        <f>+N689/G689-1</f>
        <v>#DIV/0!</v>
      </c>
      <c r="O690" s="107">
        <f>+O689/H689-1</f>
        <v>0.98451434663960669</v>
      </c>
      <c r="P690" s="15"/>
      <c r="Q690" s="108" t="s">
        <v>301</v>
      </c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</row>
    <row r="691" spans="1:74" ht="16.5" customHeight="1">
      <c r="A691" s="31"/>
      <c r="B691" s="109"/>
      <c r="C691" s="110"/>
      <c r="D691" s="110"/>
      <c r="E691" s="110"/>
      <c r="F691" s="110"/>
      <c r="G691" s="110"/>
      <c r="H691" s="110" t="e">
        <f t="shared" ref="H691:O691" si="142">RATE(H$347-$G$347,,-$G689,H689)</f>
        <v>#NUM!</v>
      </c>
      <c r="I691" s="110" t="e">
        <f t="shared" si="142"/>
        <v>#NUM!</v>
      </c>
      <c r="J691" s="110" t="e">
        <f t="shared" si="142"/>
        <v>#NUM!</v>
      </c>
      <c r="K691" s="110" t="e">
        <f t="shared" si="142"/>
        <v>#NUM!</v>
      </c>
      <c r="L691" s="110" t="e">
        <f t="shared" si="142"/>
        <v>#NUM!</v>
      </c>
      <c r="M691" s="110" t="e">
        <f t="shared" si="142"/>
        <v>#NUM!</v>
      </c>
      <c r="N691" s="111" t="e">
        <f t="shared" si="142"/>
        <v>#NUM!</v>
      </c>
      <c r="O691" s="111" t="e">
        <f t="shared" si="142"/>
        <v>#NUM!</v>
      </c>
      <c r="P691" s="31"/>
      <c r="Q691" s="112" t="s">
        <v>302</v>
      </c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  <c r="BE691" s="31"/>
      <c r="BF691" s="31"/>
      <c r="BG691" s="31"/>
      <c r="BH691" s="31"/>
      <c r="BI691" s="31"/>
      <c r="BJ691" s="31"/>
      <c r="BK691" s="31"/>
      <c r="BL691" s="31"/>
      <c r="BM691" s="31"/>
      <c r="BN691" s="31"/>
      <c r="BO691" s="31"/>
      <c r="BP691" s="31"/>
      <c r="BQ691" s="31"/>
      <c r="BR691" s="31"/>
      <c r="BS691" s="31"/>
      <c r="BT691" s="31"/>
      <c r="BU691" s="31"/>
      <c r="BV691" s="31"/>
    </row>
    <row r="692" spans="1:74" ht="16.5" customHeight="1">
      <c r="A692" s="4"/>
      <c r="B692" s="99"/>
      <c r="C692" s="100"/>
      <c r="D692" s="100"/>
      <c r="E692" s="100"/>
      <c r="F692" s="100"/>
      <c r="G692" s="100"/>
      <c r="H692" s="100"/>
      <c r="I692" s="100">
        <f t="shared" ref="I692:O692" si="143">+H$642+H692</f>
        <v>0.2</v>
      </c>
      <c r="J692" s="100">
        <f t="shared" si="143"/>
        <v>0.48000000000000004</v>
      </c>
      <c r="K692" s="100">
        <f t="shared" si="143"/>
        <v>0.90000000000000013</v>
      </c>
      <c r="L692" s="100">
        <f t="shared" si="143"/>
        <v>1.4500000000000002</v>
      </c>
      <c r="M692" s="100">
        <f t="shared" si="143"/>
        <v>2.0700000000000003</v>
      </c>
      <c r="N692" s="101">
        <f t="shared" si="143"/>
        <v>2.7300000000000004</v>
      </c>
      <c r="O692" s="101">
        <f t="shared" si="143"/>
        <v>3.3300000000000005</v>
      </c>
      <c r="P692" s="15"/>
      <c r="Q692" s="66" t="s">
        <v>299</v>
      </c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</row>
    <row r="693" spans="1:74" ht="16.5" customHeight="1">
      <c r="A693" s="4"/>
      <c r="B693" s="102"/>
      <c r="C693" s="103"/>
      <c r="D693" s="103"/>
      <c r="E693" s="103"/>
      <c r="F693" s="103"/>
      <c r="G693" s="103"/>
      <c r="H693" s="103">
        <f t="shared" ref="H693:O693" si="144">+H$652+H692</f>
        <v>6.3138873353156377</v>
      </c>
      <c r="I693" s="103">
        <f t="shared" si="144"/>
        <v>11.689957369254921</v>
      </c>
      <c r="J693" s="103">
        <f t="shared" si="144"/>
        <v>16.602214522603976</v>
      </c>
      <c r="K693" s="103">
        <f t="shared" si="144"/>
        <v>19.689936376919654</v>
      </c>
      <c r="L693" s="103">
        <f t="shared" si="144"/>
        <v>12.37357579764619</v>
      </c>
      <c r="M693" s="103">
        <f t="shared" si="144"/>
        <v>9.1684000971191466</v>
      </c>
      <c r="N693" s="104">
        <f t="shared" si="144"/>
        <v>9.746814750964921</v>
      </c>
      <c r="O693" s="104">
        <f t="shared" si="144"/>
        <v>12.53</v>
      </c>
      <c r="P693" s="15"/>
      <c r="Q693" s="66" t="s">
        <v>300</v>
      </c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</row>
    <row r="694" spans="1:74" ht="16.5" customHeight="1">
      <c r="A694" s="4"/>
      <c r="B694" s="105"/>
      <c r="C694" s="4"/>
      <c r="D694" s="4"/>
      <c r="E694" s="4"/>
      <c r="F694" s="4"/>
      <c r="G694" s="4"/>
      <c r="H694" s="4"/>
      <c r="I694" s="106"/>
      <c r="J694" s="106"/>
      <c r="K694" s="106"/>
      <c r="L694" s="106"/>
      <c r="M694" s="106"/>
      <c r="N694" s="107">
        <f>+N693/H693-1</f>
        <v>0.54371059116747245</v>
      </c>
      <c r="O694" s="107">
        <f>+O693/I693-1</f>
        <v>7.1860196253104025E-2</v>
      </c>
      <c r="P694" s="15"/>
      <c r="Q694" s="108" t="s">
        <v>301</v>
      </c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</row>
    <row r="695" spans="1:74" ht="16.5" customHeight="1">
      <c r="A695" s="31"/>
      <c r="B695" s="109"/>
      <c r="C695" s="110"/>
      <c r="D695" s="110"/>
      <c r="E695" s="110"/>
      <c r="F695" s="110"/>
      <c r="G695" s="110"/>
      <c r="H695" s="110"/>
      <c r="I695" s="110">
        <f t="shared" ref="I695:O695" si="145">RATE(I$347-$H$347,,-$H693,I693)</f>
        <v>0.85146752680700588</v>
      </c>
      <c r="J695" s="110">
        <f t="shared" si="145"/>
        <v>0.62156587604414948</v>
      </c>
      <c r="K695" s="110">
        <f t="shared" si="145"/>
        <v>0.4609964530644951</v>
      </c>
      <c r="L695" s="110">
        <f t="shared" si="145"/>
        <v>0.18317667307749111</v>
      </c>
      <c r="M695" s="110">
        <f t="shared" si="145"/>
        <v>7.7455508428864908E-2</v>
      </c>
      <c r="N695" s="111">
        <f t="shared" si="145"/>
        <v>7.5047484444034931E-2</v>
      </c>
      <c r="O695" s="111">
        <f t="shared" si="145"/>
        <v>0.10286418819772944</v>
      </c>
      <c r="P695" s="31"/>
      <c r="Q695" s="112" t="s">
        <v>302</v>
      </c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  <c r="BE695" s="31"/>
      <c r="BF695" s="31"/>
      <c r="BG695" s="31"/>
      <c r="BH695" s="31"/>
      <c r="BI695" s="31"/>
      <c r="BJ695" s="31"/>
      <c r="BK695" s="31"/>
      <c r="BL695" s="31"/>
      <c r="BM695" s="31"/>
      <c r="BN695" s="31"/>
      <c r="BO695" s="31"/>
      <c r="BP695" s="31"/>
      <c r="BQ695" s="31"/>
      <c r="BR695" s="31"/>
      <c r="BS695" s="31"/>
      <c r="BT695" s="31"/>
      <c r="BU695" s="31"/>
      <c r="BV695" s="31"/>
    </row>
    <row r="696" spans="1:74" ht="16.5" customHeight="1">
      <c r="A696" s="4"/>
      <c r="B696" s="99"/>
      <c r="C696" s="100"/>
      <c r="D696" s="100"/>
      <c r="E696" s="100"/>
      <c r="F696" s="100"/>
      <c r="G696" s="100"/>
      <c r="H696" s="100"/>
      <c r="I696" s="100"/>
      <c r="J696" s="100">
        <f t="shared" ref="J696:O696" si="146">+I$642+I696</f>
        <v>0.28000000000000003</v>
      </c>
      <c r="K696" s="100">
        <f t="shared" si="146"/>
        <v>0.70000000000000007</v>
      </c>
      <c r="L696" s="100">
        <f t="shared" si="146"/>
        <v>1.25</v>
      </c>
      <c r="M696" s="100">
        <f t="shared" si="146"/>
        <v>1.87</v>
      </c>
      <c r="N696" s="101">
        <f t="shared" si="146"/>
        <v>2.5300000000000002</v>
      </c>
      <c r="O696" s="101">
        <f t="shared" si="146"/>
        <v>3.1300000000000003</v>
      </c>
      <c r="P696" s="15"/>
      <c r="Q696" s="66" t="s">
        <v>299</v>
      </c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</row>
    <row r="697" spans="1:74" ht="16.5" customHeight="1">
      <c r="A697" s="4"/>
      <c r="B697" s="102"/>
      <c r="C697" s="103"/>
      <c r="D697" s="103"/>
      <c r="E697" s="103"/>
      <c r="F697" s="103"/>
      <c r="G697" s="103"/>
      <c r="H697" s="103"/>
      <c r="I697" s="103">
        <f t="shared" ref="I697:O697" si="147">+I$652+I696</f>
        <v>11.489957369254922</v>
      </c>
      <c r="J697" s="103">
        <f t="shared" si="147"/>
        <v>16.402214522603977</v>
      </c>
      <c r="K697" s="103">
        <f t="shared" si="147"/>
        <v>19.489936376919655</v>
      </c>
      <c r="L697" s="103">
        <f t="shared" si="147"/>
        <v>12.173575797646189</v>
      </c>
      <c r="M697" s="103">
        <f t="shared" si="147"/>
        <v>8.9684000971191473</v>
      </c>
      <c r="N697" s="104">
        <f t="shared" si="147"/>
        <v>9.5468147509649199</v>
      </c>
      <c r="O697" s="104">
        <f t="shared" si="147"/>
        <v>12.33</v>
      </c>
      <c r="P697" s="15"/>
      <c r="Q697" s="66" t="s">
        <v>300</v>
      </c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</row>
    <row r="698" spans="1:74" ht="16.5" customHeight="1">
      <c r="A698" s="4"/>
      <c r="B698" s="105"/>
      <c r="C698" s="4"/>
      <c r="D698" s="4"/>
      <c r="E698" s="4"/>
      <c r="F698" s="4"/>
      <c r="G698" s="4"/>
      <c r="H698" s="4"/>
      <c r="I698" s="106"/>
      <c r="J698" s="106"/>
      <c r="K698" s="106"/>
      <c r="L698" s="106"/>
      <c r="M698" s="106"/>
      <c r="N698" s="107">
        <f>+N697/I697-1</f>
        <v>-0.16911660816858254</v>
      </c>
      <c r="O698" s="107">
        <f>+O697/J697-1</f>
        <v>-0.24827223890969341</v>
      </c>
      <c r="P698" s="15"/>
      <c r="Q698" s="108" t="s">
        <v>301</v>
      </c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</row>
    <row r="699" spans="1:74" ht="16.5" customHeight="1">
      <c r="A699" s="31"/>
      <c r="B699" s="109"/>
      <c r="C699" s="110"/>
      <c r="D699" s="110"/>
      <c r="E699" s="110"/>
      <c r="F699" s="110"/>
      <c r="G699" s="110"/>
      <c r="H699" s="110"/>
      <c r="I699" s="110"/>
      <c r="J699" s="110">
        <f t="shared" ref="J699:O699" si="148">RATE(J$347-$I$347,,-$I697,J697)</f>
        <v>0.4275261426550962</v>
      </c>
      <c r="K699" s="110">
        <f t="shared" si="148"/>
        <v>0.30240484166767106</v>
      </c>
      <c r="L699" s="110">
        <f t="shared" si="148"/>
        <v>1.9451530661650361E-2</v>
      </c>
      <c r="M699" s="110">
        <f t="shared" si="148"/>
        <v>-6.0062147948147404E-2</v>
      </c>
      <c r="N699" s="111">
        <f t="shared" si="148"/>
        <v>-3.6375095526984265E-2</v>
      </c>
      <c r="O699" s="111">
        <f t="shared" si="148"/>
        <v>1.1829747073279833E-2</v>
      </c>
      <c r="P699" s="31"/>
      <c r="Q699" s="112" t="s">
        <v>302</v>
      </c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  <c r="BE699" s="31"/>
      <c r="BF699" s="31"/>
      <c r="BG699" s="31"/>
      <c r="BH699" s="31"/>
      <c r="BI699" s="31"/>
      <c r="BJ699" s="31"/>
      <c r="BK699" s="31"/>
      <c r="BL699" s="31"/>
      <c r="BM699" s="31"/>
      <c r="BN699" s="31"/>
      <c r="BO699" s="31"/>
      <c r="BP699" s="31"/>
      <c r="BQ699" s="31"/>
      <c r="BR699" s="31"/>
      <c r="BS699" s="31"/>
      <c r="BT699" s="31"/>
      <c r="BU699" s="31"/>
      <c r="BV699" s="31"/>
    </row>
    <row r="700" spans="1:74" ht="16.5" customHeight="1">
      <c r="A700" s="4"/>
      <c r="B700" s="99"/>
      <c r="C700" s="100"/>
      <c r="D700" s="100"/>
      <c r="E700" s="100"/>
      <c r="F700" s="100"/>
      <c r="G700" s="100"/>
      <c r="H700" s="100"/>
      <c r="I700" s="100"/>
      <c r="J700" s="100"/>
      <c r="K700" s="100">
        <f>+J$642+J700</f>
        <v>0.42000000000000004</v>
      </c>
      <c r="L700" s="100">
        <f>+K$642+K700</f>
        <v>0.97000000000000008</v>
      </c>
      <c r="M700" s="100">
        <f>+L$642+L700</f>
        <v>1.59</v>
      </c>
      <c r="N700" s="101">
        <f>+M$642+M700</f>
        <v>2.25</v>
      </c>
      <c r="O700" s="101">
        <f>+N$642+N700</f>
        <v>2.85</v>
      </c>
      <c r="P700" s="15"/>
      <c r="Q700" s="66" t="s">
        <v>299</v>
      </c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</row>
    <row r="701" spans="1:74" ht="16.5" customHeight="1">
      <c r="A701" s="4"/>
      <c r="B701" s="102"/>
      <c r="C701" s="103"/>
      <c r="D701" s="103"/>
      <c r="E701" s="103"/>
      <c r="F701" s="103"/>
      <c r="G701" s="103"/>
      <c r="H701" s="103"/>
      <c r="I701" s="103"/>
      <c r="J701" s="103">
        <f t="shared" ref="J701:O701" si="149">+J$652+J700</f>
        <v>16.122214522603976</v>
      </c>
      <c r="K701" s="103">
        <f t="shared" si="149"/>
        <v>19.209936376919657</v>
      </c>
      <c r="L701" s="103">
        <f t="shared" si="149"/>
        <v>11.893575797646189</v>
      </c>
      <c r="M701" s="103">
        <f t="shared" si="149"/>
        <v>8.6884000971191462</v>
      </c>
      <c r="N701" s="104">
        <f t="shared" si="149"/>
        <v>9.2668147509649206</v>
      </c>
      <c r="O701" s="104">
        <f t="shared" si="149"/>
        <v>12.049999999999999</v>
      </c>
      <c r="P701" s="15"/>
      <c r="Q701" s="66" t="s">
        <v>300</v>
      </c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</row>
    <row r="702" spans="1:74" ht="16.5" customHeight="1">
      <c r="A702" s="4"/>
      <c r="B702" s="105"/>
      <c r="C702" s="4"/>
      <c r="D702" s="4"/>
      <c r="E702" s="4"/>
      <c r="F702" s="4"/>
      <c r="G702" s="4"/>
      <c r="H702" s="4"/>
      <c r="I702" s="106"/>
      <c r="J702" s="106"/>
      <c r="K702" s="106"/>
      <c r="L702" s="106"/>
      <c r="M702" s="106"/>
      <c r="N702" s="107">
        <f>+N701/J701-1</f>
        <v>-0.42521452385015202</v>
      </c>
      <c r="O702" s="107">
        <f>+O701/K701-1</f>
        <v>-0.37272046280810045</v>
      </c>
      <c r="P702" s="15"/>
      <c r="Q702" s="108" t="s">
        <v>301</v>
      </c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</row>
    <row r="703" spans="1:74" ht="16.5" customHeight="1">
      <c r="A703" s="31"/>
      <c r="B703" s="109"/>
      <c r="C703" s="110"/>
      <c r="D703" s="110"/>
      <c r="E703" s="110"/>
      <c r="F703" s="110"/>
      <c r="G703" s="110"/>
      <c r="H703" s="110"/>
      <c r="I703" s="110"/>
      <c r="J703" s="110"/>
      <c r="K703" s="110">
        <f>RATE(K$347-$J$347,,-$J701,K701)</f>
        <v>0.19151971027221926</v>
      </c>
      <c r="L703" s="110">
        <f>RATE(L$347-$J$347,,-$J701,L701)</f>
        <v>-0.14109748476800832</v>
      </c>
      <c r="M703" s="110">
        <f>RATE(M$347-$J$347,,-$J701,M701)</f>
        <v>-0.18622369775464112</v>
      </c>
      <c r="N703" s="111">
        <f>RATE(N$347-$J$347,,-$J701,N701)</f>
        <v>-0.12928415750524908</v>
      </c>
      <c r="O703" s="111">
        <f>RATE(O$347-$J$347,,-$J701,O701)</f>
        <v>-5.6563943387968066E-2</v>
      </c>
      <c r="P703" s="31"/>
      <c r="Q703" s="112" t="s">
        <v>302</v>
      </c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  <c r="BE703" s="31"/>
      <c r="BF703" s="31"/>
      <c r="BG703" s="31"/>
      <c r="BH703" s="31"/>
      <c r="BI703" s="31"/>
      <c r="BJ703" s="31"/>
      <c r="BK703" s="31"/>
      <c r="BL703" s="31"/>
      <c r="BM703" s="31"/>
      <c r="BN703" s="31"/>
      <c r="BO703" s="31"/>
      <c r="BP703" s="31"/>
      <c r="BQ703" s="31"/>
      <c r="BR703" s="31"/>
      <c r="BS703" s="31"/>
      <c r="BT703" s="31"/>
      <c r="BU703" s="31"/>
      <c r="BV703" s="31"/>
    </row>
    <row r="704" spans="1:74" ht="16.5" customHeight="1">
      <c r="A704" s="4"/>
      <c r="B704" s="113"/>
      <c r="C704" s="114"/>
      <c r="D704" s="114"/>
      <c r="E704" s="114"/>
      <c r="F704" s="114"/>
      <c r="G704" s="114"/>
      <c r="H704" s="114"/>
      <c r="I704" s="114"/>
      <c r="J704" s="114"/>
      <c r="K704" s="114"/>
      <c r="L704" s="100">
        <f>+K$642+K704</f>
        <v>0.55000000000000004</v>
      </c>
      <c r="M704" s="100">
        <f>+L$642+L704</f>
        <v>1.17</v>
      </c>
      <c r="N704" s="101">
        <f>+M$642+M704</f>
        <v>1.83</v>
      </c>
      <c r="O704" s="101">
        <f>+N$642+N704</f>
        <v>2.4300000000000002</v>
      </c>
      <c r="P704" s="15"/>
      <c r="Q704" s="66" t="s">
        <v>299</v>
      </c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</row>
    <row r="705" spans="1:74" ht="16.5" customHeight="1">
      <c r="A705" s="4"/>
      <c r="B705" s="102"/>
      <c r="C705" s="103"/>
      <c r="D705" s="103"/>
      <c r="E705" s="103"/>
      <c r="F705" s="103"/>
      <c r="G705" s="103"/>
      <c r="H705" s="103"/>
      <c r="I705" s="103"/>
      <c r="J705" s="103"/>
      <c r="K705" s="103">
        <f>+K$652+K704</f>
        <v>18.789936376919655</v>
      </c>
      <c r="L705" s="103">
        <f>+L$652+L704</f>
        <v>11.473575797646189</v>
      </c>
      <c r="M705" s="103">
        <f>+M$652+M704</f>
        <v>8.2684000971191463</v>
      </c>
      <c r="N705" s="104">
        <f>+N$652+N704</f>
        <v>8.8468147509649206</v>
      </c>
      <c r="O705" s="104">
        <f>+O$652+O704</f>
        <v>11.629999999999999</v>
      </c>
      <c r="P705" s="15"/>
      <c r="Q705" s="66" t="s">
        <v>300</v>
      </c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</row>
    <row r="706" spans="1:74" ht="16.5" customHeight="1">
      <c r="A706" s="4"/>
      <c r="B706" s="105"/>
      <c r="C706" s="4"/>
      <c r="D706" s="4"/>
      <c r="E706" s="4"/>
      <c r="F706" s="4"/>
      <c r="G706" s="4"/>
      <c r="H706" s="4"/>
      <c r="I706" s="106"/>
      <c r="J706" s="106"/>
      <c r="K706" s="106"/>
      <c r="L706" s="106"/>
      <c r="M706" s="106"/>
      <c r="N706" s="107">
        <f>+N705/K705-1</f>
        <v>-0.52917271386656872</v>
      </c>
      <c r="O706" s="107">
        <f>+O705/L705-1</f>
        <v>1.3633430859967932E-2</v>
      </c>
      <c r="P706" s="15"/>
      <c r="Q706" s="108" t="s">
        <v>301</v>
      </c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</row>
    <row r="707" spans="1:74" ht="16.5" customHeight="1">
      <c r="A707" s="31"/>
      <c r="B707" s="109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>
        <f>RATE(L$347-$K$347,,-$K705,L705)</f>
        <v>-0.38937654883496098</v>
      </c>
      <c r="M707" s="110">
        <f>RATE(M$347-$K$347,,-$K705,M705)</f>
        <v>-0.33664182299475726</v>
      </c>
      <c r="N707" s="111">
        <f>RATE(N$347-$K$347,,-$K705,N705)</f>
        <v>-0.222046077996432</v>
      </c>
      <c r="O707" s="111">
        <f>RATE(O$347-$K$347,,-$K705,O705)</f>
        <v>-0.11302046156121077</v>
      </c>
      <c r="P707" s="31"/>
      <c r="Q707" s="112" t="s">
        <v>302</v>
      </c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  <c r="BE707" s="31"/>
      <c r="BF707" s="31"/>
      <c r="BG707" s="31"/>
      <c r="BH707" s="31"/>
      <c r="BI707" s="31"/>
      <c r="BJ707" s="31"/>
      <c r="BK707" s="31"/>
      <c r="BL707" s="31"/>
      <c r="BM707" s="31"/>
      <c r="BN707" s="31"/>
      <c r="BO707" s="31"/>
      <c r="BP707" s="31"/>
      <c r="BQ707" s="31"/>
      <c r="BR707" s="31"/>
      <c r="BS707" s="31"/>
      <c r="BT707" s="31"/>
      <c r="BU707" s="31"/>
      <c r="BV707" s="31"/>
    </row>
    <row r="708" spans="1:74" ht="16.5" customHeight="1">
      <c r="A708" s="4"/>
      <c r="B708" s="113"/>
      <c r="C708" s="114"/>
      <c r="D708" s="114"/>
      <c r="E708" s="114"/>
      <c r="F708" s="114"/>
      <c r="G708" s="114"/>
      <c r="H708" s="114"/>
      <c r="I708" s="114"/>
      <c r="J708" s="114"/>
      <c r="K708" s="114"/>
      <c r="L708" s="114"/>
      <c r="M708" s="100">
        <f>+L$642+L708</f>
        <v>0.62</v>
      </c>
      <c r="N708" s="101">
        <f>+M$642+M708</f>
        <v>1.28</v>
      </c>
      <c r="O708" s="101">
        <f>+N$642+N708</f>
        <v>1.88</v>
      </c>
      <c r="P708" s="15"/>
      <c r="Q708" s="66" t="s">
        <v>299</v>
      </c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</row>
    <row r="709" spans="1:74" ht="16.5" customHeight="1">
      <c r="A709" s="4"/>
      <c r="B709" s="102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>
        <f>+L$652+L708</f>
        <v>10.923575797646189</v>
      </c>
      <c r="M709" s="103">
        <f>+M$652+M708</f>
        <v>7.7184000971191464</v>
      </c>
      <c r="N709" s="104">
        <f>+N$652+N708</f>
        <v>8.2968147509649199</v>
      </c>
      <c r="O709" s="104">
        <f>+O$652+O708</f>
        <v>11.079999999999998</v>
      </c>
      <c r="P709" s="15"/>
      <c r="Q709" s="66" t="s">
        <v>300</v>
      </c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</row>
    <row r="710" spans="1:74" ht="16.5" customHeight="1">
      <c r="A710" s="4"/>
      <c r="B710" s="105"/>
      <c r="C710" s="4"/>
      <c r="D710" s="4"/>
      <c r="E710" s="4"/>
      <c r="F710" s="4"/>
      <c r="G710" s="4"/>
      <c r="H710" s="4"/>
      <c r="I710" s="106"/>
      <c r="J710" s="106"/>
      <c r="K710" s="106"/>
      <c r="L710" s="106"/>
      <c r="M710" s="106"/>
      <c r="N710" s="107">
        <f>+N709/L709-1</f>
        <v>-0.24046714146912251</v>
      </c>
      <c r="O710" s="107">
        <f>+O709/M709-1</f>
        <v>0.43553066187065781</v>
      </c>
      <c r="P710" s="15"/>
      <c r="Q710" s="108" t="s">
        <v>301</v>
      </c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</row>
    <row r="711" spans="1:74" ht="16.5" customHeight="1">
      <c r="A711" s="31"/>
      <c r="B711" s="109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110">
        <f>RATE(M$347-$L$347,,-$L709,M709)</f>
        <v>-0.29341817733508962</v>
      </c>
      <c r="N711" s="111">
        <f>RATE(N$347-$L$347,,-$L709,N709)</f>
        <v>-0.12848817648123104</v>
      </c>
      <c r="O711" s="111">
        <f>RATE(O$347-$L$347,,-$L709,O709)</f>
        <v>4.7506857640076065E-3</v>
      </c>
      <c r="P711" s="31"/>
      <c r="Q711" s="112" t="s">
        <v>302</v>
      </c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  <c r="BE711" s="31"/>
      <c r="BF711" s="31"/>
      <c r="BG711" s="31"/>
      <c r="BH711" s="31"/>
      <c r="BI711" s="31"/>
      <c r="BJ711" s="31"/>
      <c r="BK711" s="31"/>
      <c r="BL711" s="31"/>
      <c r="BM711" s="31"/>
      <c r="BN711" s="31"/>
      <c r="BO711" s="31"/>
      <c r="BP711" s="31"/>
      <c r="BQ711" s="31"/>
      <c r="BR711" s="31"/>
      <c r="BS711" s="31"/>
      <c r="BT711" s="31"/>
      <c r="BU711" s="31"/>
      <c r="BV711" s="31"/>
    </row>
    <row r="712" spans="1:74" ht="16.5" customHeight="1">
      <c r="A712" s="4"/>
      <c r="B712" s="113"/>
      <c r="C712" s="114"/>
      <c r="D712" s="114"/>
      <c r="E712" s="114"/>
      <c r="F712" s="114"/>
      <c r="G712" s="114"/>
      <c r="H712" s="114"/>
      <c r="I712" s="114"/>
      <c r="J712" s="114"/>
      <c r="K712" s="114"/>
      <c r="L712" s="114"/>
      <c r="M712" s="114"/>
      <c r="N712" s="101">
        <f>+M$642+M712</f>
        <v>0.66</v>
      </c>
      <c r="O712" s="101">
        <f>+N$642+N712</f>
        <v>1.26</v>
      </c>
      <c r="P712" s="15"/>
      <c r="Q712" s="66" t="s">
        <v>299</v>
      </c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</row>
    <row r="713" spans="1:74" ht="16.5" customHeight="1">
      <c r="A713" s="4"/>
      <c r="B713" s="102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>
        <f>+M$652+M712</f>
        <v>7.0984000971191463</v>
      </c>
      <c r="N713" s="104">
        <f>+N$652+N712</f>
        <v>7.6768147509649207</v>
      </c>
      <c r="O713" s="104">
        <f>+O$652+O712</f>
        <v>10.459999999999999</v>
      </c>
      <c r="P713" s="15"/>
      <c r="Q713" s="66" t="s">
        <v>300</v>
      </c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</row>
    <row r="714" spans="1:74" ht="16.5" customHeight="1">
      <c r="A714" s="4"/>
      <c r="B714" s="105"/>
      <c r="C714" s="4"/>
      <c r="D714" s="4"/>
      <c r="E714" s="4"/>
      <c r="F714" s="4"/>
      <c r="G714" s="4"/>
      <c r="H714" s="4"/>
      <c r="I714" s="106"/>
      <c r="J714" s="106"/>
      <c r="K714" s="106"/>
      <c r="L714" s="106"/>
      <c r="M714" s="106"/>
      <c r="N714" s="107">
        <f>+N713/M713-1</f>
        <v>8.1485214404936279E-2</v>
      </c>
      <c r="O714" s="107">
        <f>+O713/N713-1</f>
        <v>0.36254427641167863</v>
      </c>
      <c r="P714" s="15"/>
      <c r="Q714" s="108" t="s">
        <v>301</v>
      </c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</row>
    <row r="715" spans="1:74" ht="16.5" customHeight="1">
      <c r="A715" s="31"/>
      <c r="B715" s="109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1">
        <f>RATE(N$347-$M$347,,-$M713,N713)</f>
        <v>8.1485214404936335E-2</v>
      </c>
      <c r="O715" s="111">
        <f>RATE(O$347-$M$347,,-$M713,O713)</f>
        <v>0.21390752897875334</v>
      </c>
      <c r="P715" s="31"/>
      <c r="Q715" s="112" t="s">
        <v>302</v>
      </c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31"/>
      <c r="BF715" s="31"/>
      <c r="BG715" s="31"/>
      <c r="BH715" s="31"/>
      <c r="BI715" s="31"/>
      <c r="BJ715" s="31"/>
      <c r="BK715" s="31"/>
      <c r="BL715" s="31"/>
      <c r="BM715" s="31"/>
      <c r="BN715" s="31"/>
      <c r="BO715" s="31"/>
      <c r="BP715" s="31"/>
      <c r="BQ715" s="31"/>
      <c r="BR715" s="31"/>
      <c r="BS715" s="31"/>
      <c r="BT715" s="31"/>
      <c r="BU715" s="31"/>
      <c r="BV715" s="31"/>
    </row>
    <row r="719" spans="1:74" ht="15" customHeight="1">
      <c r="S719" s="115" t="s">
        <v>303</v>
      </c>
    </row>
    <row r="720" spans="1:74" ht="15" customHeight="1">
      <c r="T720">
        <v>2014</v>
      </c>
      <c r="U720">
        <v>2015</v>
      </c>
      <c r="V720">
        <v>2016</v>
      </c>
      <c r="W720">
        <v>2017</v>
      </c>
      <c r="X720">
        <v>2018</v>
      </c>
      <c r="Y720">
        <v>2019</v>
      </c>
      <c r="Z720">
        <v>2020</v>
      </c>
      <c r="AA720">
        <v>2021</v>
      </c>
    </row>
    <row r="721" spans="18:27" ht="15" customHeight="1">
      <c r="S721" s="115" t="s">
        <v>276</v>
      </c>
      <c r="T721">
        <v>7.09</v>
      </c>
      <c r="U721">
        <v>12</v>
      </c>
      <c r="W721">
        <v>9.35</v>
      </c>
      <c r="X721">
        <v>4.54</v>
      </c>
      <c r="Z721">
        <v>4.49</v>
      </c>
      <c r="AA721">
        <f>AVERAGE(T721:Z721)</f>
        <v>7.4939999999999998</v>
      </c>
    </row>
    <row r="722" spans="18:27" ht="15" customHeight="1">
      <c r="R722" s="115" t="s">
        <v>304</v>
      </c>
      <c r="S722" s="115" t="s">
        <v>305</v>
      </c>
      <c r="AA722" s="116">
        <v>5.5</v>
      </c>
    </row>
    <row r="723" spans="18:27" ht="15" customHeight="1">
      <c r="S723" s="115" t="s">
        <v>306</v>
      </c>
      <c r="AA723" s="117">
        <f>(AA721-AA722)/AA721</f>
        <v>0.26607953029089937</v>
      </c>
    </row>
  </sheetData>
  <mergeCells count="58">
    <mergeCell ref="B403:N403"/>
    <mergeCell ref="B348:N348"/>
    <mergeCell ref="B349:N349"/>
    <mergeCell ref="B355:N355"/>
    <mergeCell ref="B361:N361"/>
    <mergeCell ref="B367:N367"/>
    <mergeCell ref="B373:N373"/>
    <mergeCell ref="B379:N379"/>
    <mergeCell ref="B385:N385"/>
    <mergeCell ref="B391:N391"/>
    <mergeCell ref="B397:N397"/>
    <mergeCell ref="B402:N402"/>
    <mergeCell ref="B466:N466"/>
    <mergeCell ref="B409:N409"/>
    <mergeCell ref="B415:N415"/>
    <mergeCell ref="B421:N421"/>
    <mergeCell ref="B427:N427"/>
    <mergeCell ref="B433:N433"/>
    <mergeCell ref="B439:N439"/>
    <mergeCell ref="B445:N445"/>
    <mergeCell ref="B446:N446"/>
    <mergeCell ref="B452:N452"/>
    <mergeCell ref="B458:N458"/>
    <mergeCell ref="B459:N459"/>
    <mergeCell ref="B538:N538"/>
    <mergeCell ref="B472:N472"/>
    <mergeCell ref="B478:N478"/>
    <mergeCell ref="B484:N484"/>
    <mergeCell ref="B490:N490"/>
    <mergeCell ref="B496:N496"/>
    <mergeCell ref="B497:N497"/>
    <mergeCell ref="B505:N505"/>
    <mergeCell ref="B513:N513"/>
    <mergeCell ref="B514:N514"/>
    <mergeCell ref="B522:N522"/>
    <mergeCell ref="B530:N530"/>
    <mergeCell ref="B609:N609"/>
    <mergeCell ref="B545:N545"/>
    <mergeCell ref="B553:N553"/>
    <mergeCell ref="B561:N561"/>
    <mergeCell ref="B568:N568"/>
    <mergeCell ref="B575:N575"/>
    <mergeCell ref="B582:N582"/>
    <mergeCell ref="B590:N590"/>
    <mergeCell ref="B591:N591"/>
    <mergeCell ref="B597:N597"/>
    <mergeCell ref="B603:N603"/>
    <mergeCell ref="B608:N608"/>
    <mergeCell ref="B637:N637"/>
    <mergeCell ref="B653:N653"/>
    <mergeCell ref="B658:N658"/>
    <mergeCell ref="B667:N667"/>
    <mergeCell ref="B614:N614"/>
    <mergeCell ref="B619:N619"/>
    <mergeCell ref="B624:N624"/>
    <mergeCell ref="B629:N629"/>
    <mergeCell ref="B630:N630"/>
    <mergeCell ref="B634:N634"/>
  </mergeCells>
  <conditionalFormatting sqref="P347:Q347 B348:B349 C350:M354 B355:B359 C356:M360 N356:N358 B361:B365 C362:M366 N362:N364 B367:B371 C368:M372 N368:N370 B373:B377 C374:M378 N374:N376 B379:B383 C380:M384 N380:N382 B385:B389 C386:M390 N386:N388 B391:B395 C392:M396 N392:N394 B397:B407 C398:M401 N398:N400 C404:M407 N404:N406 B409:B413 C410:M413 N410:N412 B415:B419 C416:M419 N416:N418 B421:B425 C422:M425 N422:N424 B428:B437 C428:M432 N428:N430 N432 C434:M437 N434:N436 B439:B443 C440:M443 N440:N442 B445:B450 C447:M450 N447:N449 B452:B456 C453:M456 N453:N455 Q457:Q464 B458:B459 P458:P459 B466 P466:Q466 B496 P496:Q497 B503:N503 Q515:Q518 Q520 Q523:Q526 Q531:Q534 B536 Q536 B538 Q544 B551:N551 B553 P553:Q553 B559:N559 B561 Q562:Q565 B567 Q567 B574:B575 C574:N574 P575:Q575 B582 P582 Q582:Q586 B588:N588 Q588 B596 B602 B620:N623 B653 P653">
    <cfRule type="cellIs" dxfId="1199" priority="1" operator="lessThan">
      <formula>0</formula>
    </cfRule>
  </conditionalFormatting>
  <conditionalFormatting sqref="P582">
    <cfRule type="cellIs" dxfId="1198" priority="2" operator="lessThan">
      <formula>0</formula>
    </cfRule>
  </conditionalFormatting>
  <conditionalFormatting sqref="B347:N347">
    <cfRule type="cellIs" dxfId="1197" priority="3" operator="lessThan">
      <formula>0</formula>
    </cfRule>
  </conditionalFormatting>
  <conditionalFormatting sqref="P513:P514">
    <cfRule type="cellIs" dxfId="1196" priority="4" operator="lessThan">
      <formula>0</formula>
    </cfRule>
  </conditionalFormatting>
  <conditionalFormatting sqref="P522 Q528 Q538:Q544">
    <cfRule type="cellIs" dxfId="1195" priority="5" operator="lessThan">
      <formula>0</formula>
    </cfRule>
  </conditionalFormatting>
  <conditionalFormatting sqref="P530">
    <cfRule type="cellIs" dxfId="1194" priority="6" operator="lessThan">
      <formula>0</formula>
    </cfRule>
  </conditionalFormatting>
  <conditionalFormatting sqref="P561">
    <cfRule type="cellIs" dxfId="1193" priority="7" operator="lessThan">
      <formula>0</formula>
    </cfRule>
  </conditionalFormatting>
  <conditionalFormatting sqref="B347:N347">
    <cfRule type="cellIs" dxfId="1192" priority="8" operator="lessThan">
      <formula>0</formula>
    </cfRule>
  </conditionalFormatting>
  <conditionalFormatting sqref="Q587">
    <cfRule type="cellIs" dxfId="1191" priority="9" operator="lessThan">
      <formula>0</formula>
    </cfRule>
  </conditionalFormatting>
  <conditionalFormatting sqref="Q498:Q501">
    <cfRule type="cellIs" dxfId="1190" priority="10" operator="lessThan">
      <formula>0</formula>
    </cfRule>
  </conditionalFormatting>
  <conditionalFormatting sqref="Q502">
    <cfRule type="cellIs" dxfId="1189" priority="11" operator="lessThan">
      <formula>0</formula>
    </cfRule>
  </conditionalFormatting>
  <conditionalFormatting sqref="Q502">
    <cfRule type="cellIs" dxfId="1188" priority="12" operator="lessThan">
      <formula>0</formula>
    </cfRule>
  </conditionalFormatting>
  <conditionalFormatting sqref="B513">
    <cfRule type="cellIs" dxfId="1187" priority="13" operator="lessThan">
      <formula>0</formula>
    </cfRule>
  </conditionalFormatting>
  <conditionalFormatting sqref="B530">
    <cfRule type="cellIs" dxfId="1186" priority="14" operator="lessThan">
      <formula>0</formula>
    </cfRule>
  </conditionalFormatting>
  <conditionalFormatting sqref="Q519">
    <cfRule type="cellIs" dxfId="1185" priority="15" operator="lessThan">
      <formula>0</formula>
    </cfRule>
  </conditionalFormatting>
  <conditionalFormatting sqref="Q519">
    <cfRule type="cellIs" dxfId="1184" priority="16" operator="lessThan">
      <formula>0</formula>
    </cfRule>
  </conditionalFormatting>
  <conditionalFormatting sqref="Q566">
    <cfRule type="cellIs" dxfId="1183" priority="17" operator="lessThan">
      <formula>0</formula>
    </cfRule>
  </conditionalFormatting>
  <conditionalFormatting sqref="B514 B522">
    <cfRule type="cellIs" dxfId="1182" priority="18" operator="lessThan">
      <formula>0</formula>
    </cfRule>
  </conditionalFormatting>
  <conditionalFormatting sqref="Q527">
    <cfRule type="cellIs" dxfId="1181" priority="19" operator="lessThan">
      <formula>0</formula>
    </cfRule>
  </conditionalFormatting>
  <conditionalFormatting sqref="Q535">
    <cfRule type="cellIs" dxfId="1180" priority="20" operator="lessThan">
      <formula>0</formula>
    </cfRule>
  </conditionalFormatting>
  <conditionalFormatting sqref="Q535">
    <cfRule type="cellIs" dxfId="1179" priority="21" operator="lessThan">
      <formula>0</formula>
    </cfRule>
  </conditionalFormatting>
  <conditionalFormatting sqref="P538">
    <cfRule type="cellIs" dxfId="1178" priority="22" operator="lessThan">
      <formula>0</formula>
    </cfRule>
  </conditionalFormatting>
  <conditionalFormatting sqref="Q527">
    <cfRule type="cellIs" dxfId="1177" priority="23" operator="lessThan">
      <formula>0</formula>
    </cfRule>
  </conditionalFormatting>
  <conditionalFormatting sqref="Q566">
    <cfRule type="cellIs" dxfId="1176" priority="24" operator="lessThan">
      <formula>0</formula>
    </cfRule>
  </conditionalFormatting>
  <conditionalFormatting sqref="P583:P586">
    <cfRule type="cellIs" dxfId="1175" priority="25" operator="lessThan">
      <formula>0</formula>
    </cfRule>
  </conditionalFormatting>
  <conditionalFormatting sqref="P562:P565">
    <cfRule type="cellIs" dxfId="1174" priority="26" operator="lessThan">
      <formula>0</formula>
    </cfRule>
  </conditionalFormatting>
  <conditionalFormatting sqref="Q365">
    <cfRule type="cellIs" dxfId="1173" priority="27" operator="lessThan">
      <formula>0</formula>
    </cfRule>
  </conditionalFormatting>
  <conditionalFormatting sqref="Q587">
    <cfRule type="cellIs" dxfId="1172" priority="28" operator="lessThan">
      <formula>0</formula>
    </cfRule>
  </conditionalFormatting>
  <conditionalFormatting sqref="Q543">
    <cfRule type="cellIs" dxfId="1171" priority="29" operator="lessThan">
      <formula>0</formula>
    </cfRule>
  </conditionalFormatting>
  <conditionalFormatting sqref="K350:N353 J352:J353">
    <cfRule type="cellIs" dxfId="1170" priority="30" operator="lessThan">
      <formula>0</formula>
    </cfRule>
  </conditionalFormatting>
  <conditionalFormatting sqref="P515:P518">
    <cfRule type="cellIs" dxfId="1169" priority="31" operator="lessThan">
      <formula>0</formula>
    </cfRule>
  </conditionalFormatting>
  <conditionalFormatting sqref="P523:P526">
    <cfRule type="cellIs" dxfId="1168" priority="32" operator="lessThan">
      <formula>0</formula>
    </cfRule>
  </conditionalFormatting>
  <conditionalFormatting sqref="P538:P542">
    <cfRule type="cellIs" dxfId="1167" priority="33" operator="lessThan">
      <formula>0</formula>
    </cfRule>
  </conditionalFormatting>
  <conditionalFormatting sqref="P531:P534">
    <cfRule type="cellIs" dxfId="1166" priority="34" operator="lessThan">
      <formula>0</formula>
    </cfRule>
  </conditionalFormatting>
  <conditionalFormatting sqref="Q543">
    <cfRule type="cellIs" dxfId="1165" priority="35" operator="lessThan">
      <formula>0</formula>
    </cfRule>
  </conditionalFormatting>
  <conditionalFormatting sqref="Q353">
    <cfRule type="cellIs" dxfId="1164" priority="36" operator="lessThan">
      <formula>0</formula>
    </cfRule>
  </conditionalFormatting>
  <conditionalFormatting sqref="B538 Q539:Q542">
    <cfRule type="cellIs" dxfId="1163" priority="37" operator="lessThan">
      <formula>0</formula>
    </cfRule>
  </conditionalFormatting>
  <conditionalFormatting sqref="P554:P557">
    <cfRule type="cellIs" dxfId="1162" priority="38" operator="lessThan">
      <formula>0</formula>
    </cfRule>
  </conditionalFormatting>
  <conditionalFormatting sqref="Q554:Q557 Q559">
    <cfRule type="cellIs" dxfId="1161" priority="39" operator="lessThan">
      <formula>0</formula>
    </cfRule>
  </conditionalFormatting>
  <conditionalFormatting sqref="Q558">
    <cfRule type="cellIs" dxfId="1160" priority="40" operator="lessThan">
      <formula>0</formula>
    </cfRule>
  </conditionalFormatting>
  <conditionalFormatting sqref="Q467:Q471">
    <cfRule type="cellIs" dxfId="1159" priority="41" operator="lessThan">
      <formula>0</formula>
    </cfRule>
  </conditionalFormatting>
  <conditionalFormatting sqref="Q558">
    <cfRule type="cellIs" dxfId="1158" priority="42" operator="lessThan">
      <formula>0</formula>
    </cfRule>
  </conditionalFormatting>
  <conditionalFormatting sqref="J350">
    <cfRule type="cellIs" dxfId="1157" priority="43" operator="lessThan">
      <formula>0</formula>
    </cfRule>
  </conditionalFormatting>
  <conditionalFormatting sqref="P539:P542">
    <cfRule type="cellIs" dxfId="1156" priority="44" operator="lessThan">
      <formula>0</formula>
    </cfRule>
  </conditionalFormatting>
  <conditionalFormatting sqref="P348:P349 Q348:Q352">
    <cfRule type="cellIs" dxfId="1155" priority="45" operator="lessThan">
      <formula>0</formula>
    </cfRule>
  </conditionalFormatting>
  <conditionalFormatting sqref="Q395">
    <cfRule type="cellIs" dxfId="1154" priority="46" operator="lessThan">
      <formula>0</formula>
    </cfRule>
  </conditionalFormatting>
  <conditionalFormatting sqref="B348">
    <cfRule type="cellIs" dxfId="1153" priority="47" operator="lessThan">
      <formula>0</formula>
    </cfRule>
  </conditionalFormatting>
  <conditionalFormatting sqref="P392:P394">
    <cfRule type="cellIs" dxfId="1152" priority="48" operator="lessThan">
      <formula>0</formula>
    </cfRule>
  </conditionalFormatting>
  <conditionalFormatting sqref="Q396">
    <cfRule type="cellIs" dxfId="1151" priority="49" operator="lessThan">
      <formula>0</formula>
    </cfRule>
  </conditionalFormatting>
  <conditionalFormatting sqref="P348:P349">
    <cfRule type="cellIs" dxfId="1150" priority="50" operator="lessThan">
      <formula>0</formula>
    </cfRule>
  </conditionalFormatting>
  <conditionalFormatting sqref="P350:P353">
    <cfRule type="cellIs" dxfId="1149" priority="51" operator="lessThan">
      <formula>0</formula>
    </cfRule>
  </conditionalFormatting>
  <conditionalFormatting sqref="C396:M396">
    <cfRule type="cellIs" dxfId="1148" priority="52" operator="lessThan">
      <formula>0</formula>
    </cfRule>
  </conditionalFormatting>
  <conditionalFormatting sqref="Q354">
    <cfRule type="cellIs" dxfId="1147" priority="53" operator="lessThan">
      <formula>0</formula>
    </cfRule>
  </conditionalFormatting>
  <conditionalFormatting sqref="P397 Q397:Q400">
    <cfRule type="cellIs" dxfId="1146" priority="54" operator="lessThan">
      <formula>0</formula>
    </cfRule>
  </conditionalFormatting>
  <conditionalFormatting sqref="P398:P400">
    <cfRule type="cellIs" dxfId="1145" priority="55" operator="lessThan">
      <formula>0</formula>
    </cfRule>
  </conditionalFormatting>
  <conditionalFormatting sqref="C356:J356">
    <cfRule type="cellIs" dxfId="1144" priority="56" operator="lessThan">
      <formula>0</formula>
    </cfRule>
  </conditionalFormatting>
  <conditionalFormatting sqref="H384">
    <cfRule type="cellIs" dxfId="1143" priority="57" operator="lessThan">
      <formula>0</formula>
    </cfRule>
  </conditionalFormatting>
  <conditionalFormatting sqref="Q401">
    <cfRule type="cellIs" dxfId="1142" priority="58" operator="lessThan">
      <formula>0</formula>
    </cfRule>
  </conditionalFormatting>
  <conditionalFormatting sqref="B349">
    <cfRule type="cellIs" dxfId="1141" priority="59" operator="lessThan">
      <formula>0</formula>
    </cfRule>
  </conditionalFormatting>
  <conditionalFormatting sqref="J351">
    <cfRule type="cellIs" dxfId="1140" priority="60" operator="lessThan">
      <formula>0</formula>
    </cfRule>
  </conditionalFormatting>
  <conditionalFormatting sqref="P354">
    <cfRule type="cellIs" dxfId="1139" priority="61" operator="lessThan">
      <formula>0</formula>
    </cfRule>
  </conditionalFormatting>
  <conditionalFormatting sqref="P439">
    <cfRule type="cellIs" dxfId="1138" priority="62" operator="lessThan">
      <formula>0</formula>
    </cfRule>
  </conditionalFormatting>
  <conditionalFormatting sqref="Q353">
    <cfRule type="cellIs" dxfId="1137" priority="63" operator="lessThan">
      <formula>0</formula>
    </cfRule>
  </conditionalFormatting>
  <conditionalFormatting sqref="P355 Q355:Q358">
    <cfRule type="cellIs" dxfId="1136" priority="64" operator="lessThan">
      <formula>0</formula>
    </cfRule>
  </conditionalFormatting>
  <conditionalFormatting sqref="P355">
    <cfRule type="cellIs" dxfId="1135" priority="65" operator="lessThan">
      <formula>0</formula>
    </cfRule>
  </conditionalFormatting>
  <conditionalFormatting sqref="P356:P359">
    <cfRule type="cellIs" dxfId="1134" priority="66" operator="lessThan">
      <formula>0</formula>
    </cfRule>
  </conditionalFormatting>
  <conditionalFormatting sqref="K356:M359 I357:I359 N357 C358:H359 J358:J359">
    <cfRule type="cellIs" dxfId="1133" priority="67" operator="lessThan">
      <formula>0</formula>
    </cfRule>
  </conditionalFormatting>
  <conditionalFormatting sqref="B355">
    <cfRule type="cellIs" dxfId="1132" priority="68" operator="lessThan">
      <formula>0</formula>
    </cfRule>
  </conditionalFormatting>
  <conditionalFormatting sqref="I356">
    <cfRule type="cellIs" dxfId="1131" priority="69" operator="lessThan">
      <formula>0</formula>
    </cfRule>
  </conditionalFormatting>
  <conditionalFormatting sqref="Q360">
    <cfRule type="cellIs" dxfId="1130" priority="70" operator="lessThan">
      <formula>0</formula>
    </cfRule>
  </conditionalFormatting>
  <conditionalFormatting sqref="C357:J357">
    <cfRule type="cellIs" dxfId="1129" priority="71" operator="lessThan">
      <formula>0</formula>
    </cfRule>
  </conditionalFormatting>
  <conditionalFormatting sqref="Q359">
    <cfRule type="cellIs" dxfId="1128" priority="72" operator="lessThan">
      <formula>0</formula>
    </cfRule>
  </conditionalFormatting>
  <conditionalFormatting sqref="Q359">
    <cfRule type="cellIs" dxfId="1127" priority="73" operator="lessThan">
      <formula>0</formula>
    </cfRule>
  </conditionalFormatting>
  <conditionalFormatting sqref="P361 Q361:Q364">
    <cfRule type="cellIs" dxfId="1126" priority="74" operator="lessThan">
      <formula>0</formula>
    </cfRule>
  </conditionalFormatting>
  <conditionalFormatting sqref="P361">
    <cfRule type="cellIs" dxfId="1125" priority="75" operator="lessThan">
      <formula>0</formula>
    </cfRule>
  </conditionalFormatting>
  <conditionalFormatting sqref="J362">
    <cfRule type="cellIs" dxfId="1124" priority="76" operator="lessThan">
      <formula>0</formula>
    </cfRule>
  </conditionalFormatting>
  <conditionalFormatting sqref="K362:M365 N362:N363 J364:J365">
    <cfRule type="cellIs" dxfId="1123" priority="77" operator="lessThan">
      <formula>0</formula>
    </cfRule>
  </conditionalFormatting>
  <conditionalFormatting sqref="P367">
    <cfRule type="cellIs" dxfId="1122" priority="78" operator="lessThan">
      <formula>0</formula>
    </cfRule>
  </conditionalFormatting>
  <conditionalFormatting sqref="Q366">
    <cfRule type="cellIs" dxfId="1121" priority="79" operator="lessThan">
      <formula>0</formula>
    </cfRule>
  </conditionalFormatting>
  <conditionalFormatting sqref="B361">
    <cfRule type="cellIs" dxfId="1120" priority="80" operator="lessThan">
      <formula>0</formula>
    </cfRule>
  </conditionalFormatting>
  <conditionalFormatting sqref="P404:P406">
    <cfRule type="cellIs" dxfId="1119" priority="81" operator="lessThan">
      <formula>0</formula>
    </cfRule>
  </conditionalFormatting>
  <conditionalFormatting sqref="J363">
    <cfRule type="cellIs" dxfId="1118" priority="82" operator="lessThan">
      <formula>0</formula>
    </cfRule>
  </conditionalFormatting>
  <conditionalFormatting sqref="Q365">
    <cfRule type="cellIs" dxfId="1117" priority="83" operator="lessThan">
      <formula>0</formula>
    </cfRule>
  </conditionalFormatting>
  <conditionalFormatting sqref="P367 Q367:Q370">
    <cfRule type="cellIs" dxfId="1116" priority="84" operator="lessThan">
      <formula>0</formula>
    </cfRule>
  </conditionalFormatting>
  <conditionalFormatting sqref="Q371">
    <cfRule type="cellIs" dxfId="1115" priority="85" operator="lessThan">
      <formula>0</formula>
    </cfRule>
  </conditionalFormatting>
  <conditionalFormatting sqref="K368:M371 N368:N369 I369:I371 C370:H371 J370:J371">
    <cfRule type="cellIs" dxfId="1114" priority="86" operator="lessThan">
      <formula>0</formula>
    </cfRule>
  </conditionalFormatting>
  <conditionalFormatting sqref="I368">
    <cfRule type="cellIs" dxfId="1113" priority="87" operator="lessThan">
      <formula>0</formula>
    </cfRule>
  </conditionalFormatting>
  <conditionalFormatting sqref="C368:J368">
    <cfRule type="cellIs" dxfId="1112" priority="88" operator="lessThan">
      <formula>0</formula>
    </cfRule>
  </conditionalFormatting>
  <conditionalFormatting sqref="B367">
    <cfRule type="cellIs" dxfId="1111" priority="89" operator="lessThan">
      <formula>0</formula>
    </cfRule>
  </conditionalFormatting>
  <conditionalFormatting sqref="Q372">
    <cfRule type="cellIs" dxfId="1110" priority="90" operator="lessThan">
      <formula>0</formula>
    </cfRule>
  </conditionalFormatting>
  <conditionalFormatting sqref="P410:P412">
    <cfRule type="cellIs" dxfId="1109" priority="91" operator="lessThan">
      <formula>0</formula>
    </cfRule>
  </conditionalFormatting>
  <conditionalFormatting sqref="C369:J369">
    <cfRule type="cellIs" dxfId="1108" priority="92" operator="lessThan">
      <formula>0</formula>
    </cfRule>
  </conditionalFormatting>
  <conditionalFormatting sqref="Q371">
    <cfRule type="cellIs" dxfId="1107" priority="93" operator="lessThan">
      <formula>0</formula>
    </cfRule>
  </conditionalFormatting>
  <conditionalFormatting sqref="P373 Q373:Q376">
    <cfRule type="cellIs" dxfId="1106" priority="94" operator="lessThan">
      <formula>0</formula>
    </cfRule>
  </conditionalFormatting>
  <conditionalFormatting sqref="P373">
    <cfRule type="cellIs" dxfId="1105" priority="95" operator="lessThan">
      <formula>0</formula>
    </cfRule>
  </conditionalFormatting>
  <conditionalFormatting sqref="P374:P376">
    <cfRule type="cellIs" dxfId="1104" priority="96" operator="lessThan">
      <formula>0</formula>
    </cfRule>
  </conditionalFormatting>
  <conditionalFormatting sqref="K374:M377 N374:N375 I375:I377 C376:H377 J376:J377">
    <cfRule type="cellIs" dxfId="1103" priority="97" operator="lessThan">
      <formula>0</formula>
    </cfRule>
  </conditionalFormatting>
  <conditionalFormatting sqref="I374">
    <cfRule type="cellIs" dxfId="1102" priority="98" operator="lessThan">
      <formula>0</formula>
    </cfRule>
  </conditionalFormatting>
  <conditionalFormatting sqref="C374:J374">
    <cfRule type="cellIs" dxfId="1101" priority="99" operator="lessThan">
      <formula>0</formula>
    </cfRule>
  </conditionalFormatting>
  <conditionalFormatting sqref="B373">
    <cfRule type="cellIs" dxfId="1100" priority="100" operator="lessThan">
      <formula>0</formula>
    </cfRule>
  </conditionalFormatting>
  <conditionalFormatting sqref="Q378">
    <cfRule type="cellIs" dxfId="1099" priority="101" operator="lessThan">
      <formula>0</formula>
    </cfRule>
  </conditionalFormatting>
  <conditionalFormatting sqref="C375:J375">
    <cfRule type="cellIs" dxfId="1098" priority="102" operator="lessThan">
      <formula>0</formula>
    </cfRule>
  </conditionalFormatting>
  <conditionalFormatting sqref="Q377">
    <cfRule type="cellIs" dxfId="1097" priority="103" operator="lessThan">
      <formula>0</formula>
    </cfRule>
  </conditionalFormatting>
  <conditionalFormatting sqref="Q377">
    <cfRule type="cellIs" dxfId="1096" priority="104" operator="lessThan">
      <formula>0</formula>
    </cfRule>
  </conditionalFormatting>
  <conditionalFormatting sqref="P379 Q379:Q382">
    <cfRule type="cellIs" dxfId="1095" priority="105" operator="lessThan">
      <formula>0</formula>
    </cfRule>
  </conditionalFormatting>
  <conditionalFormatting sqref="P379">
    <cfRule type="cellIs" dxfId="1094" priority="106" operator="lessThan">
      <formula>0</formula>
    </cfRule>
  </conditionalFormatting>
  <conditionalFormatting sqref="P380:P382">
    <cfRule type="cellIs" dxfId="1093" priority="107" operator="lessThan">
      <formula>0</formula>
    </cfRule>
  </conditionalFormatting>
  <conditionalFormatting sqref="K380:M383 N380:N382 I381:I383 C382:H383 J382:J383">
    <cfRule type="cellIs" dxfId="1092" priority="108" operator="lessThan">
      <formula>0</formula>
    </cfRule>
  </conditionalFormatting>
  <conditionalFormatting sqref="I380">
    <cfRule type="cellIs" dxfId="1091" priority="109" operator="lessThan">
      <formula>0</formula>
    </cfRule>
  </conditionalFormatting>
  <conditionalFormatting sqref="C380:J380">
    <cfRule type="cellIs" dxfId="1090" priority="110" operator="lessThan">
      <formula>0</formula>
    </cfRule>
  </conditionalFormatting>
  <conditionalFormatting sqref="B379">
    <cfRule type="cellIs" dxfId="1089" priority="111" operator="lessThan">
      <formula>0</formula>
    </cfRule>
  </conditionalFormatting>
  <conditionalFormatting sqref="Q384">
    <cfRule type="cellIs" dxfId="1088" priority="112" operator="lessThan">
      <formula>0</formula>
    </cfRule>
  </conditionalFormatting>
  <conditionalFormatting sqref="C381:J381">
    <cfRule type="cellIs" dxfId="1087" priority="113" operator="lessThan">
      <formula>0</formula>
    </cfRule>
  </conditionalFormatting>
  <conditionalFormatting sqref="Q383">
    <cfRule type="cellIs" dxfId="1086" priority="114" operator="lessThan">
      <formula>0</formula>
    </cfRule>
  </conditionalFormatting>
  <conditionalFormatting sqref="Q383">
    <cfRule type="cellIs" dxfId="1085" priority="115" operator="lessThan">
      <formula>0</formula>
    </cfRule>
  </conditionalFormatting>
  <conditionalFormatting sqref="P385 Q385:Q388">
    <cfRule type="cellIs" dxfId="1084" priority="116" operator="lessThan">
      <formula>0</formula>
    </cfRule>
  </conditionalFormatting>
  <conditionalFormatting sqref="P385">
    <cfRule type="cellIs" dxfId="1083" priority="117" operator="lessThan">
      <formula>0</formula>
    </cfRule>
  </conditionalFormatting>
  <conditionalFormatting sqref="P386:P388">
    <cfRule type="cellIs" dxfId="1082" priority="118" operator="lessThan">
      <formula>0</formula>
    </cfRule>
  </conditionalFormatting>
  <conditionalFormatting sqref="B385">
    <cfRule type="cellIs" dxfId="1081" priority="119" operator="lessThan">
      <formula>0</formula>
    </cfRule>
  </conditionalFormatting>
  <conditionalFormatting sqref="Q390">
    <cfRule type="cellIs" dxfId="1080" priority="120" operator="lessThan">
      <formula>0</formula>
    </cfRule>
  </conditionalFormatting>
  <conditionalFormatting sqref="Q389">
    <cfRule type="cellIs" dxfId="1079" priority="121" operator="lessThan">
      <formula>0</formula>
    </cfRule>
  </conditionalFormatting>
  <conditionalFormatting sqref="Q389">
    <cfRule type="cellIs" dxfId="1078" priority="122" operator="lessThan">
      <formula>0</formula>
    </cfRule>
  </conditionalFormatting>
  <conditionalFormatting sqref="P391 Q391:Q394">
    <cfRule type="cellIs" dxfId="1077" priority="123" operator="lessThan">
      <formula>0</formula>
    </cfRule>
  </conditionalFormatting>
  <conditionalFormatting sqref="P391">
    <cfRule type="cellIs" dxfId="1076" priority="124" operator="lessThan">
      <formula>0</formula>
    </cfRule>
  </conditionalFormatting>
  <conditionalFormatting sqref="H396">
    <cfRule type="cellIs" dxfId="1075" priority="125" operator="lessThan">
      <formula>0</formula>
    </cfRule>
  </conditionalFormatting>
  <conditionalFormatting sqref="B391">
    <cfRule type="cellIs" dxfId="1074" priority="126" operator="lessThan">
      <formula>0</formula>
    </cfRule>
  </conditionalFormatting>
  <conditionalFormatting sqref="H377">
    <cfRule type="cellIs" dxfId="1073" priority="127" operator="lessThan">
      <formula>0</formula>
    </cfRule>
  </conditionalFormatting>
  <conditionalFormatting sqref="Q395">
    <cfRule type="cellIs" dxfId="1072" priority="128" operator="lessThan">
      <formula>0</formula>
    </cfRule>
  </conditionalFormatting>
  <conditionalFormatting sqref="H359">
    <cfRule type="cellIs" dxfId="1071" priority="129" operator="lessThan">
      <formula>0</formula>
    </cfRule>
  </conditionalFormatting>
  <conditionalFormatting sqref="H360">
    <cfRule type="cellIs" dxfId="1070" priority="130" operator="lessThan">
      <formula>0</formula>
    </cfRule>
  </conditionalFormatting>
  <conditionalFormatting sqref="P397">
    <cfRule type="cellIs" dxfId="1069" priority="131" operator="lessThan">
      <formula>0</formula>
    </cfRule>
  </conditionalFormatting>
  <conditionalFormatting sqref="Q437">
    <cfRule type="cellIs" dxfId="1068" priority="132" operator="lessThan">
      <formula>0</formula>
    </cfRule>
  </conditionalFormatting>
  <conditionalFormatting sqref="H371">
    <cfRule type="cellIs" dxfId="1067" priority="133" operator="lessThan">
      <formula>0</formula>
    </cfRule>
  </conditionalFormatting>
  <conditionalFormatting sqref="Q401">
    <cfRule type="cellIs" dxfId="1066" priority="134" operator="lessThan">
      <formula>0</formula>
    </cfRule>
  </conditionalFormatting>
  <conditionalFormatting sqref="P439 Q439:Q442">
    <cfRule type="cellIs" dxfId="1065" priority="135" operator="lessThan">
      <formula>0</formula>
    </cfRule>
  </conditionalFormatting>
  <conditionalFormatting sqref="C390:M390">
    <cfRule type="cellIs" dxfId="1064" priority="136" operator="lessThan">
      <formula>0</formula>
    </cfRule>
  </conditionalFormatting>
  <conditionalFormatting sqref="C384:M384">
    <cfRule type="cellIs" dxfId="1063" priority="137" operator="lessThan">
      <formula>0</formula>
    </cfRule>
  </conditionalFormatting>
  <conditionalFormatting sqref="C378:M378">
    <cfRule type="cellIs" dxfId="1062" priority="138" operator="lessThan">
      <formula>0</formula>
    </cfRule>
  </conditionalFormatting>
  <conditionalFormatting sqref="C372:M372">
    <cfRule type="cellIs" dxfId="1061" priority="139" operator="lessThan">
      <formula>0</formula>
    </cfRule>
  </conditionalFormatting>
  <conditionalFormatting sqref="J366:M366">
    <cfRule type="cellIs" dxfId="1060" priority="140" operator="lessThan">
      <formula>0</formula>
    </cfRule>
  </conditionalFormatting>
  <conditionalFormatting sqref="C360:M360">
    <cfRule type="cellIs" dxfId="1059" priority="141" operator="lessThan">
      <formula>0</formula>
    </cfRule>
  </conditionalFormatting>
  <conditionalFormatting sqref="J354:N354">
    <cfRule type="cellIs" dxfId="1058" priority="142" operator="lessThan">
      <formula>0</formula>
    </cfRule>
  </conditionalFormatting>
  <conditionalFormatting sqref="B397">
    <cfRule type="cellIs" dxfId="1057" priority="143" operator="lessThan">
      <formula>0</formula>
    </cfRule>
  </conditionalFormatting>
  <conditionalFormatting sqref="B402">
    <cfRule type="cellIs" dxfId="1056" priority="144" operator="lessThan">
      <formula>0</formula>
    </cfRule>
  </conditionalFormatting>
  <conditionalFormatting sqref="Q407">
    <cfRule type="cellIs" dxfId="1055" priority="145" operator="lessThan">
      <formula>0</formula>
    </cfRule>
  </conditionalFormatting>
  <conditionalFormatting sqref="Q408">
    <cfRule type="cellIs" dxfId="1054" priority="146" operator="lessThan">
      <formula>0</formula>
    </cfRule>
  </conditionalFormatting>
  <conditionalFormatting sqref="P403 Q403:Q406">
    <cfRule type="cellIs" dxfId="1053" priority="147" operator="lessThan">
      <formula>0</formula>
    </cfRule>
  </conditionalFormatting>
  <conditionalFormatting sqref="P403">
    <cfRule type="cellIs" dxfId="1052" priority="148" operator="lessThan">
      <formula>0</formula>
    </cfRule>
  </conditionalFormatting>
  <conditionalFormatting sqref="Q407">
    <cfRule type="cellIs" dxfId="1051" priority="149" operator="lessThan">
      <formula>0</formula>
    </cfRule>
  </conditionalFormatting>
  <conditionalFormatting sqref="B403">
    <cfRule type="cellIs" dxfId="1050" priority="150" operator="lessThan">
      <formula>0</formula>
    </cfRule>
  </conditionalFormatting>
  <conditionalFormatting sqref="Q413">
    <cfRule type="cellIs" dxfId="1049" priority="151" operator="lessThan">
      <formula>0</formula>
    </cfRule>
  </conditionalFormatting>
  <conditionalFormatting sqref="Q414">
    <cfRule type="cellIs" dxfId="1048" priority="152" operator="lessThan">
      <formula>0</formula>
    </cfRule>
  </conditionalFormatting>
  <conditionalFormatting sqref="P409 Q409:Q412">
    <cfRule type="cellIs" dxfId="1047" priority="153" operator="lessThan">
      <formula>0</formula>
    </cfRule>
  </conditionalFormatting>
  <conditionalFormatting sqref="P409">
    <cfRule type="cellIs" dxfId="1046" priority="154" operator="lessThan">
      <formula>0</formula>
    </cfRule>
  </conditionalFormatting>
  <conditionalFormatting sqref="Q413">
    <cfRule type="cellIs" dxfId="1045" priority="155" operator="lessThan">
      <formula>0</formula>
    </cfRule>
  </conditionalFormatting>
  <conditionalFormatting sqref="B409">
    <cfRule type="cellIs" dxfId="1044" priority="156" operator="lessThan">
      <formula>0</formula>
    </cfRule>
  </conditionalFormatting>
  <conditionalFormatting sqref="Q431">
    <cfRule type="cellIs" dxfId="1043" priority="157" operator="lessThan">
      <formula>0</formula>
    </cfRule>
  </conditionalFormatting>
  <conditionalFormatting sqref="P428:P430">
    <cfRule type="cellIs" dxfId="1042" priority="158" operator="lessThan">
      <formula>0</formula>
    </cfRule>
  </conditionalFormatting>
  <conditionalFormatting sqref="Q432">
    <cfRule type="cellIs" dxfId="1041" priority="159" operator="lessThan">
      <formula>0</formula>
    </cfRule>
  </conditionalFormatting>
  <conditionalFormatting sqref="P427 Q427:Q430">
    <cfRule type="cellIs" dxfId="1040" priority="160" operator="lessThan">
      <formula>0</formula>
    </cfRule>
  </conditionalFormatting>
  <conditionalFormatting sqref="P427">
    <cfRule type="cellIs" dxfId="1039" priority="161" operator="lessThan">
      <formula>0</formula>
    </cfRule>
  </conditionalFormatting>
  <conditionalFormatting sqref="Q431">
    <cfRule type="cellIs" dxfId="1038" priority="162" operator="lessThan">
      <formula>0</formula>
    </cfRule>
  </conditionalFormatting>
  <conditionalFormatting sqref="H390">
    <cfRule type="cellIs" dxfId="1037" priority="163" operator="lessThan">
      <formula>0</formula>
    </cfRule>
  </conditionalFormatting>
  <conditionalFormatting sqref="P434:P436">
    <cfRule type="cellIs" dxfId="1036" priority="164" operator="lessThan">
      <formula>0</formula>
    </cfRule>
  </conditionalFormatting>
  <conditionalFormatting sqref="Q443">
    <cfRule type="cellIs" dxfId="1035" priority="165" operator="lessThan">
      <formula>0</formula>
    </cfRule>
  </conditionalFormatting>
  <conditionalFormatting sqref="H383">
    <cfRule type="cellIs" dxfId="1034" priority="166" operator="lessThan">
      <formula>0</formula>
    </cfRule>
  </conditionalFormatting>
  <conditionalFormatting sqref="H378">
    <cfRule type="cellIs" dxfId="1033" priority="167" operator="lessThan">
      <formula>0</formula>
    </cfRule>
  </conditionalFormatting>
  <conditionalFormatting sqref="Q437">
    <cfRule type="cellIs" dxfId="1032" priority="168" operator="lessThan">
      <formula>0</formula>
    </cfRule>
  </conditionalFormatting>
  <conditionalFormatting sqref="H372">
    <cfRule type="cellIs" dxfId="1031" priority="169" operator="lessThan">
      <formula>0</formula>
    </cfRule>
  </conditionalFormatting>
  <conditionalFormatting sqref="P440:P442">
    <cfRule type="cellIs" dxfId="1030" priority="170" operator="lessThan">
      <formula>0</formula>
    </cfRule>
  </conditionalFormatting>
  <conditionalFormatting sqref="P433 Q433:Q436">
    <cfRule type="cellIs" dxfId="1029" priority="171" operator="lessThan">
      <formula>0</formula>
    </cfRule>
  </conditionalFormatting>
  <conditionalFormatting sqref="P433">
    <cfRule type="cellIs" dxfId="1028" priority="172" operator="lessThan">
      <formula>0</formula>
    </cfRule>
  </conditionalFormatting>
  <conditionalFormatting sqref="B433">
    <cfRule type="cellIs" dxfId="1027" priority="173" operator="lessThan">
      <formula>0</formula>
    </cfRule>
  </conditionalFormatting>
  <conditionalFormatting sqref="Q444:Q445">
    <cfRule type="cellIs" dxfId="1026" priority="174" operator="lessThan">
      <formula>0</formula>
    </cfRule>
  </conditionalFormatting>
  <conditionalFormatting sqref="Q443">
    <cfRule type="cellIs" dxfId="1025" priority="175" operator="lessThan">
      <formula>0</formula>
    </cfRule>
  </conditionalFormatting>
  <conditionalFormatting sqref="B445">
    <cfRule type="cellIs" dxfId="1024" priority="176" operator="lessThan">
      <formula>0</formula>
    </cfRule>
  </conditionalFormatting>
  <conditionalFormatting sqref="B439">
    <cfRule type="cellIs" dxfId="1023" priority="177" operator="lessThan">
      <formula>0</formula>
    </cfRule>
  </conditionalFormatting>
  <conditionalFormatting sqref="P445">
    <cfRule type="cellIs" dxfId="1022" priority="178" operator="lessThan">
      <formula>0</formula>
    </cfRule>
  </conditionalFormatting>
  <conditionalFormatting sqref="B446">
    <cfRule type="cellIs" dxfId="1021" priority="179" operator="lessThan">
      <formula>0</formula>
    </cfRule>
  </conditionalFormatting>
  <conditionalFormatting sqref="Q438">
    <cfRule type="cellIs" dxfId="1020" priority="180" operator="lessThan">
      <formula>0</formula>
    </cfRule>
  </conditionalFormatting>
  <conditionalFormatting sqref="Q447:Q449">
    <cfRule type="cellIs" dxfId="1019" priority="181" operator="lessThan">
      <formula>0</formula>
    </cfRule>
  </conditionalFormatting>
  <conditionalFormatting sqref="P447:P449">
    <cfRule type="cellIs" dxfId="1018" priority="182" operator="lessThan">
      <formula>0</formula>
    </cfRule>
  </conditionalFormatting>
  <conditionalFormatting sqref="Q602">
    <cfRule type="cellIs" dxfId="1017" priority="183" operator="lessThan">
      <formula>0</formula>
    </cfRule>
  </conditionalFormatting>
  <conditionalFormatting sqref="B624">
    <cfRule type="cellIs" dxfId="1016" priority="184" operator="lessThan">
      <formula>0</formula>
    </cfRule>
  </conditionalFormatting>
  <conditionalFormatting sqref="P453:P455">
    <cfRule type="cellIs" dxfId="1015" priority="185" operator="lessThan">
      <formula>0</formula>
    </cfRule>
  </conditionalFormatting>
  <conditionalFormatting sqref="Q456">
    <cfRule type="cellIs" dxfId="1014" priority="186" operator="lessThan">
      <formula>0</formula>
    </cfRule>
  </conditionalFormatting>
  <conditionalFormatting sqref="Q596">
    <cfRule type="cellIs" dxfId="1013" priority="187" operator="lessThan">
      <formula>0</formula>
    </cfRule>
  </conditionalFormatting>
  <conditionalFormatting sqref="Q450">
    <cfRule type="cellIs" dxfId="1012" priority="188" operator="lessThan">
      <formula>0</formula>
    </cfRule>
  </conditionalFormatting>
  <conditionalFormatting sqref="Q450">
    <cfRule type="cellIs" dxfId="1011" priority="189" operator="lessThan">
      <formula>0</formula>
    </cfRule>
  </conditionalFormatting>
  <conditionalFormatting sqref="Q456">
    <cfRule type="cellIs" dxfId="1010" priority="190" operator="lessThan">
      <formula>0</formula>
    </cfRule>
  </conditionalFormatting>
  <conditionalFormatting sqref="J592:M595 N592:N594">
    <cfRule type="cellIs" dxfId="1009" priority="191" operator="lessThan">
      <formula>0</formula>
    </cfRule>
  </conditionalFormatting>
  <conditionalFormatting sqref="B452">
    <cfRule type="cellIs" dxfId="1008" priority="192" operator="lessThan">
      <formula>0</formula>
    </cfRule>
  </conditionalFormatting>
  <conditionalFormatting sqref="P598:P601">
    <cfRule type="cellIs" dxfId="1007" priority="193" operator="lessThan">
      <formula>0</formula>
    </cfRule>
  </conditionalFormatting>
  <conditionalFormatting sqref="Q453:Q455">
    <cfRule type="cellIs" dxfId="1006" priority="194" operator="lessThan">
      <formula>0</formula>
    </cfRule>
  </conditionalFormatting>
  <conditionalFormatting sqref="Q592:Q594">
    <cfRule type="cellIs" dxfId="1005" priority="195" operator="lessThan">
      <formula>0</formula>
    </cfRule>
  </conditionalFormatting>
  <conditionalFormatting sqref="Q595">
    <cfRule type="cellIs" dxfId="1004" priority="196" operator="lessThan">
      <formula>0</formula>
    </cfRule>
  </conditionalFormatting>
  <conditionalFormatting sqref="Q451">
    <cfRule type="cellIs" dxfId="1003" priority="197" operator="lessThan">
      <formula>0</formula>
    </cfRule>
  </conditionalFormatting>
  <conditionalFormatting sqref="B591">
    <cfRule type="cellIs" dxfId="1002" priority="198" operator="lessThan">
      <formula>0</formula>
    </cfRule>
  </conditionalFormatting>
  <conditionalFormatting sqref="P592:P594">
    <cfRule type="cellIs" dxfId="1001" priority="199" operator="lessThan">
      <formula>0</formula>
    </cfRule>
  </conditionalFormatting>
  <conditionalFormatting sqref="J593">
    <cfRule type="cellIs" dxfId="1000" priority="200" operator="lessThan">
      <formula>0</formula>
    </cfRule>
  </conditionalFormatting>
  <conditionalFormatting sqref="Q601">
    <cfRule type="cellIs" dxfId="999" priority="201" operator="lessThan">
      <formula>0</formula>
    </cfRule>
  </conditionalFormatting>
  <conditionalFormatting sqref="K592:M595 N592:N594 J594:J595">
    <cfRule type="cellIs" dxfId="998" priority="202" operator="lessThan">
      <formula>0</formula>
    </cfRule>
  </conditionalFormatting>
  <conditionalFormatting sqref="Q595">
    <cfRule type="cellIs" dxfId="997" priority="203" operator="lessThan">
      <formula>0</formula>
    </cfRule>
  </conditionalFormatting>
  <conditionalFormatting sqref="J598:M601 N598 N600:N601">
    <cfRule type="cellIs" dxfId="996" priority="204" operator="lessThan">
      <formula>0</formula>
    </cfRule>
  </conditionalFormatting>
  <conditionalFormatting sqref="P615:P618">
    <cfRule type="cellIs" dxfId="995" priority="205" operator="lessThan">
      <formula>0</formula>
    </cfRule>
  </conditionalFormatting>
  <conditionalFormatting sqref="Q601">
    <cfRule type="cellIs" dxfId="994" priority="206" operator="lessThan">
      <formula>0</formula>
    </cfRule>
  </conditionalFormatting>
  <conditionalFormatting sqref="J599">
    <cfRule type="cellIs" dxfId="993" priority="207" operator="lessThan">
      <formula>0</formula>
    </cfRule>
  </conditionalFormatting>
  <conditionalFormatting sqref="K598:M601 N598 J600:J601 N600:N601">
    <cfRule type="cellIs" dxfId="992" priority="208" operator="lessThan">
      <formula>0</formula>
    </cfRule>
  </conditionalFormatting>
  <conditionalFormatting sqref="Q598:Q600">
    <cfRule type="cellIs" dxfId="991" priority="209" operator="lessThan">
      <formula>0</formula>
    </cfRule>
  </conditionalFormatting>
  <conditionalFormatting sqref="Q628">
    <cfRule type="cellIs" dxfId="990" priority="210" operator="lessThan">
      <formula>0</formula>
    </cfRule>
  </conditionalFormatting>
  <conditionalFormatting sqref="I625">
    <cfRule type="cellIs" dxfId="989" priority="211" operator="lessThan">
      <formula>0</formula>
    </cfRule>
  </conditionalFormatting>
  <conditionalFormatting sqref="C615:N618">
    <cfRule type="cellIs" dxfId="988" priority="212" operator="lessThan">
      <formula>0</formula>
    </cfRule>
  </conditionalFormatting>
  <conditionalFormatting sqref="Q618">
    <cfRule type="cellIs" dxfId="987" priority="213" operator="lessThan">
      <formula>0</formula>
    </cfRule>
  </conditionalFormatting>
  <conditionalFormatting sqref="I615">
    <cfRule type="cellIs" dxfId="986" priority="214" operator="lessThan">
      <formula>0</formula>
    </cfRule>
  </conditionalFormatting>
  <conditionalFormatting sqref="H620:H623">
    <cfRule type="cellIs" dxfId="985" priority="215" operator="lessThan">
      <formula>0</formula>
    </cfRule>
  </conditionalFormatting>
  <conditionalFormatting sqref="Q618">
    <cfRule type="cellIs" dxfId="984" priority="216" operator="lessThan">
      <formula>0</formula>
    </cfRule>
  </conditionalFormatting>
  <conditionalFormatting sqref="H615">
    <cfRule type="cellIs" dxfId="983" priority="217" operator="lessThan">
      <formula>0</formula>
    </cfRule>
  </conditionalFormatting>
  <conditionalFormatting sqref="H615:H618">
    <cfRule type="cellIs" dxfId="982" priority="218" operator="lessThan">
      <formula>0</formula>
    </cfRule>
  </conditionalFormatting>
  <conditionalFormatting sqref="C616:J616">
    <cfRule type="cellIs" dxfId="981" priority="219" operator="lessThan">
      <formula>0</formula>
    </cfRule>
  </conditionalFormatting>
  <conditionalFormatting sqref="H616:H618">
    <cfRule type="cellIs" dxfId="980" priority="220" operator="lessThan">
      <formula>0</formula>
    </cfRule>
  </conditionalFormatting>
  <conditionalFormatting sqref="K615:N618 I616:I618 C617:H618 J617:J618">
    <cfRule type="cellIs" dxfId="979" priority="221" operator="lessThan">
      <formula>0</formula>
    </cfRule>
  </conditionalFormatting>
  <conditionalFormatting sqref="Q615:Q617">
    <cfRule type="cellIs" dxfId="978" priority="222" operator="lessThan">
      <formula>0</formula>
    </cfRule>
  </conditionalFormatting>
  <conditionalFormatting sqref="B614">
    <cfRule type="cellIs" dxfId="977" priority="223" operator="lessThan">
      <formula>0</formula>
    </cfRule>
  </conditionalFormatting>
  <conditionalFormatting sqref="Q623">
    <cfRule type="cellIs" dxfId="976" priority="224" operator="lessThan">
      <formula>0</formula>
    </cfRule>
  </conditionalFormatting>
  <conditionalFormatting sqref="I620">
    <cfRule type="cellIs" dxfId="975" priority="225" operator="lessThan">
      <formula>0</formula>
    </cfRule>
  </conditionalFormatting>
  <conditionalFormatting sqref="C620:N623">
    <cfRule type="cellIs" dxfId="974" priority="226" operator="lessThan">
      <formula>0</formula>
    </cfRule>
  </conditionalFormatting>
  <conditionalFormatting sqref="Q623">
    <cfRule type="cellIs" dxfId="973" priority="227" operator="lessThan">
      <formula>0</formula>
    </cfRule>
  </conditionalFormatting>
  <conditionalFormatting sqref="H620">
    <cfRule type="cellIs" dxfId="972" priority="228" operator="lessThan">
      <formula>0</formula>
    </cfRule>
  </conditionalFormatting>
  <conditionalFormatting sqref="P620:P623">
    <cfRule type="cellIs" dxfId="971" priority="229" operator="lessThan">
      <formula>0</formula>
    </cfRule>
  </conditionalFormatting>
  <conditionalFormatting sqref="C621:J621">
    <cfRule type="cellIs" dxfId="970" priority="230" operator="lessThan">
      <formula>0</formula>
    </cfRule>
  </conditionalFormatting>
  <conditionalFormatting sqref="H621:H623">
    <cfRule type="cellIs" dxfId="969" priority="231" operator="lessThan">
      <formula>0</formula>
    </cfRule>
  </conditionalFormatting>
  <conditionalFormatting sqref="K620:N623 I621:I623 C622:H623 J622:J623">
    <cfRule type="cellIs" dxfId="968" priority="232" operator="lessThan">
      <formula>0</formula>
    </cfRule>
  </conditionalFormatting>
  <conditionalFormatting sqref="Q620:Q622">
    <cfRule type="cellIs" dxfId="967" priority="233" operator="lessThan">
      <formula>0</formula>
    </cfRule>
  </conditionalFormatting>
  <conditionalFormatting sqref="B619">
    <cfRule type="cellIs" dxfId="966" priority="234" operator="lessThan">
      <formula>0</formula>
    </cfRule>
  </conditionalFormatting>
  <conditionalFormatting sqref="C625:N628">
    <cfRule type="cellIs" dxfId="965" priority="235" operator="lessThan">
      <formula>0</formula>
    </cfRule>
  </conditionalFormatting>
  <conditionalFormatting sqref="Q628">
    <cfRule type="cellIs" dxfId="964" priority="236" operator="lessThan">
      <formula>0</formula>
    </cfRule>
  </conditionalFormatting>
  <conditionalFormatting sqref="H625">
    <cfRule type="cellIs" dxfId="963" priority="237" operator="lessThan">
      <formula>0</formula>
    </cfRule>
  </conditionalFormatting>
  <conditionalFormatting sqref="H625:H628">
    <cfRule type="cellIs" dxfId="962" priority="238" operator="lessThan">
      <formula>0</formula>
    </cfRule>
  </conditionalFormatting>
  <conditionalFormatting sqref="P625:P628">
    <cfRule type="cellIs" dxfId="961" priority="239" operator="lessThan">
      <formula>0</formula>
    </cfRule>
  </conditionalFormatting>
  <conditionalFormatting sqref="C626:J626">
    <cfRule type="cellIs" dxfId="960" priority="240" operator="lessThan">
      <formula>0</formula>
    </cfRule>
  </conditionalFormatting>
  <conditionalFormatting sqref="H626:H628">
    <cfRule type="cellIs" dxfId="959" priority="241" operator="lessThan">
      <formula>0</formula>
    </cfRule>
  </conditionalFormatting>
  <conditionalFormatting sqref="K625:N628 I626:I628 C627:H628 J627:J628">
    <cfRule type="cellIs" dxfId="958" priority="242" operator="lessThan">
      <formula>0</formula>
    </cfRule>
  </conditionalFormatting>
  <conditionalFormatting sqref="Q625:Q627">
    <cfRule type="cellIs" dxfId="957" priority="243" operator="lessThan">
      <formula>0</formula>
    </cfRule>
  </conditionalFormatting>
  <conditionalFormatting sqref="C350:I350">
    <cfRule type="cellIs" dxfId="956" priority="244" operator="lessThan">
      <formula>0</formula>
    </cfRule>
  </conditionalFormatting>
  <conditionalFormatting sqref="C352:I353">
    <cfRule type="cellIs" dxfId="955" priority="245" operator="lessThan">
      <formula>0</formula>
    </cfRule>
  </conditionalFormatting>
  <conditionalFormatting sqref="P505:Q505">
    <cfRule type="cellIs" dxfId="954" priority="246" operator="lessThan">
      <formula>0</formula>
    </cfRule>
  </conditionalFormatting>
  <conditionalFormatting sqref="P498:P501">
    <cfRule type="cellIs" dxfId="953" priority="247" operator="lessThan">
      <formula>0</formula>
    </cfRule>
  </conditionalFormatting>
  <conditionalFormatting sqref="Q610:Q612">
    <cfRule type="cellIs" dxfId="952" priority="248" operator="lessThan">
      <formula>0</formula>
    </cfRule>
  </conditionalFormatting>
  <conditionalFormatting sqref="B497">
    <cfRule type="cellIs" dxfId="951" priority="249" operator="lessThan">
      <formula>0</formula>
    </cfRule>
  </conditionalFormatting>
  <conditionalFormatting sqref="N426">
    <cfRule type="cellIs" dxfId="950" priority="250" operator="lessThan">
      <formula>0</formula>
    </cfRule>
  </conditionalFormatting>
  <conditionalFormatting sqref="C351:I351">
    <cfRule type="cellIs" dxfId="949" priority="251" operator="lessThan">
      <formula>0</formula>
    </cfRule>
  </conditionalFormatting>
  <conditionalFormatting sqref="C354:I354">
    <cfRule type="cellIs" dxfId="948" priority="252" operator="lessThan">
      <formula>0</formula>
    </cfRule>
  </conditionalFormatting>
  <conditionalFormatting sqref="C364:I365">
    <cfRule type="cellIs" dxfId="947" priority="253" operator="lessThan">
      <formula>0</formula>
    </cfRule>
  </conditionalFormatting>
  <conditionalFormatting sqref="C362:I362">
    <cfRule type="cellIs" dxfId="946" priority="254" operator="lessThan">
      <formula>0</formula>
    </cfRule>
  </conditionalFormatting>
  <conditionalFormatting sqref="C363:I363">
    <cfRule type="cellIs" dxfId="945" priority="255" operator="lessThan">
      <formula>0</formula>
    </cfRule>
  </conditionalFormatting>
  <conditionalFormatting sqref="C366:I366">
    <cfRule type="cellIs" dxfId="944" priority="256" operator="lessThan">
      <formula>0</formula>
    </cfRule>
  </conditionalFormatting>
  <conditionalFormatting sqref="C592:I595">
    <cfRule type="cellIs" dxfId="943" priority="257" operator="lessThan">
      <formula>0</formula>
    </cfRule>
  </conditionalFormatting>
  <conditionalFormatting sqref="C593:I593">
    <cfRule type="cellIs" dxfId="942" priority="258" operator="lessThan">
      <formula>0</formula>
    </cfRule>
  </conditionalFormatting>
  <conditionalFormatting sqref="C594:I595">
    <cfRule type="cellIs" dxfId="941" priority="259" operator="lessThan">
      <formula>0</formula>
    </cfRule>
  </conditionalFormatting>
  <conditionalFormatting sqref="Q550">
    <cfRule type="cellIs" dxfId="940" priority="260" operator="lessThan">
      <formula>0</formula>
    </cfRule>
  </conditionalFormatting>
  <conditionalFormatting sqref="Q550">
    <cfRule type="cellIs" dxfId="939" priority="261" operator="lessThan">
      <formula>0</formula>
    </cfRule>
  </conditionalFormatting>
  <conditionalFormatting sqref="C598:I601">
    <cfRule type="cellIs" dxfId="938" priority="262" operator="lessThan">
      <formula>0</formula>
    </cfRule>
  </conditionalFormatting>
  <conditionalFormatting sqref="C599:I599">
    <cfRule type="cellIs" dxfId="937" priority="263" operator="lessThan">
      <formula>0</formula>
    </cfRule>
  </conditionalFormatting>
  <conditionalFormatting sqref="C600:I601">
    <cfRule type="cellIs" dxfId="936" priority="264" operator="lessThan">
      <formula>0</formula>
    </cfRule>
  </conditionalFormatting>
  <conditionalFormatting sqref="C460:C463">
    <cfRule type="cellIs" dxfId="935" priority="265" operator="lessThan">
      <formula>0</formula>
    </cfRule>
  </conditionalFormatting>
  <conditionalFormatting sqref="P467:P470">
    <cfRule type="cellIs" dxfId="934" priority="266" operator="lessThan">
      <formula>0</formula>
    </cfRule>
  </conditionalFormatting>
  <conditionalFormatting sqref="Q506:Q509">
    <cfRule type="cellIs" dxfId="933" priority="267" operator="lessThan">
      <formula>0</formula>
    </cfRule>
  </conditionalFormatting>
  <conditionalFormatting sqref="Q510:Q511">
    <cfRule type="cellIs" dxfId="932" priority="268" operator="lessThan">
      <formula>0</formula>
    </cfRule>
  </conditionalFormatting>
  <conditionalFormatting sqref="Q511">
    <cfRule type="cellIs" dxfId="931" priority="269" operator="lessThan">
      <formula>0</formula>
    </cfRule>
  </conditionalFormatting>
  <conditionalFormatting sqref="Q510">
    <cfRule type="cellIs" dxfId="930" priority="270" operator="lessThan">
      <formula>0</formula>
    </cfRule>
  </conditionalFormatting>
  <conditionalFormatting sqref="P506:P509">
    <cfRule type="cellIs" dxfId="929" priority="271" operator="lessThan">
      <formula>0</formula>
    </cfRule>
  </conditionalFormatting>
  <conditionalFormatting sqref="B505">
    <cfRule type="cellIs" dxfId="928" priority="272" operator="lessThan">
      <formula>0</formula>
    </cfRule>
  </conditionalFormatting>
  <conditionalFormatting sqref="C610:N613">
    <cfRule type="cellIs" dxfId="927" priority="273" operator="lessThan">
      <formula>0</formula>
    </cfRule>
  </conditionalFormatting>
  <conditionalFormatting sqref="Q613">
    <cfRule type="cellIs" dxfId="926" priority="274" operator="lessThan">
      <formula>0</formula>
    </cfRule>
  </conditionalFormatting>
  <conditionalFormatting sqref="P546:P549">
    <cfRule type="cellIs" dxfId="925" priority="275" operator="lessThan">
      <formula>0</formula>
    </cfRule>
  </conditionalFormatting>
  <conditionalFormatting sqref="H610:H613">
    <cfRule type="cellIs" dxfId="924" priority="276" operator="lessThan">
      <formula>0</formula>
    </cfRule>
  </conditionalFormatting>
  <conditionalFormatting sqref="Q503">
    <cfRule type="cellIs" dxfId="923" priority="277" operator="lessThan">
      <formula>0</formula>
    </cfRule>
  </conditionalFormatting>
  <conditionalFormatting sqref="Q546:Q549 Q551 Q553:Q559">
    <cfRule type="cellIs" dxfId="922" priority="278" operator="lessThan">
      <formula>0</formula>
    </cfRule>
  </conditionalFormatting>
  <conditionalFormatting sqref="P545">
    <cfRule type="cellIs" dxfId="921" priority="279" operator="lessThan">
      <formula>0</formula>
    </cfRule>
  </conditionalFormatting>
  <conditionalFormatting sqref="P553:P557">
    <cfRule type="cellIs" dxfId="920" priority="280" operator="lessThan">
      <formula>0</formula>
    </cfRule>
  </conditionalFormatting>
  <conditionalFormatting sqref="Q569:Q572 Q574">
    <cfRule type="cellIs" dxfId="919" priority="281" operator="lessThan">
      <formula>0</formula>
    </cfRule>
  </conditionalFormatting>
  <conditionalFormatting sqref="B545">
    <cfRule type="cellIs" dxfId="918" priority="282" operator="lessThan">
      <formula>0</formula>
    </cfRule>
  </conditionalFormatting>
  <conditionalFormatting sqref="P568">
    <cfRule type="cellIs" dxfId="917" priority="283" operator="lessThan">
      <formula>0</formula>
    </cfRule>
  </conditionalFormatting>
  <conditionalFormatting sqref="Q573">
    <cfRule type="cellIs" dxfId="916" priority="284" operator="lessThan">
      <formula>0</formula>
    </cfRule>
  </conditionalFormatting>
  <conditionalFormatting sqref="Q573">
    <cfRule type="cellIs" dxfId="915" priority="285" operator="lessThan">
      <formula>0</formula>
    </cfRule>
  </conditionalFormatting>
  <conditionalFormatting sqref="P569:P572">
    <cfRule type="cellIs" dxfId="914" priority="286" operator="lessThan">
      <formula>0</formula>
    </cfRule>
  </conditionalFormatting>
  <conditionalFormatting sqref="Q576:Q579 Q581">
    <cfRule type="cellIs" dxfId="913" priority="287" operator="lessThan">
      <formula>0</formula>
    </cfRule>
  </conditionalFormatting>
  <conditionalFormatting sqref="Q580">
    <cfRule type="cellIs" dxfId="912" priority="288" operator="lessThan">
      <formula>0</formula>
    </cfRule>
  </conditionalFormatting>
  <conditionalFormatting sqref="B568">
    <cfRule type="cellIs" dxfId="911" priority="289" operator="lessThan">
      <formula>0</formula>
    </cfRule>
  </conditionalFormatting>
  <conditionalFormatting sqref="P575">
    <cfRule type="cellIs" dxfId="910" priority="290" operator="lessThan">
      <formula>0</formula>
    </cfRule>
  </conditionalFormatting>
  <conditionalFormatting sqref="P576:P579">
    <cfRule type="cellIs" dxfId="909" priority="291" operator="lessThan">
      <formula>0</formula>
    </cfRule>
  </conditionalFormatting>
  <conditionalFormatting sqref="Q580">
    <cfRule type="cellIs" dxfId="908" priority="292" operator="lessThan">
      <formula>0</formula>
    </cfRule>
  </conditionalFormatting>
  <conditionalFormatting sqref="P604:P606 P608">
    <cfRule type="cellIs" dxfId="907" priority="293" operator="lessThan">
      <formula>0</formula>
    </cfRule>
  </conditionalFormatting>
  <conditionalFormatting sqref="Q604:Q606">
    <cfRule type="cellIs" dxfId="906" priority="294" operator="lessThan">
      <formula>0</formula>
    </cfRule>
  </conditionalFormatting>
  <conditionalFormatting sqref="C606:I606">
    <cfRule type="cellIs" dxfId="905" priority="295" operator="lessThan">
      <formula>0</formula>
    </cfRule>
  </conditionalFormatting>
  <conditionalFormatting sqref="C604:I606">
    <cfRule type="cellIs" dxfId="904" priority="296" operator="lessThan">
      <formula>0</formula>
    </cfRule>
  </conditionalFormatting>
  <conditionalFormatting sqref="B603">
    <cfRule type="cellIs" dxfId="903" priority="297" operator="lessThan">
      <formula>0</formula>
    </cfRule>
  </conditionalFormatting>
  <conditionalFormatting sqref="J604:N606">
    <cfRule type="cellIs" dxfId="902" priority="298" operator="lessThan">
      <formula>0</formula>
    </cfRule>
  </conditionalFormatting>
  <conditionalFormatting sqref="P610:P613">
    <cfRule type="cellIs" dxfId="901" priority="299" operator="lessThan">
      <formula>0</formula>
    </cfRule>
  </conditionalFormatting>
  <conditionalFormatting sqref="Q607:Q608">
    <cfRule type="cellIs" dxfId="900" priority="300" operator="lessThan">
      <formula>0</formula>
    </cfRule>
  </conditionalFormatting>
  <conditionalFormatting sqref="C432:M432">
    <cfRule type="cellIs" dxfId="899" priority="301" operator="lessThan">
      <formula>0</formula>
    </cfRule>
  </conditionalFormatting>
  <conditionalFormatting sqref="Q607:Q608">
    <cfRule type="cellIs" dxfId="898" priority="302" operator="lessThan">
      <formula>0</formula>
    </cfRule>
  </conditionalFormatting>
  <conditionalFormatting sqref="J605">
    <cfRule type="cellIs" dxfId="897" priority="303" operator="lessThan">
      <formula>0</formula>
    </cfRule>
  </conditionalFormatting>
  <conditionalFormatting sqref="K604:N606 J606">
    <cfRule type="cellIs" dxfId="896" priority="304" operator="lessThan">
      <formula>0</formula>
    </cfRule>
  </conditionalFormatting>
  <conditionalFormatting sqref="K610:N613 I611:I613 C612:H613 J612:J613">
    <cfRule type="cellIs" dxfId="895" priority="305" operator="lessThan">
      <formula>0</formula>
    </cfRule>
  </conditionalFormatting>
  <conditionalFormatting sqref="N426">
    <cfRule type="cellIs" dxfId="894" priority="306" operator="lessThan">
      <formula>0</formula>
    </cfRule>
  </conditionalFormatting>
  <conditionalFormatting sqref="B428:N428">
    <cfRule type="cellIs" dxfId="893" priority="307" operator="lessThan">
      <formula>0</formula>
    </cfRule>
  </conditionalFormatting>
  <conditionalFormatting sqref="C605:I605">
    <cfRule type="cellIs" dxfId="892" priority="308" operator="lessThan">
      <formula>0</formula>
    </cfRule>
  </conditionalFormatting>
  <conditionalFormatting sqref="B428:N428">
    <cfRule type="cellIs" dxfId="891" priority="309" operator="lessThan">
      <formula>0</formula>
    </cfRule>
  </conditionalFormatting>
  <conditionalFormatting sqref="H432">
    <cfRule type="cellIs" dxfId="890" priority="310" operator="lessThan">
      <formula>0</formula>
    </cfRule>
  </conditionalFormatting>
  <conditionalFormatting sqref="B432">
    <cfRule type="cellIs" dxfId="889" priority="311" operator="lessThan">
      <formula>0</formula>
    </cfRule>
  </conditionalFormatting>
  <conditionalFormatting sqref="B432">
    <cfRule type="cellIs" dxfId="888" priority="312" operator="lessThan">
      <formula>0</formula>
    </cfRule>
  </conditionalFormatting>
  <conditionalFormatting sqref="B428:N428">
    <cfRule type="cellIs" dxfId="887" priority="313" operator="lessThan">
      <formula>0</formula>
    </cfRule>
  </conditionalFormatting>
  <conditionalFormatting sqref="B428:N428">
    <cfRule type="cellIs" dxfId="886" priority="314" operator="lessThan">
      <formula>0</formula>
    </cfRule>
  </conditionalFormatting>
  <conditionalFormatting sqref="B434:N434">
    <cfRule type="cellIs" dxfId="885" priority="315" operator="lessThan">
      <formula>0</formula>
    </cfRule>
  </conditionalFormatting>
  <conditionalFormatting sqref="H610">
    <cfRule type="cellIs" dxfId="884" priority="316" operator="lessThan">
      <formula>0</formula>
    </cfRule>
  </conditionalFormatting>
  <conditionalFormatting sqref="C432:M432">
    <cfRule type="cellIs" dxfId="883" priority="317" operator="lessThan">
      <formula>0</formula>
    </cfRule>
  </conditionalFormatting>
  <conditionalFormatting sqref="H611:H613">
    <cfRule type="cellIs" dxfId="882" priority="318" operator="lessThan">
      <formula>0</formula>
    </cfRule>
  </conditionalFormatting>
  <conditionalFormatting sqref="Q613">
    <cfRule type="cellIs" dxfId="881" priority="319" operator="lessThan">
      <formula>0</formula>
    </cfRule>
  </conditionalFormatting>
  <conditionalFormatting sqref="I610">
    <cfRule type="cellIs" dxfId="880" priority="320" operator="lessThan">
      <formula>0</formula>
    </cfRule>
  </conditionalFormatting>
  <conditionalFormatting sqref="N438">
    <cfRule type="cellIs" dxfId="879" priority="321" operator="lessThan">
      <formula>0</formula>
    </cfRule>
  </conditionalFormatting>
  <conditionalFormatting sqref="C611:J611">
    <cfRule type="cellIs" dxfId="878" priority="322" operator="lessThan">
      <formula>0</formula>
    </cfRule>
  </conditionalFormatting>
  <conditionalFormatting sqref="B609">
    <cfRule type="cellIs" dxfId="877" priority="323" operator="lessThan">
      <formula>0</formula>
    </cfRule>
  </conditionalFormatting>
  <conditionalFormatting sqref="B434:N434">
    <cfRule type="cellIs" dxfId="876" priority="324" operator="lessThan">
      <formula>0</formula>
    </cfRule>
  </conditionalFormatting>
  <conditionalFormatting sqref="C444:M444">
    <cfRule type="cellIs" dxfId="875" priority="325" operator="lessThan">
      <formula>0</formula>
    </cfRule>
  </conditionalFormatting>
  <conditionalFormatting sqref="C444:M444">
    <cfRule type="cellIs" dxfId="874" priority="326" operator="lessThan">
      <formula>0</formula>
    </cfRule>
  </conditionalFormatting>
  <conditionalFormatting sqref="B434:N434">
    <cfRule type="cellIs" dxfId="873" priority="327" operator="lessThan">
      <formula>0</formula>
    </cfRule>
  </conditionalFormatting>
  <conditionalFormatting sqref="N437">
    <cfRule type="cellIs" dxfId="872" priority="328" operator="lessThan">
      <formula>0</formula>
    </cfRule>
  </conditionalFormatting>
  <conditionalFormatting sqref="B434:N434">
    <cfRule type="cellIs" dxfId="871" priority="329" operator="lessThan">
      <formula>0</formula>
    </cfRule>
  </conditionalFormatting>
  <conditionalFormatting sqref="B434:N434">
    <cfRule type="cellIs" dxfId="870" priority="330" operator="lessThan">
      <formula>0</formula>
    </cfRule>
  </conditionalFormatting>
  <conditionalFormatting sqref="B597">
    <cfRule type="cellIs" dxfId="869" priority="331" operator="lessThan">
      <formula>0</formula>
    </cfRule>
  </conditionalFormatting>
  <conditionalFormatting sqref="N438">
    <cfRule type="cellIs" dxfId="868" priority="332" operator="lessThan">
      <formula>0</formula>
    </cfRule>
  </conditionalFormatting>
  <conditionalFormatting sqref="B434:N434">
    <cfRule type="cellIs" dxfId="867" priority="333" operator="lessThan">
      <formula>0</formula>
    </cfRule>
  </conditionalFormatting>
  <conditionalFormatting sqref="B597">
    <cfRule type="cellIs" dxfId="866" priority="334" operator="lessThan">
      <formula>0</formula>
    </cfRule>
  </conditionalFormatting>
  <conditionalFormatting sqref="B653">
    <cfRule type="cellIs" dxfId="865" priority="335" operator="lessThan">
      <formula>0</formula>
    </cfRule>
  </conditionalFormatting>
  <conditionalFormatting sqref="B590">
    <cfRule type="cellIs" dxfId="864" priority="336" operator="lessThan">
      <formula>0</formula>
    </cfRule>
  </conditionalFormatting>
  <conditionalFormatting sqref="B590">
    <cfRule type="cellIs" dxfId="863" priority="337" operator="lessThan">
      <formula>0</formula>
    </cfRule>
  </conditionalFormatting>
  <conditionalFormatting sqref="B608">
    <cfRule type="cellIs" dxfId="862" priority="338" operator="lessThan">
      <formula>0</formula>
    </cfRule>
  </conditionalFormatting>
  <conditionalFormatting sqref="B608">
    <cfRule type="cellIs" dxfId="861" priority="339" operator="lessThan">
      <formula>0</formula>
    </cfRule>
  </conditionalFormatting>
  <conditionalFormatting sqref="B629 P629:P630 Q629:Q667 P634 P637:P638 C641:N641 J643:N644 P644 C646:M648 N646:N652 P646:P667 I650:M652 B653 C654:N657 C659:H659 I659:N666 C661:H664 C666:H666 B668:N671 B704:N707">
    <cfRule type="cellIs" dxfId="860" priority="340" operator="lessThan">
      <formula>0</formula>
    </cfRule>
  </conditionalFormatting>
  <conditionalFormatting sqref="B637">
    <cfRule type="cellIs" dxfId="859" priority="341" operator="lessThan">
      <formula>0</formula>
    </cfRule>
  </conditionalFormatting>
  <conditionalFormatting sqref="B630">
    <cfRule type="cellIs" dxfId="858" priority="342" operator="lessThan">
      <formula>0</formula>
    </cfRule>
  </conditionalFormatting>
  <conditionalFormatting sqref="B634">
    <cfRule type="cellIs" dxfId="857" priority="343" operator="lessThan">
      <formula>0</formula>
    </cfRule>
  </conditionalFormatting>
  <conditionalFormatting sqref="B658">
    <cfRule type="cellIs" dxfId="856" priority="344" operator="lessThan">
      <formula>0</formula>
    </cfRule>
  </conditionalFormatting>
  <conditionalFormatting sqref="B667">
    <cfRule type="cellIs" dxfId="855" priority="345" operator="lessThan">
      <formula>0</formula>
    </cfRule>
  </conditionalFormatting>
  <conditionalFormatting sqref="P668:Q671 I670:N670">
    <cfRule type="cellIs" dxfId="854" priority="346" operator="lessThan">
      <formula>0</formula>
    </cfRule>
  </conditionalFormatting>
  <conditionalFormatting sqref="P653">
    <cfRule type="cellIs" dxfId="853" priority="347" operator="lessThan">
      <formula>0</formula>
    </cfRule>
  </conditionalFormatting>
  <conditionalFormatting sqref="P653">
    <cfRule type="cellIs" dxfId="852" priority="348" operator="lessThan">
      <formula>0</formula>
    </cfRule>
  </conditionalFormatting>
  <conditionalFormatting sqref="P421 Q421:Q424">
    <cfRule type="cellIs" dxfId="851" priority="349" operator="lessThan">
      <formula>0</formula>
    </cfRule>
  </conditionalFormatting>
  <conditionalFormatting sqref="B415">
    <cfRule type="cellIs" dxfId="850" priority="350" operator="lessThan">
      <formula>0</formula>
    </cfRule>
  </conditionalFormatting>
  <conditionalFormatting sqref="P422:P424">
    <cfRule type="cellIs" dxfId="849" priority="351" operator="lessThan">
      <formula>0</formula>
    </cfRule>
  </conditionalFormatting>
  <conditionalFormatting sqref="P421">
    <cfRule type="cellIs" dxfId="848" priority="352" operator="lessThan">
      <formula>0</formula>
    </cfRule>
  </conditionalFormatting>
  <conditionalFormatting sqref="Q425">
    <cfRule type="cellIs" dxfId="847" priority="353" operator="lessThan">
      <formula>0</formula>
    </cfRule>
  </conditionalFormatting>
  <conditionalFormatting sqref="Q426">
    <cfRule type="cellIs" dxfId="846" priority="354" operator="lessThan">
      <formula>0</formula>
    </cfRule>
  </conditionalFormatting>
  <conditionalFormatting sqref="B421">
    <cfRule type="cellIs" dxfId="845" priority="355" operator="lessThan">
      <formula>0</formula>
    </cfRule>
  </conditionalFormatting>
  <conditionalFormatting sqref="Q425">
    <cfRule type="cellIs" dxfId="844" priority="356" operator="lessThan">
      <formula>0</formula>
    </cfRule>
  </conditionalFormatting>
  <conditionalFormatting sqref="B453:N453">
    <cfRule type="cellIs" dxfId="843" priority="357" operator="lessThan">
      <formula>0</formula>
    </cfRule>
  </conditionalFormatting>
  <conditionalFormatting sqref="B453:N453">
    <cfRule type="cellIs" dxfId="842" priority="358" operator="lessThan">
      <formula>0</formula>
    </cfRule>
  </conditionalFormatting>
  <conditionalFormatting sqref="C643:I643">
    <cfRule type="cellIs" dxfId="841" priority="359" operator="lessThan">
      <formula>0</formula>
    </cfRule>
  </conditionalFormatting>
  <conditionalFormatting sqref="C644:I644">
    <cfRule type="cellIs" dxfId="840" priority="360" operator="lessThan">
      <formula>0</formula>
    </cfRule>
  </conditionalFormatting>
  <conditionalFormatting sqref="C649:M649">
    <cfRule type="cellIs" dxfId="839" priority="361" operator="lessThan">
      <formula>0</formula>
    </cfRule>
  </conditionalFormatting>
  <conditionalFormatting sqref="C638:N638">
    <cfRule type="cellIs" dxfId="838" priority="362" operator="lessThan">
      <formula>0</formula>
    </cfRule>
  </conditionalFormatting>
  <conditionalFormatting sqref="P641">
    <cfRule type="cellIs" dxfId="837" priority="363" operator="lessThan">
      <formula>0</formula>
    </cfRule>
  </conditionalFormatting>
  <conditionalFormatting sqref="P416:P418">
    <cfRule type="cellIs" dxfId="836" priority="364" operator="lessThan">
      <formula>0</formula>
    </cfRule>
  </conditionalFormatting>
  <conditionalFormatting sqref="Q419">
    <cfRule type="cellIs" dxfId="835" priority="365" operator="lessThan">
      <formula>0</formula>
    </cfRule>
  </conditionalFormatting>
  <conditionalFormatting sqref="Q420">
    <cfRule type="cellIs" dxfId="834" priority="366" operator="lessThan">
      <formula>0</formula>
    </cfRule>
  </conditionalFormatting>
  <conditionalFormatting sqref="P415 Q415:Q418">
    <cfRule type="cellIs" dxfId="833" priority="367" operator="lessThan">
      <formula>0</formula>
    </cfRule>
  </conditionalFormatting>
  <conditionalFormatting sqref="P415">
    <cfRule type="cellIs" dxfId="832" priority="368" operator="lessThan">
      <formula>0</formula>
    </cfRule>
  </conditionalFormatting>
  <conditionalFormatting sqref="Q419">
    <cfRule type="cellIs" dxfId="831" priority="369" operator="lessThan">
      <formula>0</formula>
    </cfRule>
  </conditionalFormatting>
  <conditionalFormatting sqref="B453:N453">
    <cfRule type="cellIs" dxfId="830" priority="370" operator="lessThan">
      <formula>0</formula>
    </cfRule>
  </conditionalFormatting>
  <conditionalFormatting sqref="B453:N453">
    <cfRule type="cellIs" dxfId="829" priority="371" operator="lessThan">
      <formula>0</formula>
    </cfRule>
  </conditionalFormatting>
  <conditionalFormatting sqref="B453:N453">
    <cfRule type="cellIs" dxfId="828" priority="372" operator="lessThan">
      <formula>0</formula>
    </cfRule>
  </conditionalFormatting>
  <conditionalFormatting sqref="B453:N453">
    <cfRule type="cellIs" dxfId="827" priority="373" operator="lessThan">
      <formula>0</formula>
    </cfRule>
  </conditionalFormatting>
  <conditionalFormatting sqref="B453:N453">
    <cfRule type="cellIs" dxfId="826" priority="374" operator="lessThan">
      <formula>0</formula>
    </cfRule>
  </conditionalFormatting>
  <conditionalFormatting sqref="N456">
    <cfRule type="cellIs" dxfId="825" priority="375" operator="lessThan">
      <formula>0</formula>
    </cfRule>
  </conditionalFormatting>
  <conditionalFormatting sqref="B453:N453">
    <cfRule type="cellIs" dxfId="824" priority="376" operator="lessThan">
      <formula>0</formula>
    </cfRule>
  </conditionalFormatting>
  <conditionalFormatting sqref="N457">
    <cfRule type="cellIs" dxfId="823" priority="377" operator="lessThan">
      <formula>0</formula>
    </cfRule>
  </conditionalFormatting>
  <conditionalFormatting sqref="P529">
    <cfRule type="cellIs" dxfId="822" priority="378" operator="lessThan">
      <formula>0</formula>
    </cfRule>
  </conditionalFormatting>
  <conditionalFormatting sqref="N457">
    <cfRule type="cellIs" dxfId="821" priority="379" operator="lessThan">
      <formula>0</formula>
    </cfRule>
  </conditionalFormatting>
  <conditionalFormatting sqref="D460:N463">
    <cfRule type="cellIs" dxfId="820" priority="380" operator="lessThan">
      <formula>0</formula>
    </cfRule>
  </conditionalFormatting>
  <conditionalFormatting sqref="P537">
    <cfRule type="cellIs" dxfId="819" priority="381" operator="lessThan">
      <formula>0</formula>
    </cfRule>
  </conditionalFormatting>
  <conditionalFormatting sqref="B460:B463">
    <cfRule type="cellIs" dxfId="818" priority="382" operator="lessThan">
      <formula>0</formula>
    </cfRule>
  </conditionalFormatting>
  <conditionalFormatting sqref="P552">
    <cfRule type="cellIs" dxfId="817" priority="383" operator="lessThan">
      <formula>0</formula>
    </cfRule>
  </conditionalFormatting>
  <conditionalFormatting sqref="B511">
    <cfRule type="cellIs" dxfId="816" priority="384" operator="lessThan">
      <formula>0</formula>
    </cfRule>
  </conditionalFormatting>
  <conditionalFormatting sqref="C511">
    <cfRule type="cellIs" dxfId="815" priority="385" operator="lessThan">
      <formula>0</formula>
    </cfRule>
  </conditionalFormatting>
  <conditionalFormatting sqref="P560">
    <cfRule type="cellIs" dxfId="814" priority="386" operator="lessThan">
      <formula>0</formula>
    </cfRule>
  </conditionalFormatting>
  <conditionalFormatting sqref="P589">
    <cfRule type="cellIs" dxfId="813" priority="387" operator="lessThan">
      <formula>0</formula>
    </cfRule>
  </conditionalFormatting>
  <conditionalFormatting sqref="N364">
    <cfRule type="cellIs" dxfId="812" priority="388" operator="lessThan">
      <formula>0</formula>
    </cfRule>
  </conditionalFormatting>
  <conditionalFormatting sqref="N370">
    <cfRule type="cellIs" dxfId="811" priority="389" operator="lessThan">
      <formula>0</formula>
    </cfRule>
  </conditionalFormatting>
  <conditionalFormatting sqref="N376">
    <cfRule type="cellIs" dxfId="810" priority="390" operator="lessThan">
      <formula>0</formula>
    </cfRule>
  </conditionalFormatting>
  <conditionalFormatting sqref="N358">
    <cfRule type="cellIs" dxfId="809" priority="391" operator="lessThan">
      <formula>0</formula>
    </cfRule>
  </conditionalFormatting>
  <conditionalFormatting sqref="B375">
    <cfRule type="cellIs" dxfId="808" priority="392" operator="lessThan">
      <formula>0</formula>
    </cfRule>
  </conditionalFormatting>
  <conditionalFormatting sqref="B587">
    <cfRule type="cellIs" dxfId="807" priority="393" operator="lessThan">
      <formula>0</formula>
    </cfRule>
  </conditionalFormatting>
  <conditionalFormatting sqref="B370:B371">
    <cfRule type="cellIs" dxfId="806" priority="394" operator="lessThan">
      <formula>0</formula>
    </cfRule>
  </conditionalFormatting>
  <conditionalFormatting sqref="B376:B377">
    <cfRule type="cellIs" dxfId="805" priority="395" operator="lessThan">
      <formula>0</formula>
    </cfRule>
  </conditionalFormatting>
  <conditionalFormatting sqref="C350:M353">
    <cfRule type="cellIs" dxfId="804" priority="396" operator="lessThan">
      <formula>0</formula>
    </cfRule>
  </conditionalFormatting>
  <conditionalFormatting sqref="B427">
    <cfRule type="cellIs" dxfId="803" priority="397" operator="lessThan">
      <formula>0</formula>
    </cfRule>
  </conditionalFormatting>
  <conditionalFormatting sqref="B427">
    <cfRule type="cellIs" dxfId="802" priority="398" operator="lessThan">
      <formula>0</formula>
    </cfRule>
  </conditionalFormatting>
  <conditionalFormatting sqref="B350:B354 B356:B360 B362:B366 B368:B372 B374:B378 B380:B384 B390 B396">
    <cfRule type="cellIs" dxfId="801" priority="399" operator="lessThan">
      <formula>0</formula>
    </cfRule>
  </conditionalFormatting>
  <conditionalFormatting sqref="B358:B359">
    <cfRule type="cellIs" dxfId="800" priority="400" operator="lessThan">
      <formula>0</formula>
    </cfRule>
  </conditionalFormatting>
  <conditionalFormatting sqref="B356">
    <cfRule type="cellIs" dxfId="799" priority="401" operator="lessThan">
      <formula>0</formula>
    </cfRule>
  </conditionalFormatting>
  <conditionalFormatting sqref="B584:B586">
    <cfRule type="cellIs" dxfId="798" priority="402" operator="lessThan">
      <formula>0</formula>
    </cfRule>
  </conditionalFormatting>
  <conditionalFormatting sqref="B583">
    <cfRule type="cellIs" dxfId="797" priority="403" operator="lessThan">
      <formula>0</formula>
    </cfRule>
  </conditionalFormatting>
  <conditionalFormatting sqref="B396">
    <cfRule type="cellIs" dxfId="796" priority="404" operator="lessThan">
      <formula>0</formula>
    </cfRule>
  </conditionalFormatting>
  <conditionalFormatting sqref="B357">
    <cfRule type="cellIs" dxfId="795" priority="405" operator="lessThan">
      <formula>0</formula>
    </cfRule>
  </conditionalFormatting>
  <conditionalFormatting sqref="B368">
    <cfRule type="cellIs" dxfId="794" priority="406" operator="lessThan">
      <formula>0</formula>
    </cfRule>
  </conditionalFormatting>
  <conditionalFormatting sqref="B369">
    <cfRule type="cellIs" dxfId="793" priority="407" operator="lessThan">
      <formula>0</formula>
    </cfRule>
  </conditionalFormatting>
  <conditionalFormatting sqref="B374">
    <cfRule type="cellIs" dxfId="792" priority="408" operator="lessThan">
      <formula>0</formula>
    </cfRule>
  </conditionalFormatting>
  <conditionalFormatting sqref="B382:B383">
    <cfRule type="cellIs" dxfId="791" priority="409" operator="lessThan">
      <formula>0</formula>
    </cfRule>
  </conditionalFormatting>
  <conditionalFormatting sqref="B380">
    <cfRule type="cellIs" dxfId="790" priority="410" operator="lessThan">
      <formula>0</formula>
    </cfRule>
  </conditionalFormatting>
  <conditionalFormatting sqref="B381">
    <cfRule type="cellIs" dxfId="789" priority="411" operator="lessThan">
      <formula>0</formula>
    </cfRule>
  </conditionalFormatting>
  <conditionalFormatting sqref="B390">
    <cfRule type="cellIs" dxfId="788" priority="412" operator="lessThan">
      <formula>0</formula>
    </cfRule>
  </conditionalFormatting>
  <conditionalFormatting sqref="B384">
    <cfRule type="cellIs" dxfId="787" priority="413" operator="lessThan">
      <formula>0</formula>
    </cfRule>
  </conditionalFormatting>
  <conditionalFormatting sqref="B378">
    <cfRule type="cellIs" dxfId="786" priority="414" operator="lessThan">
      <formula>0</formula>
    </cfRule>
  </conditionalFormatting>
  <conditionalFormatting sqref="B372">
    <cfRule type="cellIs" dxfId="785" priority="415" operator="lessThan">
      <formula>0</formula>
    </cfRule>
  </conditionalFormatting>
  <conditionalFormatting sqref="B360">
    <cfRule type="cellIs" dxfId="784" priority="416" operator="lessThan">
      <formula>0</formula>
    </cfRule>
  </conditionalFormatting>
  <conditionalFormatting sqref="B620:B623">
    <cfRule type="cellIs" dxfId="783" priority="417" operator="lessThan">
      <formula>0</formula>
    </cfRule>
  </conditionalFormatting>
  <conditionalFormatting sqref="B615:B618">
    <cfRule type="cellIs" dxfId="782" priority="418" operator="lessThan">
      <formula>0</formula>
    </cfRule>
  </conditionalFormatting>
  <conditionalFormatting sqref="B616">
    <cfRule type="cellIs" dxfId="781" priority="419" operator="lessThan">
      <formula>0</formula>
    </cfRule>
  </conditionalFormatting>
  <conditionalFormatting sqref="B617:B618">
    <cfRule type="cellIs" dxfId="780" priority="420" operator="lessThan">
      <formula>0</formula>
    </cfRule>
  </conditionalFormatting>
  <conditionalFormatting sqref="B627:B628">
    <cfRule type="cellIs" dxfId="779" priority="421" operator="lessThan">
      <formula>0</formula>
    </cfRule>
  </conditionalFormatting>
  <conditionalFormatting sqref="B621">
    <cfRule type="cellIs" dxfId="778" priority="422" operator="lessThan">
      <formula>0</formula>
    </cfRule>
  </conditionalFormatting>
  <conditionalFormatting sqref="B622:B623">
    <cfRule type="cellIs" dxfId="777" priority="423" operator="lessThan">
      <formula>0</formula>
    </cfRule>
  </conditionalFormatting>
  <conditionalFormatting sqref="B625:B628">
    <cfRule type="cellIs" dxfId="776" priority="424" operator="lessThan">
      <formula>0</formula>
    </cfRule>
  </conditionalFormatting>
  <conditionalFormatting sqref="B626">
    <cfRule type="cellIs" dxfId="775" priority="425" operator="lessThan">
      <formula>0</formula>
    </cfRule>
  </conditionalFormatting>
  <conditionalFormatting sqref="B364:B365">
    <cfRule type="cellIs" dxfId="774" priority="426" operator="lessThan">
      <formula>0</formula>
    </cfRule>
  </conditionalFormatting>
  <conditionalFormatting sqref="B354">
    <cfRule type="cellIs" dxfId="773" priority="427" operator="lessThan">
      <formula>0</formula>
    </cfRule>
  </conditionalFormatting>
  <conditionalFormatting sqref="B392:N392">
    <cfRule type="cellIs" dxfId="772" priority="428" operator="lessThan">
      <formula>0</formula>
    </cfRule>
  </conditionalFormatting>
  <conditionalFormatting sqref="B386:N386">
    <cfRule type="cellIs" dxfId="771" priority="429" operator="lessThan">
      <formula>0</formula>
    </cfRule>
  </conditionalFormatting>
  <conditionalFormatting sqref="B386:N386">
    <cfRule type="cellIs" dxfId="770" priority="430" operator="lessThan">
      <formula>0</formula>
    </cfRule>
  </conditionalFormatting>
  <conditionalFormatting sqref="B352:B353">
    <cfRule type="cellIs" dxfId="769" priority="431" operator="lessThan">
      <formula>0</formula>
    </cfRule>
  </conditionalFormatting>
  <conditionalFormatting sqref="B350">
    <cfRule type="cellIs" dxfId="768" priority="432" operator="lessThan">
      <formula>0</formula>
    </cfRule>
  </conditionalFormatting>
  <conditionalFormatting sqref="B351">
    <cfRule type="cellIs" dxfId="767" priority="433" operator="lessThan">
      <formula>0</formula>
    </cfRule>
  </conditionalFormatting>
  <conditionalFormatting sqref="B362">
    <cfRule type="cellIs" dxfId="766" priority="434" operator="lessThan">
      <formula>0</formula>
    </cfRule>
  </conditionalFormatting>
  <conditionalFormatting sqref="B363">
    <cfRule type="cellIs" dxfId="765" priority="435" operator="lessThan">
      <formula>0</formula>
    </cfRule>
  </conditionalFormatting>
  <conditionalFormatting sqref="B366">
    <cfRule type="cellIs" dxfId="764" priority="436" operator="lessThan">
      <formula>0</formula>
    </cfRule>
  </conditionalFormatting>
  <conditionalFormatting sqref="B592:B595">
    <cfRule type="cellIs" dxfId="763" priority="437" operator="lessThan">
      <formula>0</formula>
    </cfRule>
  </conditionalFormatting>
  <conditionalFormatting sqref="B593">
    <cfRule type="cellIs" dxfId="762" priority="438" operator="lessThan">
      <formula>0</formula>
    </cfRule>
  </conditionalFormatting>
  <conditionalFormatting sqref="B594:B595">
    <cfRule type="cellIs" dxfId="761" priority="439" operator="lessThan">
      <formula>0</formula>
    </cfRule>
  </conditionalFormatting>
  <conditionalFormatting sqref="B602">
    <cfRule type="cellIs" dxfId="760" priority="440" operator="lessThan">
      <formula>0</formula>
    </cfRule>
  </conditionalFormatting>
  <conditionalFormatting sqref="B602">
    <cfRule type="cellIs" dxfId="759" priority="441" operator="lessThan">
      <formula>0</formula>
    </cfRule>
  </conditionalFormatting>
  <conditionalFormatting sqref="B598:B601">
    <cfRule type="cellIs" dxfId="758" priority="442" operator="lessThan">
      <formula>0</formula>
    </cfRule>
  </conditionalFormatting>
  <conditionalFormatting sqref="B599">
    <cfRule type="cellIs" dxfId="757" priority="443" operator="lessThan">
      <formula>0</formula>
    </cfRule>
  </conditionalFormatting>
  <conditionalFormatting sqref="B600:B601">
    <cfRule type="cellIs" dxfId="756" priority="444" operator="lessThan">
      <formula>0</formula>
    </cfRule>
  </conditionalFormatting>
  <conditionalFormatting sqref="N389">
    <cfRule type="cellIs" dxfId="755" priority="445" operator="lessThan">
      <formula>0</formula>
    </cfRule>
  </conditionalFormatting>
  <conditionalFormatting sqref="B392:N392">
    <cfRule type="cellIs" dxfId="754" priority="446" operator="lessThan">
      <formula>0</formula>
    </cfRule>
  </conditionalFormatting>
  <conditionalFormatting sqref="B570:B572">
    <cfRule type="cellIs" dxfId="753" priority="447" operator="lessThan">
      <formula>0</formula>
    </cfRule>
  </conditionalFormatting>
  <conditionalFormatting sqref="B573">
    <cfRule type="cellIs" dxfId="752" priority="448" operator="lessThan">
      <formula>0</formula>
    </cfRule>
  </conditionalFormatting>
  <conditionalFormatting sqref="B569">
    <cfRule type="cellIs" dxfId="751" priority="449" operator="lessThan">
      <formula>0</formula>
    </cfRule>
  </conditionalFormatting>
  <conditionalFormatting sqref="B606:B607">
    <cfRule type="cellIs" dxfId="750" priority="450" operator="lessThan">
      <formula>0</formula>
    </cfRule>
  </conditionalFormatting>
  <conditionalFormatting sqref="B604:B607">
    <cfRule type="cellIs" dxfId="749" priority="451" operator="lessThan">
      <formula>0</formula>
    </cfRule>
  </conditionalFormatting>
  <conditionalFormatting sqref="B588">
    <cfRule type="cellIs" dxfId="748" priority="452" operator="lessThan">
      <formula>0</formula>
    </cfRule>
  </conditionalFormatting>
  <conditionalFormatting sqref="B612:B613">
    <cfRule type="cellIs" dxfId="747" priority="453" operator="lessThan">
      <formula>0</formula>
    </cfRule>
  </conditionalFormatting>
  <conditionalFormatting sqref="B605">
    <cfRule type="cellIs" dxfId="746" priority="454" operator="lessThan">
      <formula>0</formula>
    </cfRule>
  </conditionalFormatting>
  <conditionalFormatting sqref="B610:B613">
    <cfRule type="cellIs" dxfId="745" priority="455" operator="lessThan">
      <formula>0</formula>
    </cfRule>
  </conditionalFormatting>
  <conditionalFormatting sqref="B611">
    <cfRule type="cellIs" dxfId="744" priority="456" operator="lessThan">
      <formula>0</formula>
    </cfRule>
  </conditionalFormatting>
  <conditionalFormatting sqref="D588">
    <cfRule type="cellIs" dxfId="743" priority="457" operator="lessThan">
      <formula>0</formula>
    </cfRule>
  </conditionalFormatting>
  <conditionalFormatting sqref="B641 B646:B648 B654:B657 B659 B661:B664 B666">
    <cfRule type="cellIs" dxfId="742" priority="458" operator="lessThan">
      <formula>0</formula>
    </cfRule>
  </conditionalFormatting>
  <conditionalFormatting sqref="N377">
    <cfRule type="cellIs" dxfId="741" priority="459" operator="lessThan">
      <formula>0</formula>
    </cfRule>
  </conditionalFormatting>
  <conditionalFormatting sqref="N371">
    <cfRule type="cellIs" dxfId="740" priority="460" operator="lessThan">
      <formula>0</formula>
    </cfRule>
  </conditionalFormatting>
  <conditionalFormatting sqref="B386:N386">
    <cfRule type="cellIs" dxfId="739" priority="461" operator="lessThan">
      <formula>0</formula>
    </cfRule>
  </conditionalFormatting>
  <conditionalFormatting sqref="N383">
    <cfRule type="cellIs" dxfId="738" priority="462" operator="lessThan">
      <formula>0</formula>
    </cfRule>
  </conditionalFormatting>
  <conditionalFormatting sqref="B386:N386">
    <cfRule type="cellIs" dxfId="737" priority="463" operator="lessThan">
      <formula>0</formula>
    </cfRule>
  </conditionalFormatting>
  <conditionalFormatting sqref="B386:N386">
    <cfRule type="cellIs" dxfId="736" priority="464" operator="lessThan">
      <formula>0</formula>
    </cfRule>
  </conditionalFormatting>
  <conditionalFormatting sqref="B643">
    <cfRule type="cellIs" dxfId="735" priority="465" operator="lessThan">
      <formula>0</formula>
    </cfRule>
  </conditionalFormatting>
  <conditionalFormatting sqref="B644">
    <cfRule type="cellIs" dxfId="734" priority="466" operator="lessThan">
      <formula>0</formula>
    </cfRule>
  </conditionalFormatting>
  <conditionalFormatting sqref="B649">
    <cfRule type="cellIs" dxfId="733" priority="467" operator="lessThan">
      <formula>0</formula>
    </cfRule>
  </conditionalFormatting>
  <conditionalFormatting sqref="B638">
    <cfRule type="cellIs" dxfId="732" priority="468" operator="lessThan">
      <formula>0</formula>
    </cfRule>
  </conditionalFormatting>
  <conditionalFormatting sqref="G588">
    <cfRule type="cellIs" dxfId="731" priority="469" operator="lessThan">
      <formula>0</formula>
    </cfRule>
  </conditionalFormatting>
  <conditionalFormatting sqref="H588">
    <cfRule type="cellIs" dxfId="730" priority="470" operator="lessThan">
      <formula>0</formula>
    </cfRule>
  </conditionalFormatting>
  <conditionalFormatting sqref="B350:B353">
    <cfRule type="cellIs" dxfId="729" priority="471" operator="lessThan">
      <formula>0</formula>
    </cfRule>
  </conditionalFormatting>
  <conditionalFormatting sqref="N359">
    <cfRule type="cellIs" dxfId="728" priority="472" operator="lessThan">
      <formula>0</formula>
    </cfRule>
  </conditionalFormatting>
  <conditionalFormatting sqref="N365">
    <cfRule type="cellIs" dxfId="727" priority="473" operator="lessThan">
      <formula>0</formula>
    </cfRule>
  </conditionalFormatting>
  <conditionalFormatting sqref="B386:N386">
    <cfRule type="cellIs" dxfId="726" priority="474" operator="lessThan">
      <formula>0</formula>
    </cfRule>
  </conditionalFormatting>
  <conditionalFormatting sqref="B386:N386">
    <cfRule type="cellIs" dxfId="725" priority="475" operator="lessThan">
      <formula>0</formula>
    </cfRule>
  </conditionalFormatting>
  <conditionalFormatting sqref="B386:N386">
    <cfRule type="cellIs" dxfId="724" priority="476" operator="lessThan">
      <formula>0</formula>
    </cfRule>
  </conditionalFormatting>
  <conditionalFormatting sqref="B392:N392">
    <cfRule type="cellIs" dxfId="723" priority="477" operator="lessThan">
      <formula>0</formula>
    </cfRule>
  </conditionalFormatting>
  <conditionalFormatting sqref="B392:N392">
    <cfRule type="cellIs" dxfId="722" priority="478" operator="lessThan">
      <formula>0</formula>
    </cfRule>
  </conditionalFormatting>
  <conditionalFormatting sqref="B392:N392">
    <cfRule type="cellIs" dxfId="721" priority="479" operator="lessThan">
      <formula>0</formula>
    </cfRule>
  </conditionalFormatting>
  <conditionalFormatting sqref="B392:N392">
    <cfRule type="cellIs" dxfId="720" priority="480" operator="lessThan">
      <formula>0</formula>
    </cfRule>
  </conditionalFormatting>
  <conditionalFormatting sqref="B392:N392">
    <cfRule type="cellIs" dxfId="719" priority="481" operator="lessThan">
      <formula>0</formula>
    </cfRule>
  </conditionalFormatting>
  <conditionalFormatting sqref="B392:N392">
    <cfRule type="cellIs" dxfId="718" priority="482" operator="lessThan">
      <formula>0</formula>
    </cfRule>
  </conditionalFormatting>
  <conditionalFormatting sqref="B398:N398">
    <cfRule type="cellIs" dxfId="717" priority="483" operator="lessThan">
      <formula>0</formula>
    </cfRule>
  </conditionalFormatting>
  <conditionalFormatting sqref="N395">
    <cfRule type="cellIs" dxfId="716" priority="484" operator="lessThan">
      <formula>0</formula>
    </cfRule>
  </conditionalFormatting>
  <conditionalFormatting sqref="B398:N398">
    <cfRule type="cellIs" dxfId="715" priority="485" operator="lessThan">
      <formula>0</formula>
    </cfRule>
  </conditionalFormatting>
  <conditionalFormatting sqref="B398:N398">
    <cfRule type="cellIs" dxfId="714" priority="486" operator="lessThan">
      <formula>0</formula>
    </cfRule>
  </conditionalFormatting>
  <conditionalFormatting sqref="B398:N398">
    <cfRule type="cellIs" dxfId="713" priority="487" operator="lessThan">
      <formula>0</formula>
    </cfRule>
  </conditionalFormatting>
  <conditionalFormatting sqref="B398:N398">
    <cfRule type="cellIs" dxfId="712" priority="488" operator="lessThan">
      <formula>0</formula>
    </cfRule>
  </conditionalFormatting>
  <conditionalFormatting sqref="B398:N398">
    <cfRule type="cellIs" dxfId="711" priority="489" operator="lessThan">
      <formula>0</formula>
    </cfRule>
  </conditionalFormatting>
  <conditionalFormatting sqref="B398:N398">
    <cfRule type="cellIs" dxfId="710" priority="490" operator="lessThan">
      <formula>0</formula>
    </cfRule>
  </conditionalFormatting>
  <conditionalFormatting sqref="B398:N398">
    <cfRule type="cellIs" dxfId="709" priority="491" operator="lessThan">
      <formula>0</formula>
    </cfRule>
  </conditionalFormatting>
  <conditionalFormatting sqref="N401">
    <cfRule type="cellIs" dxfId="708" priority="492" operator="lessThan">
      <formula>0</formula>
    </cfRule>
  </conditionalFormatting>
  <conditionalFormatting sqref="N354">
    <cfRule type="cellIs" dxfId="707" priority="493" operator="lessThan">
      <formula>0</formula>
    </cfRule>
  </conditionalFormatting>
  <conditionalFormatting sqref="N360">
    <cfRule type="cellIs" dxfId="706" priority="494" operator="lessThan">
      <formula>0</formula>
    </cfRule>
  </conditionalFormatting>
  <conditionalFormatting sqref="N360">
    <cfRule type="cellIs" dxfId="705" priority="495" operator="lessThan">
      <formula>0</formula>
    </cfRule>
  </conditionalFormatting>
  <conditionalFormatting sqref="N366">
    <cfRule type="cellIs" dxfId="704" priority="496" operator="lessThan">
      <formula>0</formula>
    </cfRule>
  </conditionalFormatting>
  <conditionalFormatting sqref="N366">
    <cfRule type="cellIs" dxfId="703" priority="497" operator="lessThan">
      <formula>0</formula>
    </cfRule>
  </conditionalFormatting>
  <conditionalFormatting sqref="N372">
    <cfRule type="cellIs" dxfId="702" priority="498" operator="lessThan">
      <formula>0</formula>
    </cfRule>
  </conditionalFormatting>
  <conditionalFormatting sqref="N372">
    <cfRule type="cellIs" dxfId="701" priority="499" operator="lessThan">
      <formula>0</formula>
    </cfRule>
  </conditionalFormatting>
  <conditionalFormatting sqref="N378">
    <cfRule type="cellIs" dxfId="700" priority="500" operator="lessThan">
      <formula>0</formula>
    </cfRule>
  </conditionalFormatting>
  <conditionalFormatting sqref="N378">
    <cfRule type="cellIs" dxfId="699" priority="501" operator="lessThan">
      <formula>0</formula>
    </cfRule>
  </conditionalFormatting>
  <conditionalFormatting sqref="N384">
    <cfRule type="cellIs" dxfId="698" priority="502" operator="lessThan">
      <formula>0</formula>
    </cfRule>
  </conditionalFormatting>
  <conditionalFormatting sqref="N384">
    <cfRule type="cellIs" dxfId="697" priority="503" operator="lessThan">
      <formula>0</formula>
    </cfRule>
  </conditionalFormatting>
  <conditionalFormatting sqref="N390">
    <cfRule type="cellIs" dxfId="696" priority="504" operator="lessThan">
      <formula>0</formula>
    </cfRule>
  </conditionalFormatting>
  <conditionalFormatting sqref="N390">
    <cfRule type="cellIs" dxfId="695" priority="505" operator="lessThan">
      <formula>0</formula>
    </cfRule>
  </conditionalFormatting>
  <conditionalFormatting sqref="N396">
    <cfRule type="cellIs" dxfId="694" priority="506" operator="lessThan">
      <formula>0</formula>
    </cfRule>
  </conditionalFormatting>
  <conditionalFormatting sqref="N396">
    <cfRule type="cellIs" dxfId="693" priority="507" operator="lessThan">
      <formula>0</formula>
    </cfRule>
  </conditionalFormatting>
  <conditionalFormatting sqref="C408:M408">
    <cfRule type="cellIs" dxfId="692" priority="508" operator="lessThan">
      <formula>0</formula>
    </cfRule>
  </conditionalFormatting>
  <conditionalFormatting sqref="C408:M408">
    <cfRule type="cellIs" dxfId="691" priority="509" operator="lessThan">
      <formula>0</formula>
    </cfRule>
  </conditionalFormatting>
  <conditionalFormatting sqref="H408">
    <cfRule type="cellIs" dxfId="690" priority="510" operator="lessThan">
      <formula>0</formula>
    </cfRule>
  </conditionalFormatting>
  <conditionalFormatting sqref="B408">
    <cfRule type="cellIs" dxfId="689" priority="511" operator="lessThan">
      <formula>0</formula>
    </cfRule>
  </conditionalFormatting>
  <conditionalFormatting sqref="B408">
    <cfRule type="cellIs" dxfId="688" priority="512" operator="lessThan">
      <formula>0</formula>
    </cfRule>
  </conditionalFormatting>
  <conditionalFormatting sqref="B404:N404">
    <cfRule type="cellIs" dxfId="687" priority="513" operator="lessThan">
      <formula>0</formula>
    </cfRule>
  </conditionalFormatting>
  <conditionalFormatting sqref="B404:N404">
    <cfRule type="cellIs" dxfId="686" priority="514" operator="lessThan">
      <formula>0</formula>
    </cfRule>
  </conditionalFormatting>
  <conditionalFormatting sqref="B404:N404">
    <cfRule type="cellIs" dxfId="685" priority="515" operator="lessThan">
      <formula>0</formula>
    </cfRule>
  </conditionalFormatting>
  <conditionalFormatting sqref="B404:N404">
    <cfRule type="cellIs" dxfId="684" priority="516" operator="lessThan">
      <formula>0</formula>
    </cfRule>
  </conditionalFormatting>
  <conditionalFormatting sqref="B404:N404">
    <cfRule type="cellIs" dxfId="683" priority="517" operator="lessThan">
      <formula>0</formula>
    </cfRule>
  </conditionalFormatting>
  <conditionalFormatting sqref="B404:N404">
    <cfRule type="cellIs" dxfId="682" priority="518" operator="lessThan">
      <formula>0</formula>
    </cfRule>
  </conditionalFormatting>
  <conditionalFormatting sqref="B404:N404">
    <cfRule type="cellIs" dxfId="681" priority="519" operator="lessThan">
      <formula>0</formula>
    </cfRule>
  </conditionalFormatting>
  <conditionalFormatting sqref="B404:N404">
    <cfRule type="cellIs" dxfId="680" priority="520" operator="lessThan">
      <formula>0</formula>
    </cfRule>
  </conditionalFormatting>
  <conditionalFormatting sqref="N407">
    <cfRule type="cellIs" dxfId="679" priority="521" operator="lessThan">
      <formula>0</formula>
    </cfRule>
  </conditionalFormatting>
  <conditionalFormatting sqref="N408">
    <cfRule type="cellIs" dxfId="678" priority="522" operator="lessThan">
      <formula>0</formula>
    </cfRule>
  </conditionalFormatting>
  <conditionalFormatting sqref="N408">
    <cfRule type="cellIs" dxfId="677" priority="523" operator="lessThan">
      <formula>0</formula>
    </cfRule>
  </conditionalFormatting>
  <conditionalFormatting sqref="C414:M414">
    <cfRule type="cellIs" dxfId="676" priority="524" operator="lessThan">
      <formula>0</formula>
    </cfRule>
  </conditionalFormatting>
  <conditionalFormatting sqref="C414:M414">
    <cfRule type="cellIs" dxfId="675" priority="525" operator="lessThan">
      <formula>0</formula>
    </cfRule>
  </conditionalFormatting>
  <conditionalFormatting sqref="H414">
    <cfRule type="cellIs" dxfId="674" priority="526" operator="lessThan">
      <formula>0</formula>
    </cfRule>
  </conditionalFormatting>
  <conditionalFormatting sqref="B414">
    <cfRule type="cellIs" dxfId="673" priority="527" operator="lessThan">
      <formula>0</formula>
    </cfRule>
  </conditionalFormatting>
  <conditionalFormatting sqref="B414">
    <cfRule type="cellIs" dxfId="672" priority="528" operator="lessThan">
      <formula>0</formula>
    </cfRule>
  </conditionalFormatting>
  <conditionalFormatting sqref="B410:N410">
    <cfRule type="cellIs" dxfId="671" priority="529" operator="lessThan">
      <formula>0</formula>
    </cfRule>
  </conditionalFormatting>
  <conditionalFormatting sqref="B410:N410">
    <cfRule type="cellIs" dxfId="670" priority="530" operator="lessThan">
      <formula>0</formula>
    </cfRule>
  </conditionalFormatting>
  <conditionalFormatting sqref="B410:N410">
    <cfRule type="cellIs" dxfId="669" priority="531" operator="lessThan">
      <formula>0</formula>
    </cfRule>
  </conditionalFormatting>
  <conditionalFormatting sqref="B410:N410">
    <cfRule type="cellIs" dxfId="668" priority="532" operator="lessThan">
      <formula>0</formula>
    </cfRule>
  </conditionalFormatting>
  <conditionalFormatting sqref="B410:N410">
    <cfRule type="cellIs" dxfId="667" priority="533" operator="lessThan">
      <formula>0</formula>
    </cfRule>
  </conditionalFormatting>
  <conditionalFormatting sqref="B410:N410">
    <cfRule type="cellIs" dxfId="666" priority="534" operator="lessThan">
      <formula>0</formula>
    </cfRule>
  </conditionalFormatting>
  <conditionalFormatting sqref="B410:N410">
    <cfRule type="cellIs" dxfId="665" priority="535" operator="lessThan">
      <formula>0</formula>
    </cfRule>
  </conditionalFormatting>
  <conditionalFormatting sqref="B410:N410">
    <cfRule type="cellIs" dxfId="664" priority="536" operator="lessThan">
      <formula>0</formula>
    </cfRule>
  </conditionalFormatting>
  <conditionalFormatting sqref="N413">
    <cfRule type="cellIs" dxfId="663" priority="537" operator="lessThan">
      <formula>0</formula>
    </cfRule>
  </conditionalFormatting>
  <conditionalFormatting sqref="N414">
    <cfRule type="cellIs" dxfId="662" priority="538" operator="lessThan">
      <formula>0</formula>
    </cfRule>
  </conditionalFormatting>
  <conditionalFormatting sqref="N414">
    <cfRule type="cellIs" dxfId="661" priority="539" operator="lessThan">
      <formula>0</formula>
    </cfRule>
  </conditionalFormatting>
  <conditionalFormatting sqref="C420:M420">
    <cfRule type="cellIs" dxfId="660" priority="540" operator="lessThan">
      <formula>0</formula>
    </cfRule>
  </conditionalFormatting>
  <conditionalFormatting sqref="C420:M420">
    <cfRule type="cellIs" dxfId="659" priority="541" operator="lessThan">
      <formula>0</formula>
    </cfRule>
  </conditionalFormatting>
  <conditionalFormatting sqref="H420">
    <cfRule type="cellIs" dxfId="658" priority="542" operator="lessThan">
      <formula>0</formula>
    </cfRule>
  </conditionalFormatting>
  <conditionalFormatting sqref="B420">
    <cfRule type="cellIs" dxfId="657" priority="543" operator="lessThan">
      <formula>0</formula>
    </cfRule>
  </conditionalFormatting>
  <conditionalFormatting sqref="B420">
    <cfRule type="cellIs" dxfId="656" priority="544" operator="lessThan">
      <formula>0</formula>
    </cfRule>
  </conditionalFormatting>
  <conditionalFormatting sqref="B416:N416">
    <cfRule type="cellIs" dxfId="655" priority="545" operator="lessThan">
      <formula>0</formula>
    </cfRule>
  </conditionalFormatting>
  <conditionalFormatting sqref="B416:N416">
    <cfRule type="cellIs" dxfId="654" priority="546" operator="lessThan">
      <formula>0</formula>
    </cfRule>
  </conditionalFormatting>
  <conditionalFormatting sqref="B416:N416">
    <cfRule type="cellIs" dxfId="653" priority="547" operator="lessThan">
      <formula>0</formula>
    </cfRule>
  </conditionalFormatting>
  <conditionalFormatting sqref="B416:N416">
    <cfRule type="cellIs" dxfId="652" priority="548" operator="lessThan">
      <formula>0</formula>
    </cfRule>
  </conditionalFormatting>
  <conditionalFormatting sqref="B416:N416">
    <cfRule type="cellIs" dxfId="651" priority="549" operator="lessThan">
      <formula>0</formula>
    </cfRule>
  </conditionalFormatting>
  <conditionalFormatting sqref="B416:N416">
    <cfRule type="cellIs" dxfId="650" priority="550" operator="lessThan">
      <formula>0</formula>
    </cfRule>
  </conditionalFormatting>
  <conditionalFormatting sqref="B416:N416">
    <cfRule type="cellIs" dxfId="649" priority="551" operator="lessThan">
      <formula>0</formula>
    </cfRule>
  </conditionalFormatting>
  <conditionalFormatting sqref="B416:N416">
    <cfRule type="cellIs" dxfId="648" priority="552" operator="lessThan">
      <formula>0</formula>
    </cfRule>
  </conditionalFormatting>
  <conditionalFormatting sqref="N419">
    <cfRule type="cellIs" dxfId="647" priority="553" operator="lessThan">
      <formula>0</formula>
    </cfRule>
  </conditionalFormatting>
  <conditionalFormatting sqref="N420">
    <cfRule type="cellIs" dxfId="646" priority="554" operator="lessThan">
      <formula>0</formula>
    </cfRule>
  </conditionalFormatting>
  <conditionalFormatting sqref="N420">
    <cfRule type="cellIs" dxfId="645" priority="555" operator="lessThan">
      <formula>0</formula>
    </cfRule>
  </conditionalFormatting>
  <conditionalFormatting sqref="C426:M426">
    <cfRule type="cellIs" dxfId="644" priority="556" operator="lessThan">
      <formula>0</formula>
    </cfRule>
  </conditionalFormatting>
  <conditionalFormatting sqref="C426:M426">
    <cfRule type="cellIs" dxfId="643" priority="557" operator="lessThan">
      <formula>0</formula>
    </cfRule>
  </conditionalFormatting>
  <conditionalFormatting sqref="H426">
    <cfRule type="cellIs" dxfId="642" priority="558" operator="lessThan">
      <formula>0</formula>
    </cfRule>
  </conditionalFormatting>
  <conditionalFormatting sqref="B426">
    <cfRule type="cellIs" dxfId="641" priority="559" operator="lessThan">
      <formula>0</formula>
    </cfRule>
  </conditionalFormatting>
  <conditionalFormatting sqref="B426">
    <cfRule type="cellIs" dxfId="640" priority="560" operator="lessThan">
      <formula>0</formula>
    </cfRule>
  </conditionalFormatting>
  <conditionalFormatting sqref="B422:N422">
    <cfRule type="cellIs" dxfId="639" priority="561" operator="lessThan">
      <formula>0</formula>
    </cfRule>
  </conditionalFormatting>
  <conditionalFormatting sqref="B422:N422">
    <cfRule type="cellIs" dxfId="638" priority="562" operator="lessThan">
      <formula>0</formula>
    </cfRule>
  </conditionalFormatting>
  <conditionalFormatting sqref="B422:N422">
    <cfRule type="cellIs" dxfId="637" priority="563" operator="lessThan">
      <formula>0</formula>
    </cfRule>
  </conditionalFormatting>
  <conditionalFormatting sqref="B422:N422">
    <cfRule type="cellIs" dxfId="636" priority="564" operator="lessThan">
      <formula>0</formula>
    </cfRule>
  </conditionalFormatting>
  <conditionalFormatting sqref="B422:N422">
    <cfRule type="cellIs" dxfId="635" priority="565" operator="lessThan">
      <formula>0</formula>
    </cfRule>
  </conditionalFormatting>
  <conditionalFormatting sqref="B422:N422">
    <cfRule type="cellIs" dxfId="634" priority="566" operator="lessThan">
      <formula>0</formula>
    </cfRule>
  </conditionalFormatting>
  <conditionalFormatting sqref="B422:N422">
    <cfRule type="cellIs" dxfId="633" priority="567" operator="lessThan">
      <formula>0</formula>
    </cfRule>
  </conditionalFormatting>
  <conditionalFormatting sqref="B422:N422">
    <cfRule type="cellIs" dxfId="632" priority="568" operator="lessThan">
      <formula>0</formula>
    </cfRule>
  </conditionalFormatting>
  <conditionalFormatting sqref="N425">
    <cfRule type="cellIs" dxfId="631" priority="569" operator="lessThan">
      <formula>0</formula>
    </cfRule>
  </conditionalFormatting>
  <conditionalFormatting sqref="C536:N536">
    <cfRule type="cellIs" dxfId="630" priority="570" operator="lessThan">
      <formula>0</formula>
    </cfRule>
  </conditionalFormatting>
  <conditionalFormatting sqref="C567:N567">
    <cfRule type="cellIs" dxfId="629" priority="571" operator="lessThan">
      <formula>0</formula>
    </cfRule>
  </conditionalFormatting>
  <conditionalFormatting sqref="I551:N551">
    <cfRule type="cellIs" dxfId="628" priority="572" operator="lessThan">
      <formula>0</formula>
    </cfRule>
  </conditionalFormatting>
  <conditionalFormatting sqref="I559:N559">
    <cfRule type="cellIs" dxfId="627" priority="573" operator="lessThan">
      <formula>0</formula>
    </cfRule>
  </conditionalFormatting>
  <conditionalFormatting sqref="B428:N428">
    <cfRule type="cellIs" dxfId="626" priority="574" operator="lessThan">
      <formula>0</formula>
    </cfRule>
  </conditionalFormatting>
  <conditionalFormatting sqref="B428:N428">
    <cfRule type="cellIs" dxfId="625" priority="575" operator="lessThan">
      <formula>0</formula>
    </cfRule>
  </conditionalFormatting>
  <conditionalFormatting sqref="B428:N428">
    <cfRule type="cellIs" dxfId="624" priority="576" operator="lessThan">
      <formula>0</formula>
    </cfRule>
  </conditionalFormatting>
  <conditionalFormatting sqref="B428:N428">
    <cfRule type="cellIs" dxfId="623" priority="577" operator="lessThan">
      <formula>0</formula>
    </cfRule>
  </conditionalFormatting>
  <conditionalFormatting sqref="N431">
    <cfRule type="cellIs" dxfId="622" priority="578" operator="lessThan">
      <formula>0</formula>
    </cfRule>
  </conditionalFormatting>
  <conditionalFormatting sqref="C438:M438">
    <cfRule type="cellIs" dxfId="621" priority="579" operator="lessThan">
      <formula>0</formula>
    </cfRule>
  </conditionalFormatting>
  <conditionalFormatting sqref="C438:M438">
    <cfRule type="cellIs" dxfId="620" priority="580" operator="lessThan">
      <formula>0</formula>
    </cfRule>
  </conditionalFormatting>
  <conditionalFormatting sqref="H438">
    <cfRule type="cellIs" dxfId="619" priority="581" operator="lessThan">
      <formula>0</formula>
    </cfRule>
  </conditionalFormatting>
  <conditionalFormatting sqref="B438">
    <cfRule type="cellIs" dxfId="618" priority="582" operator="lessThan">
      <formula>0</formula>
    </cfRule>
  </conditionalFormatting>
  <conditionalFormatting sqref="B438">
    <cfRule type="cellIs" dxfId="617" priority="583" operator="lessThan">
      <formula>0</formula>
    </cfRule>
  </conditionalFormatting>
  <conditionalFormatting sqref="B434:N434">
    <cfRule type="cellIs" dxfId="616" priority="584" operator="lessThan">
      <formula>0</formula>
    </cfRule>
  </conditionalFormatting>
  <conditionalFormatting sqref="B434:N434">
    <cfRule type="cellIs" dxfId="615" priority="585" operator="lessThan">
      <formula>0</formula>
    </cfRule>
  </conditionalFormatting>
  <conditionalFormatting sqref="C635:N636">
    <cfRule type="cellIs" dxfId="614" priority="586" operator="lessThan">
      <formula>0</formula>
    </cfRule>
  </conditionalFormatting>
  <conditionalFormatting sqref="C596:N596">
    <cfRule type="cellIs" dxfId="613" priority="587" operator="lessThan">
      <formula>0</formula>
    </cfRule>
  </conditionalFormatting>
  <conditionalFormatting sqref="C602:N602">
    <cfRule type="cellIs" dxfId="612" priority="588" operator="lessThan">
      <formula>0</formula>
    </cfRule>
  </conditionalFormatting>
  <conditionalFormatting sqref="C602:N602">
    <cfRule type="cellIs" dxfId="611" priority="589" operator="lessThan">
      <formula>0</formula>
    </cfRule>
  </conditionalFormatting>
  <conditionalFormatting sqref="C602:N602">
    <cfRule type="cellIs" dxfId="610" priority="590" operator="lessThan">
      <formula>0</formula>
    </cfRule>
  </conditionalFormatting>
  <conditionalFormatting sqref="H444">
    <cfRule type="cellIs" dxfId="609" priority="591" operator="lessThan">
      <formula>0</formula>
    </cfRule>
  </conditionalFormatting>
  <conditionalFormatting sqref="B444">
    <cfRule type="cellIs" dxfId="608" priority="592" operator="lessThan">
      <formula>0</formula>
    </cfRule>
  </conditionalFormatting>
  <conditionalFormatting sqref="B444">
    <cfRule type="cellIs" dxfId="607" priority="593" operator="lessThan">
      <formula>0</formula>
    </cfRule>
  </conditionalFormatting>
  <conditionalFormatting sqref="B440:N440">
    <cfRule type="cellIs" dxfId="606" priority="594" operator="lessThan">
      <formula>0</formula>
    </cfRule>
  </conditionalFormatting>
  <conditionalFormatting sqref="B440:N440">
    <cfRule type="cellIs" dxfId="605" priority="595" operator="lessThan">
      <formula>0</formula>
    </cfRule>
  </conditionalFormatting>
  <conditionalFormatting sqref="B440:N440">
    <cfRule type="cellIs" dxfId="604" priority="596" operator="lessThan">
      <formula>0</formula>
    </cfRule>
  </conditionalFormatting>
  <conditionalFormatting sqref="B440:N440">
    <cfRule type="cellIs" dxfId="603" priority="597" operator="lessThan">
      <formula>0</formula>
    </cfRule>
  </conditionalFormatting>
  <conditionalFormatting sqref="B440:N440">
    <cfRule type="cellIs" dxfId="602" priority="598" operator="lessThan">
      <formula>0</formula>
    </cfRule>
  </conditionalFormatting>
  <conditionalFormatting sqref="B440:N440">
    <cfRule type="cellIs" dxfId="601" priority="599" operator="lessThan">
      <formula>0</formula>
    </cfRule>
  </conditionalFormatting>
  <conditionalFormatting sqref="B440:N440">
    <cfRule type="cellIs" dxfId="600" priority="600" operator="lessThan">
      <formula>0</formula>
    </cfRule>
  </conditionalFormatting>
  <conditionalFormatting sqref="B440:N440">
    <cfRule type="cellIs" dxfId="599" priority="601" operator="lessThan">
      <formula>0</formula>
    </cfRule>
  </conditionalFormatting>
  <conditionalFormatting sqref="N443">
    <cfRule type="cellIs" dxfId="598" priority="602" operator="lessThan">
      <formula>0</formula>
    </cfRule>
  </conditionalFormatting>
  <conditionalFormatting sqref="N444">
    <cfRule type="cellIs" dxfId="597" priority="603" operator="lessThan">
      <formula>0</formula>
    </cfRule>
  </conditionalFormatting>
  <conditionalFormatting sqref="N444">
    <cfRule type="cellIs" dxfId="596" priority="604" operator="lessThan">
      <formula>0</formula>
    </cfRule>
  </conditionalFormatting>
  <conditionalFormatting sqref="C451:M451">
    <cfRule type="cellIs" dxfId="595" priority="605" operator="lessThan">
      <formula>0</formula>
    </cfRule>
  </conditionalFormatting>
  <conditionalFormatting sqref="C451:M451">
    <cfRule type="cellIs" dxfId="594" priority="606" operator="lessThan">
      <formula>0</formula>
    </cfRule>
  </conditionalFormatting>
  <conditionalFormatting sqref="H451">
    <cfRule type="cellIs" dxfId="593" priority="607" operator="lessThan">
      <formula>0</formula>
    </cfRule>
  </conditionalFormatting>
  <conditionalFormatting sqref="B451">
    <cfRule type="cellIs" dxfId="592" priority="608" operator="lessThan">
      <formula>0</formula>
    </cfRule>
  </conditionalFormatting>
  <conditionalFormatting sqref="B451">
    <cfRule type="cellIs" dxfId="591" priority="609" operator="lessThan">
      <formula>0</formula>
    </cfRule>
  </conditionalFormatting>
  <conditionalFormatting sqref="B447:N447">
    <cfRule type="cellIs" dxfId="590" priority="610" operator="lessThan">
      <formula>0</formula>
    </cfRule>
  </conditionalFormatting>
  <conditionalFormatting sqref="B447:N447">
    <cfRule type="cellIs" dxfId="589" priority="611" operator="lessThan">
      <formula>0</formula>
    </cfRule>
  </conditionalFormatting>
  <conditionalFormatting sqref="B447:N447">
    <cfRule type="cellIs" dxfId="588" priority="612" operator="lessThan">
      <formula>0</formula>
    </cfRule>
  </conditionalFormatting>
  <conditionalFormatting sqref="B447:N447">
    <cfRule type="cellIs" dxfId="587" priority="613" operator="lessThan">
      <formula>0</formula>
    </cfRule>
  </conditionalFormatting>
  <conditionalFormatting sqref="B447:N447">
    <cfRule type="cellIs" dxfId="586" priority="614" operator="lessThan">
      <formula>0</formula>
    </cfRule>
  </conditionalFormatting>
  <conditionalFormatting sqref="B447:N447">
    <cfRule type="cellIs" dxfId="585" priority="615" operator="lessThan">
      <formula>0</formula>
    </cfRule>
  </conditionalFormatting>
  <conditionalFormatting sqref="B447:N447">
    <cfRule type="cellIs" dxfId="584" priority="616" operator="lessThan">
      <formula>0</formula>
    </cfRule>
  </conditionalFormatting>
  <conditionalFormatting sqref="B447:N447">
    <cfRule type="cellIs" dxfId="583" priority="617" operator="lessThan">
      <formula>0</formula>
    </cfRule>
  </conditionalFormatting>
  <conditionalFormatting sqref="N450">
    <cfRule type="cellIs" dxfId="582" priority="618" operator="lessThan">
      <formula>0</formula>
    </cfRule>
  </conditionalFormatting>
  <conditionalFormatting sqref="N451">
    <cfRule type="cellIs" dxfId="581" priority="619" operator="lessThan">
      <formula>0</formula>
    </cfRule>
  </conditionalFormatting>
  <conditionalFormatting sqref="N451">
    <cfRule type="cellIs" dxfId="580" priority="620" operator="lessThan">
      <formula>0</formula>
    </cfRule>
  </conditionalFormatting>
  <conditionalFormatting sqref="C457:M457">
    <cfRule type="cellIs" dxfId="579" priority="621" operator="lessThan">
      <formula>0</formula>
    </cfRule>
  </conditionalFormatting>
  <conditionalFormatting sqref="C457:M457">
    <cfRule type="cellIs" dxfId="578" priority="622" operator="lessThan">
      <formula>0</formula>
    </cfRule>
  </conditionalFormatting>
  <conditionalFormatting sqref="H457">
    <cfRule type="cellIs" dxfId="577" priority="623" operator="lessThan">
      <formula>0</formula>
    </cfRule>
  </conditionalFormatting>
  <conditionalFormatting sqref="B457">
    <cfRule type="cellIs" dxfId="576" priority="624" operator="lessThan">
      <formula>0</formula>
    </cfRule>
  </conditionalFormatting>
  <conditionalFormatting sqref="B457">
    <cfRule type="cellIs" dxfId="575" priority="625" operator="lessThan">
      <formula>0</formula>
    </cfRule>
  </conditionalFormatting>
  <conditionalFormatting sqref="Q504">
    <cfRule type="cellIs" dxfId="574" priority="626" operator="lessThan">
      <formula>0</formula>
    </cfRule>
  </conditionalFormatting>
  <conditionalFormatting sqref="P504">
    <cfRule type="cellIs" dxfId="573" priority="627" operator="lessThan">
      <formula>0</formula>
    </cfRule>
  </conditionalFormatting>
  <conditionalFormatting sqref="Q512">
    <cfRule type="cellIs" dxfId="572" priority="628" operator="lessThan">
      <formula>0</formula>
    </cfRule>
  </conditionalFormatting>
  <conditionalFormatting sqref="P512">
    <cfRule type="cellIs" dxfId="571" priority="629" operator="lessThan">
      <formula>0</formula>
    </cfRule>
  </conditionalFormatting>
  <conditionalFormatting sqref="Q521">
    <cfRule type="cellIs" dxfId="570" priority="630" operator="lessThan">
      <formula>0</formula>
    </cfRule>
  </conditionalFormatting>
  <conditionalFormatting sqref="P521">
    <cfRule type="cellIs" dxfId="569" priority="631" operator="lessThan">
      <formula>0</formula>
    </cfRule>
  </conditionalFormatting>
  <conditionalFormatting sqref="Q529">
    <cfRule type="cellIs" dxfId="568" priority="632" operator="lessThan">
      <formula>0</formula>
    </cfRule>
  </conditionalFormatting>
  <conditionalFormatting sqref="C460:C463">
    <cfRule type="expression" dxfId="567" priority="633">
      <formula>C460/B460&gt;1</formula>
    </cfRule>
  </conditionalFormatting>
  <conditionalFormatting sqref="C460:C463">
    <cfRule type="expression" dxfId="566" priority="634">
      <formula>C460/B460&lt;1</formula>
    </cfRule>
  </conditionalFormatting>
  <conditionalFormatting sqref="Q537">
    <cfRule type="cellIs" dxfId="565" priority="635" operator="lessThan">
      <formula>0</formula>
    </cfRule>
  </conditionalFormatting>
  <conditionalFormatting sqref="D460:N463">
    <cfRule type="expression" dxfId="564" priority="636">
      <formula>D460/C460&gt;1</formula>
    </cfRule>
  </conditionalFormatting>
  <conditionalFormatting sqref="D460:N463">
    <cfRule type="expression" dxfId="563" priority="637">
      <formula>D460/C460&lt;1</formula>
    </cfRule>
  </conditionalFormatting>
  <conditionalFormatting sqref="Q552">
    <cfRule type="cellIs" dxfId="562" priority="638" operator="lessThan">
      <formula>0</formula>
    </cfRule>
  </conditionalFormatting>
  <conditionalFormatting sqref="B460:B463 B551:N551 B559:N559 B574:N574 B588:N588">
    <cfRule type="expression" dxfId="561" priority="639">
      <formula>B460/#REF!&gt;1</formula>
    </cfRule>
  </conditionalFormatting>
  <conditionalFormatting sqref="B460:B463 B551:N551 B559:N559 B574:N574 B588:N588">
    <cfRule type="expression" dxfId="560" priority="640">
      <formula>B460/#REF!&lt;1</formula>
    </cfRule>
  </conditionalFormatting>
  <conditionalFormatting sqref="Q560">
    <cfRule type="cellIs" dxfId="559" priority="641" operator="lessThan">
      <formula>0</formula>
    </cfRule>
  </conditionalFormatting>
  <conditionalFormatting sqref="B511">
    <cfRule type="expression" dxfId="558" priority="642">
      <formula>B511/#REF!&gt;1</formula>
    </cfRule>
  </conditionalFormatting>
  <conditionalFormatting sqref="B511">
    <cfRule type="expression" dxfId="557" priority="643">
      <formula>B511/#REF!&lt;1</formula>
    </cfRule>
  </conditionalFormatting>
  <conditionalFormatting sqref="Q589">
    <cfRule type="cellIs" dxfId="556" priority="644" operator="lessThan">
      <formula>0</formula>
    </cfRule>
  </conditionalFormatting>
  <conditionalFormatting sqref="C511">
    <cfRule type="expression" dxfId="555" priority="645">
      <formula>C511/B511&gt;1</formula>
    </cfRule>
  </conditionalFormatting>
  <conditionalFormatting sqref="C511">
    <cfRule type="expression" dxfId="554" priority="646">
      <formula>C511/B511&lt;1</formula>
    </cfRule>
  </conditionalFormatting>
  <conditionalFormatting sqref="D511">
    <cfRule type="cellIs" dxfId="553" priority="647" operator="lessThan">
      <formula>0</formula>
    </cfRule>
  </conditionalFormatting>
  <conditionalFormatting sqref="D511">
    <cfRule type="expression" dxfId="552" priority="648">
      <formula>D511/C511&gt;1</formula>
    </cfRule>
  </conditionalFormatting>
  <conditionalFormatting sqref="D511">
    <cfRule type="expression" dxfId="551" priority="649">
      <formula>D511/C511&lt;1</formula>
    </cfRule>
  </conditionalFormatting>
  <conditionalFormatting sqref="E511">
    <cfRule type="cellIs" dxfId="550" priority="650" operator="lessThan">
      <formula>0</formula>
    </cfRule>
  </conditionalFormatting>
  <conditionalFormatting sqref="E511">
    <cfRule type="expression" dxfId="549" priority="651">
      <formula>E511/D511&gt;1</formula>
    </cfRule>
  </conditionalFormatting>
  <conditionalFormatting sqref="E511">
    <cfRule type="expression" dxfId="548" priority="652">
      <formula>E511/D511&lt;1</formula>
    </cfRule>
  </conditionalFormatting>
  <conditionalFormatting sqref="F511">
    <cfRule type="cellIs" dxfId="547" priority="653" operator="lessThan">
      <formula>0</formula>
    </cfRule>
  </conditionalFormatting>
  <conditionalFormatting sqref="F511">
    <cfRule type="expression" dxfId="546" priority="654">
      <formula>F511/E511&gt;1</formula>
    </cfRule>
  </conditionalFormatting>
  <conditionalFormatting sqref="F511">
    <cfRule type="expression" dxfId="545" priority="655">
      <formula>F511/E511&lt;1</formula>
    </cfRule>
  </conditionalFormatting>
  <conditionalFormatting sqref="G511">
    <cfRule type="cellIs" dxfId="544" priority="656" operator="lessThan">
      <formula>0</formula>
    </cfRule>
  </conditionalFormatting>
  <conditionalFormatting sqref="G511">
    <cfRule type="expression" dxfId="543" priority="657">
      <formula>G511/F511&gt;1</formula>
    </cfRule>
  </conditionalFormatting>
  <conditionalFormatting sqref="G511">
    <cfRule type="expression" dxfId="542" priority="658">
      <formula>G511/F511&lt;1</formula>
    </cfRule>
  </conditionalFormatting>
  <conditionalFormatting sqref="H511">
    <cfRule type="cellIs" dxfId="541" priority="659" operator="lessThan">
      <formula>0</formula>
    </cfRule>
  </conditionalFormatting>
  <conditionalFormatting sqref="H511">
    <cfRule type="expression" dxfId="540" priority="660">
      <formula>H511/G511&gt;1</formula>
    </cfRule>
  </conditionalFormatting>
  <conditionalFormatting sqref="H511">
    <cfRule type="expression" dxfId="539" priority="661">
      <formula>H511/G511&lt;1</formula>
    </cfRule>
  </conditionalFormatting>
  <conditionalFormatting sqref="I511:N511">
    <cfRule type="cellIs" dxfId="538" priority="662" operator="lessThan">
      <formula>0</formula>
    </cfRule>
  </conditionalFormatting>
  <conditionalFormatting sqref="I511:N511">
    <cfRule type="expression" dxfId="537" priority="663">
      <formula>I511/H511&gt;1</formula>
    </cfRule>
  </conditionalFormatting>
  <conditionalFormatting sqref="I511:N511">
    <cfRule type="expression" dxfId="536" priority="664">
      <formula>I511/H511&lt;1</formula>
    </cfRule>
  </conditionalFormatting>
  <conditionalFormatting sqref="B551">
    <cfRule type="cellIs" dxfId="535" priority="665" operator="lessThan">
      <formula>0</formula>
    </cfRule>
  </conditionalFormatting>
  <conditionalFormatting sqref="B551">
    <cfRule type="expression" dxfId="534" priority="666">
      <formula>B551/#REF!&gt;1</formula>
    </cfRule>
  </conditionalFormatting>
  <conditionalFormatting sqref="B551">
    <cfRule type="expression" dxfId="533" priority="667">
      <formula>B551/#REF!&lt;1</formula>
    </cfRule>
  </conditionalFormatting>
  <conditionalFormatting sqref="C551">
    <cfRule type="cellIs" dxfId="532" priority="668" operator="lessThan">
      <formula>0</formula>
    </cfRule>
  </conditionalFormatting>
  <conditionalFormatting sqref="C551">
    <cfRule type="expression" dxfId="531" priority="669">
      <formula>C551/B551&gt;1</formula>
    </cfRule>
  </conditionalFormatting>
  <conditionalFormatting sqref="C551">
    <cfRule type="expression" dxfId="530" priority="670">
      <formula>C551/B551&lt;1</formula>
    </cfRule>
  </conditionalFormatting>
  <conditionalFormatting sqref="D551">
    <cfRule type="cellIs" dxfId="529" priority="671" operator="lessThan">
      <formula>0</formula>
    </cfRule>
  </conditionalFormatting>
  <conditionalFormatting sqref="D551">
    <cfRule type="expression" dxfId="528" priority="672">
      <formula>D551/C551&gt;1</formula>
    </cfRule>
  </conditionalFormatting>
  <conditionalFormatting sqref="D551">
    <cfRule type="expression" dxfId="527" priority="673">
      <formula>D551/C551&lt;1</formula>
    </cfRule>
  </conditionalFormatting>
  <conditionalFormatting sqref="E551">
    <cfRule type="cellIs" dxfId="526" priority="674" operator="lessThan">
      <formula>0</formula>
    </cfRule>
  </conditionalFormatting>
  <conditionalFormatting sqref="E551">
    <cfRule type="expression" dxfId="525" priority="675">
      <formula>E551/D551&gt;1</formula>
    </cfRule>
  </conditionalFormatting>
  <conditionalFormatting sqref="E551">
    <cfRule type="expression" dxfId="524" priority="676">
      <formula>E551/D551&lt;1</formula>
    </cfRule>
  </conditionalFormatting>
  <conditionalFormatting sqref="F551">
    <cfRule type="cellIs" dxfId="523" priority="677" operator="lessThan">
      <formula>0</formula>
    </cfRule>
  </conditionalFormatting>
  <conditionalFormatting sqref="F551">
    <cfRule type="expression" dxfId="522" priority="678">
      <formula>F551/E551&gt;1</formula>
    </cfRule>
  </conditionalFormatting>
  <conditionalFormatting sqref="F551">
    <cfRule type="expression" dxfId="521" priority="679">
      <formula>F551/E551&lt;1</formula>
    </cfRule>
  </conditionalFormatting>
  <conditionalFormatting sqref="G551">
    <cfRule type="cellIs" dxfId="520" priority="680" operator="lessThan">
      <formula>0</formula>
    </cfRule>
  </conditionalFormatting>
  <conditionalFormatting sqref="G551">
    <cfRule type="expression" dxfId="519" priority="681">
      <formula>G551/F551&gt;1</formula>
    </cfRule>
  </conditionalFormatting>
  <conditionalFormatting sqref="G551">
    <cfRule type="expression" dxfId="518" priority="682">
      <formula>G551/F551&lt;1</formula>
    </cfRule>
  </conditionalFormatting>
  <conditionalFormatting sqref="H551">
    <cfRule type="cellIs" dxfId="517" priority="683" operator="lessThan">
      <formula>0</formula>
    </cfRule>
  </conditionalFormatting>
  <conditionalFormatting sqref="H551">
    <cfRule type="expression" dxfId="516" priority="684">
      <formula>H551/G551&gt;1</formula>
    </cfRule>
  </conditionalFormatting>
  <conditionalFormatting sqref="H551">
    <cfRule type="expression" dxfId="515" priority="685">
      <formula>H551/G551&lt;1</formula>
    </cfRule>
  </conditionalFormatting>
  <conditionalFormatting sqref="B559">
    <cfRule type="cellIs" dxfId="514" priority="686" operator="lessThan">
      <formula>0</formula>
    </cfRule>
  </conditionalFormatting>
  <conditionalFormatting sqref="B559">
    <cfRule type="expression" dxfId="513" priority="687">
      <formula>B559/#REF!&gt;1</formula>
    </cfRule>
  </conditionalFormatting>
  <conditionalFormatting sqref="B559">
    <cfRule type="expression" dxfId="512" priority="688">
      <formula>B559/#REF!&lt;1</formula>
    </cfRule>
  </conditionalFormatting>
  <conditionalFormatting sqref="C559">
    <cfRule type="cellIs" dxfId="511" priority="689" operator="lessThan">
      <formula>0</formula>
    </cfRule>
  </conditionalFormatting>
  <conditionalFormatting sqref="C559">
    <cfRule type="expression" dxfId="510" priority="690">
      <formula>C559/B559&gt;1</formula>
    </cfRule>
  </conditionalFormatting>
  <conditionalFormatting sqref="C559">
    <cfRule type="expression" dxfId="509" priority="691">
      <formula>C559/B559&lt;1</formula>
    </cfRule>
  </conditionalFormatting>
  <conditionalFormatting sqref="D559">
    <cfRule type="cellIs" dxfId="508" priority="692" operator="lessThan">
      <formula>0</formula>
    </cfRule>
  </conditionalFormatting>
  <conditionalFormatting sqref="D559">
    <cfRule type="expression" dxfId="507" priority="693">
      <formula>D559/C559&gt;1</formula>
    </cfRule>
  </conditionalFormatting>
  <conditionalFormatting sqref="D559">
    <cfRule type="expression" dxfId="506" priority="694">
      <formula>D559/C559&lt;1</formula>
    </cfRule>
  </conditionalFormatting>
  <conditionalFormatting sqref="E559">
    <cfRule type="cellIs" dxfId="505" priority="695" operator="lessThan">
      <formula>0</formula>
    </cfRule>
  </conditionalFormatting>
  <conditionalFormatting sqref="E559">
    <cfRule type="expression" dxfId="504" priority="696">
      <formula>E559/D559&gt;1</formula>
    </cfRule>
  </conditionalFormatting>
  <conditionalFormatting sqref="E559">
    <cfRule type="expression" dxfId="503" priority="697">
      <formula>E559/D559&lt;1</formula>
    </cfRule>
  </conditionalFormatting>
  <conditionalFormatting sqref="F559">
    <cfRule type="cellIs" dxfId="502" priority="698" operator="lessThan">
      <formula>0</formula>
    </cfRule>
  </conditionalFormatting>
  <conditionalFormatting sqref="F559">
    <cfRule type="expression" dxfId="501" priority="699">
      <formula>F559/E559&gt;1</formula>
    </cfRule>
  </conditionalFormatting>
  <conditionalFormatting sqref="F559">
    <cfRule type="expression" dxfId="500" priority="700">
      <formula>F559/E559&lt;1</formula>
    </cfRule>
  </conditionalFormatting>
  <conditionalFormatting sqref="G559">
    <cfRule type="cellIs" dxfId="499" priority="701" operator="lessThan">
      <formula>0</formula>
    </cfRule>
  </conditionalFormatting>
  <conditionalFormatting sqref="G559">
    <cfRule type="expression" dxfId="498" priority="702">
      <formula>G559/F559&gt;1</formula>
    </cfRule>
  </conditionalFormatting>
  <conditionalFormatting sqref="G559">
    <cfRule type="expression" dxfId="497" priority="703">
      <formula>G559/F559&lt;1</formula>
    </cfRule>
  </conditionalFormatting>
  <conditionalFormatting sqref="H559">
    <cfRule type="cellIs" dxfId="496" priority="704" operator="lessThan">
      <formula>0</formula>
    </cfRule>
  </conditionalFormatting>
  <conditionalFormatting sqref="H559">
    <cfRule type="expression" dxfId="495" priority="705">
      <formula>H559/G559&gt;1</formula>
    </cfRule>
  </conditionalFormatting>
  <conditionalFormatting sqref="H559">
    <cfRule type="expression" dxfId="494" priority="706">
      <formula>H559/G559&lt;1</formula>
    </cfRule>
  </conditionalFormatting>
  <conditionalFormatting sqref="B588">
    <cfRule type="expression" dxfId="493" priority="707">
      <formula>B588/#REF!&gt;1</formula>
    </cfRule>
  </conditionalFormatting>
  <conditionalFormatting sqref="B588">
    <cfRule type="expression" dxfId="492" priority="708">
      <formula>B588/#REF!&lt;1</formula>
    </cfRule>
  </conditionalFormatting>
  <conditionalFormatting sqref="C588">
    <cfRule type="cellIs" dxfId="491" priority="709" operator="lessThan">
      <formula>0</formula>
    </cfRule>
  </conditionalFormatting>
  <conditionalFormatting sqref="C588">
    <cfRule type="expression" dxfId="490" priority="710">
      <formula>C588/B588&gt;1</formula>
    </cfRule>
  </conditionalFormatting>
  <conditionalFormatting sqref="C588">
    <cfRule type="expression" dxfId="489" priority="711">
      <formula>C588/B588&lt;1</formula>
    </cfRule>
  </conditionalFormatting>
  <conditionalFormatting sqref="D588">
    <cfRule type="expression" dxfId="488" priority="712">
      <formula>D588/C588&gt;1</formula>
    </cfRule>
  </conditionalFormatting>
  <conditionalFormatting sqref="D588">
    <cfRule type="expression" dxfId="487" priority="713">
      <formula>D588/C588&lt;1</formula>
    </cfRule>
  </conditionalFormatting>
  <conditionalFormatting sqref="E588">
    <cfRule type="cellIs" dxfId="486" priority="714" operator="lessThan">
      <formula>0</formula>
    </cfRule>
  </conditionalFormatting>
  <conditionalFormatting sqref="E588">
    <cfRule type="expression" dxfId="485" priority="715">
      <formula>E588/D588&gt;1</formula>
    </cfRule>
  </conditionalFormatting>
  <conditionalFormatting sqref="E588">
    <cfRule type="expression" dxfId="484" priority="716">
      <formula>E588/D588&lt;1</formula>
    </cfRule>
  </conditionalFormatting>
  <conditionalFormatting sqref="F588">
    <cfRule type="cellIs" dxfId="483" priority="717" operator="lessThan">
      <formula>0</formula>
    </cfRule>
  </conditionalFormatting>
  <conditionalFormatting sqref="F588">
    <cfRule type="expression" dxfId="482" priority="718">
      <formula>F588/E588&gt;1</formula>
    </cfRule>
  </conditionalFormatting>
  <conditionalFormatting sqref="F588">
    <cfRule type="expression" dxfId="481" priority="719">
      <formula>F588/E588&lt;1</formula>
    </cfRule>
  </conditionalFormatting>
  <conditionalFormatting sqref="G588">
    <cfRule type="expression" dxfId="480" priority="720">
      <formula>G588/F588&gt;1</formula>
    </cfRule>
  </conditionalFormatting>
  <conditionalFormatting sqref="G588">
    <cfRule type="expression" dxfId="479" priority="721">
      <formula>G588/F588&lt;1</formula>
    </cfRule>
  </conditionalFormatting>
  <conditionalFormatting sqref="H588">
    <cfRule type="expression" dxfId="478" priority="722">
      <formula>H588/G588&gt;1</formula>
    </cfRule>
  </conditionalFormatting>
  <conditionalFormatting sqref="H588">
    <cfRule type="expression" dxfId="477" priority="723">
      <formula>H588/G588&lt;1</formula>
    </cfRule>
  </conditionalFormatting>
  <conditionalFormatting sqref="N595">
    <cfRule type="cellIs" dxfId="476" priority="724" operator="lessThan">
      <formula>0</formula>
    </cfRule>
  </conditionalFormatting>
  <conditionalFormatting sqref="N599">
    <cfRule type="cellIs" dxfId="475" priority="725" operator="lessThan">
      <formula>0</formula>
    </cfRule>
  </conditionalFormatting>
  <conditionalFormatting sqref="N599">
    <cfRule type="cellIs" dxfId="474" priority="726" operator="lessThan">
      <formula>0</formula>
    </cfRule>
  </conditionalFormatting>
  <conditionalFormatting sqref="P362">
    <cfRule type="cellIs" dxfId="473" priority="727" operator="lessThan">
      <formula>0</formula>
    </cfRule>
  </conditionalFormatting>
  <conditionalFormatting sqref="P363:P364">
    <cfRule type="cellIs" dxfId="472" priority="728" operator="lessThan">
      <formula>0</formula>
    </cfRule>
  </conditionalFormatting>
  <conditionalFormatting sqref="P460:P463">
    <cfRule type="cellIs" dxfId="471" priority="729" operator="lessThan">
      <formula>0</formula>
    </cfRule>
  </conditionalFormatting>
  <conditionalFormatting sqref="P360">
    <cfRule type="cellIs" dxfId="470" priority="730" operator="lessThan">
      <formula>0</formula>
    </cfRule>
  </conditionalFormatting>
  <conditionalFormatting sqref="P365:P366">
    <cfRule type="cellIs" dxfId="469" priority="731" operator="lessThan">
      <formula>0</formula>
    </cfRule>
  </conditionalFormatting>
  <conditionalFormatting sqref="P368:P372">
    <cfRule type="cellIs" dxfId="468" priority="732" operator="lessThan">
      <formula>0</formula>
    </cfRule>
  </conditionalFormatting>
  <conditionalFormatting sqref="P377:P378">
    <cfRule type="cellIs" dxfId="467" priority="733" operator="lessThan">
      <formula>0</formula>
    </cfRule>
  </conditionalFormatting>
  <conditionalFormatting sqref="P383:P384">
    <cfRule type="cellIs" dxfId="466" priority="734" operator="lessThan">
      <formula>0</formula>
    </cfRule>
  </conditionalFormatting>
  <conditionalFormatting sqref="P389:P390">
    <cfRule type="cellIs" dxfId="465" priority="735" operator="lessThan">
      <formula>0</formula>
    </cfRule>
  </conditionalFormatting>
  <conditionalFormatting sqref="P395:P396">
    <cfRule type="cellIs" dxfId="464" priority="736" operator="lessThan">
      <formula>0</formula>
    </cfRule>
  </conditionalFormatting>
  <conditionalFormatting sqref="P401">
    <cfRule type="cellIs" dxfId="463" priority="737" operator="lessThan">
      <formula>0</formula>
    </cfRule>
  </conditionalFormatting>
  <conditionalFormatting sqref="P407:P408">
    <cfRule type="cellIs" dxfId="462" priority="738" operator="lessThan">
      <formula>0</formula>
    </cfRule>
  </conditionalFormatting>
  <conditionalFormatting sqref="P413:P414">
    <cfRule type="cellIs" dxfId="461" priority="739" operator="lessThan">
      <formula>0</formula>
    </cfRule>
  </conditionalFormatting>
  <conditionalFormatting sqref="P419:P420">
    <cfRule type="cellIs" dxfId="460" priority="740" operator="lessThan">
      <formula>0</formula>
    </cfRule>
  </conditionalFormatting>
  <conditionalFormatting sqref="P425:P426">
    <cfRule type="cellIs" dxfId="459" priority="741" operator="lessThan">
      <formula>0</formula>
    </cfRule>
  </conditionalFormatting>
  <conditionalFormatting sqref="P431:P432">
    <cfRule type="cellIs" dxfId="458" priority="742" operator="lessThan">
      <formula>0</formula>
    </cfRule>
  </conditionalFormatting>
  <conditionalFormatting sqref="P437:P438">
    <cfRule type="cellIs" dxfId="457" priority="743" operator="lessThan">
      <formula>0</formula>
    </cfRule>
  </conditionalFormatting>
  <conditionalFormatting sqref="P443:P444">
    <cfRule type="cellIs" dxfId="456" priority="744" operator="lessThan">
      <formula>0</formula>
    </cfRule>
  </conditionalFormatting>
  <conditionalFormatting sqref="P450:P451">
    <cfRule type="cellIs" dxfId="455" priority="745" operator="lessThan">
      <formula>0</formula>
    </cfRule>
  </conditionalFormatting>
  <conditionalFormatting sqref="P456:P457">
    <cfRule type="cellIs" dxfId="454" priority="746" operator="lessThan">
      <formula>0</formula>
    </cfRule>
  </conditionalFormatting>
  <conditionalFormatting sqref="P464">
    <cfRule type="cellIs" dxfId="453" priority="747" operator="lessThan">
      <formula>0</formula>
    </cfRule>
  </conditionalFormatting>
  <conditionalFormatting sqref="P471">
    <cfRule type="cellIs" dxfId="452" priority="748" operator="lessThan">
      <formula>0</formula>
    </cfRule>
  </conditionalFormatting>
  <conditionalFormatting sqref="P502:P503">
    <cfRule type="cellIs" dxfId="451" priority="749" operator="lessThan">
      <formula>0</formula>
    </cfRule>
  </conditionalFormatting>
  <conditionalFormatting sqref="P510:P511">
    <cfRule type="cellIs" dxfId="450" priority="750" operator="lessThan">
      <formula>0</formula>
    </cfRule>
  </conditionalFormatting>
  <conditionalFormatting sqref="P519:P520">
    <cfRule type="cellIs" dxfId="449" priority="751" operator="lessThan">
      <formula>0</formula>
    </cfRule>
  </conditionalFormatting>
  <conditionalFormatting sqref="P527:P528">
    <cfRule type="cellIs" dxfId="448" priority="752" operator="lessThan">
      <formula>0</formula>
    </cfRule>
  </conditionalFormatting>
  <conditionalFormatting sqref="P543:P544">
    <cfRule type="cellIs" dxfId="447" priority="753" operator="lessThan">
      <formula>0</formula>
    </cfRule>
  </conditionalFormatting>
  <conditionalFormatting sqref="P535:P536">
    <cfRule type="cellIs" dxfId="446" priority="754" operator="lessThan">
      <formula>0</formula>
    </cfRule>
  </conditionalFormatting>
  <conditionalFormatting sqref="P550:P551">
    <cfRule type="cellIs" dxfId="445" priority="755" operator="lessThan">
      <formula>0</formula>
    </cfRule>
  </conditionalFormatting>
  <conditionalFormatting sqref="P558:P559">
    <cfRule type="cellIs" dxfId="444" priority="756" operator="lessThan">
      <formula>0</formula>
    </cfRule>
  </conditionalFormatting>
  <conditionalFormatting sqref="P566:P567">
    <cfRule type="cellIs" dxfId="443" priority="757" operator="lessThan">
      <formula>0</formula>
    </cfRule>
  </conditionalFormatting>
  <conditionalFormatting sqref="P573:P574">
    <cfRule type="cellIs" dxfId="442" priority="758" operator="lessThan">
      <formula>0</formula>
    </cfRule>
  </conditionalFormatting>
  <conditionalFormatting sqref="P580:P581">
    <cfRule type="cellIs" dxfId="441" priority="759" operator="lessThan">
      <formula>0</formula>
    </cfRule>
  </conditionalFormatting>
  <conditionalFormatting sqref="P587:P588">
    <cfRule type="cellIs" dxfId="440" priority="760" operator="lessThan">
      <formula>0</formula>
    </cfRule>
  </conditionalFormatting>
  <conditionalFormatting sqref="P595:P596">
    <cfRule type="cellIs" dxfId="439" priority="761" operator="lessThan">
      <formula>0</formula>
    </cfRule>
  </conditionalFormatting>
  <conditionalFormatting sqref="P602">
    <cfRule type="cellIs" dxfId="438" priority="762" operator="lessThan">
      <formula>0</formula>
    </cfRule>
  </conditionalFormatting>
  <conditionalFormatting sqref="P607">
    <cfRule type="cellIs" dxfId="437" priority="763" operator="lessThan">
      <formula>0</formula>
    </cfRule>
  </conditionalFormatting>
  <conditionalFormatting sqref="P631:P633">
    <cfRule type="cellIs" dxfId="436" priority="764" operator="lessThan">
      <formula>0</formula>
    </cfRule>
  </conditionalFormatting>
  <conditionalFormatting sqref="P704:Q707 I706:N706">
    <cfRule type="cellIs" dxfId="435" priority="765" operator="lessThan">
      <formula>0</formula>
    </cfRule>
  </conditionalFormatting>
  <conditionalFormatting sqref="P635:P636">
    <cfRule type="cellIs" dxfId="434" priority="766" operator="lessThan">
      <formula>0</formula>
    </cfRule>
  </conditionalFormatting>
  <conditionalFormatting sqref="P639">
    <cfRule type="cellIs" dxfId="433" priority="767" operator="lessThan">
      <formula>0</formula>
    </cfRule>
  </conditionalFormatting>
  <conditionalFormatting sqref="P640">
    <cfRule type="cellIs" dxfId="432" priority="768" operator="lessThan">
      <formula>0</formula>
    </cfRule>
  </conditionalFormatting>
  <conditionalFormatting sqref="P642">
    <cfRule type="cellIs" dxfId="431" priority="769" operator="lessThan">
      <formula>0</formula>
    </cfRule>
  </conditionalFormatting>
  <conditionalFormatting sqref="P643">
    <cfRule type="cellIs" dxfId="430" priority="770" operator="lessThan">
      <formula>0</formula>
    </cfRule>
  </conditionalFormatting>
  <conditionalFormatting sqref="D631:N633 D639:N640 D645:N645 D642:O642">
    <cfRule type="expression" dxfId="429" priority="771">
      <formula>D631/C631&gt;1</formula>
    </cfRule>
  </conditionalFormatting>
  <conditionalFormatting sqref="D631:N633 D639:N640 D645:N645 D642:O642">
    <cfRule type="expression" dxfId="428" priority="772">
      <formula>D631/C631&lt;1</formula>
    </cfRule>
  </conditionalFormatting>
  <conditionalFormatting sqref="C506:C509">
    <cfRule type="cellIs" dxfId="427" priority="773" operator="lessThan">
      <formula>0</formula>
    </cfRule>
  </conditionalFormatting>
  <conditionalFormatting sqref="C506:C509">
    <cfRule type="expression" dxfId="426" priority="774">
      <formula>C506/B506&gt;1</formula>
    </cfRule>
  </conditionalFormatting>
  <conditionalFormatting sqref="C506:C509">
    <cfRule type="expression" dxfId="425" priority="775">
      <formula>C506/B506&lt;1</formula>
    </cfRule>
  </conditionalFormatting>
  <conditionalFormatting sqref="D506:N509">
    <cfRule type="cellIs" dxfId="424" priority="776" operator="lessThan">
      <formula>0</formula>
    </cfRule>
  </conditionalFormatting>
  <conditionalFormatting sqref="D506:N509">
    <cfRule type="expression" dxfId="423" priority="777">
      <formula>D506/C506&gt;1</formula>
    </cfRule>
  </conditionalFormatting>
  <conditionalFormatting sqref="D506:N509">
    <cfRule type="expression" dxfId="422" priority="778">
      <formula>D506/C506&lt;1</formula>
    </cfRule>
  </conditionalFormatting>
  <conditionalFormatting sqref="B506:B509">
    <cfRule type="cellIs" dxfId="421" priority="779" operator="lessThan">
      <formula>0</formula>
    </cfRule>
  </conditionalFormatting>
  <conditionalFormatting sqref="B506:B509">
    <cfRule type="expression" dxfId="420" priority="780">
      <formula>B506/#REF!&gt;1</formula>
    </cfRule>
  </conditionalFormatting>
  <conditionalFormatting sqref="B506:B509">
    <cfRule type="expression" dxfId="419" priority="781">
      <formula>B506/#REF!&lt;1</formula>
    </cfRule>
  </conditionalFormatting>
  <conditionalFormatting sqref="J550:N550 J558:N558 J573:N573 J587:N587">
    <cfRule type="cellIs" dxfId="418" priority="782" operator="lessThan">
      <formula>0</formula>
    </cfRule>
  </conditionalFormatting>
  <conditionalFormatting sqref="C546:C550 D550:I550 C554:C558 D558:I558 C569:C573 D573:I573 C583:C587 D587:I587">
    <cfRule type="cellIs" dxfId="417" priority="783" operator="lessThan">
      <formula>0</formula>
    </cfRule>
  </conditionalFormatting>
  <conditionalFormatting sqref="C550:M550 C558:M558 C573:M573 C587:M587">
    <cfRule type="cellIs" dxfId="416" priority="784" operator="lessThan">
      <formula>0</formula>
    </cfRule>
  </conditionalFormatting>
  <conditionalFormatting sqref="C546:C549 C554:C557 C569:C572 C583:C586">
    <cfRule type="expression" dxfId="415" priority="785">
      <formula>C546/B546&gt;1</formula>
    </cfRule>
  </conditionalFormatting>
  <conditionalFormatting sqref="C546:C549 C554:C557 C569:C572 C583:C586">
    <cfRule type="expression" dxfId="414" priority="786">
      <formula>C546/B546&lt;1</formula>
    </cfRule>
  </conditionalFormatting>
  <conditionalFormatting sqref="D546:N549 D554:N557 D569:N572 D583:N586">
    <cfRule type="cellIs" dxfId="413" priority="787" operator="lessThan">
      <formula>0</formula>
    </cfRule>
  </conditionalFormatting>
  <conditionalFormatting sqref="D546:N549 D554:N557 D569:N572 D583:N586">
    <cfRule type="expression" dxfId="412" priority="788">
      <formula>D546/C546&gt;1</formula>
    </cfRule>
  </conditionalFormatting>
  <conditionalFormatting sqref="D546:N549 D554:N557 D569:N572 D583:N586">
    <cfRule type="expression" dxfId="411" priority="789">
      <formula>D546/C546&lt;1</formula>
    </cfRule>
  </conditionalFormatting>
  <conditionalFormatting sqref="C550:N550 C558:N558 C573:N573 C587:N587">
    <cfRule type="cellIs" dxfId="410" priority="790" operator="lessThan">
      <formula>0</formula>
    </cfRule>
  </conditionalFormatting>
  <conditionalFormatting sqref="C550:N550 C558:N558 C573:N573 C587:N587">
    <cfRule type="expression" dxfId="409" priority="791">
      <formula>C550/B550&gt;1</formula>
    </cfRule>
  </conditionalFormatting>
  <conditionalFormatting sqref="C550:N550 C558:N558 C573:N573 C587:N587">
    <cfRule type="expression" dxfId="408" priority="792">
      <formula>C550/B550&lt;1</formula>
    </cfRule>
  </conditionalFormatting>
  <conditionalFormatting sqref="B631:B633 B635:B636 B639:B640 B642 B645">
    <cfRule type="cellIs" dxfId="407" priority="793" operator="lessThan">
      <formula>0</formula>
    </cfRule>
  </conditionalFormatting>
  <conditionalFormatting sqref="C631:C633 C639:C640 C642 C645">
    <cfRule type="cellIs" dxfId="406" priority="794" operator="lessThan">
      <formula>0</formula>
    </cfRule>
  </conditionalFormatting>
  <conditionalFormatting sqref="C631:C633 C639:C640 C642 C645">
    <cfRule type="expression" dxfId="405" priority="795">
      <formula>C631/B631&gt;1</formula>
    </cfRule>
  </conditionalFormatting>
  <conditionalFormatting sqref="C631:C633 C639:C640 C642 C645">
    <cfRule type="expression" dxfId="404" priority="796">
      <formula>C631/B631&lt;1</formula>
    </cfRule>
  </conditionalFormatting>
  <conditionalFormatting sqref="D631:N633 D639:N640 D645:N645 D642:O642">
    <cfRule type="cellIs" dxfId="403" priority="797" operator="lessThan">
      <formula>0</formula>
    </cfRule>
  </conditionalFormatting>
  <conditionalFormatting sqref="B503:N503 B536 B567 B596">
    <cfRule type="expression" dxfId="402" priority="798">
      <formula>B503/#REF!&gt;1</formula>
    </cfRule>
  </conditionalFormatting>
  <conditionalFormatting sqref="B503:N503 B536 B567 B596">
    <cfRule type="expression" dxfId="401" priority="799">
      <formula>B503/#REF!&lt;1</formula>
    </cfRule>
  </conditionalFormatting>
  <conditionalFormatting sqref="C464">
    <cfRule type="cellIs" dxfId="400" priority="800" operator="lessThan">
      <formula>0</formula>
    </cfRule>
  </conditionalFormatting>
  <conditionalFormatting sqref="C464">
    <cfRule type="expression" dxfId="399" priority="801">
      <formula>C464/B464&gt;1</formula>
    </cfRule>
  </conditionalFormatting>
  <conditionalFormatting sqref="C464">
    <cfRule type="expression" dxfId="398" priority="802">
      <formula>C464/B464&lt;1</formula>
    </cfRule>
  </conditionalFormatting>
  <conditionalFormatting sqref="D464:N464">
    <cfRule type="cellIs" dxfId="397" priority="803" operator="lessThan">
      <formula>0</formula>
    </cfRule>
  </conditionalFormatting>
  <conditionalFormatting sqref="D464:N464">
    <cfRule type="expression" dxfId="396" priority="804">
      <formula>D464/C464&gt;1</formula>
    </cfRule>
  </conditionalFormatting>
  <conditionalFormatting sqref="D464:N464">
    <cfRule type="expression" dxfId="395" priority="805">
      <formula>D464/C464&lt;1</formula>
    </cfRule>
  </conditionalFormatting>
  <conditionalFormatting sqref="B464">
    <cfRule type="cellIs" dxfId="394" priority="806" operator="lessThan">
      <formula>0</formula>
    </cfRule>
  </conditionalFormatting>
  <conditionalFormatting sqref="B464">
    <cfRule type="expression" dxfId="393" priority="807">
      <formula>B464/#REF!&gt;1</formula>
    </cfRule>
  </conditionalFormatting>
  <conditionalFormatting sqref="B464">
    <cfRule type="expression" dxfId="392" priority="808">
      <formula>B464/#REF!&lt;1</formula>
    </cfRule>
  </conditionalFormatting>
  <conditionalFormatting sqref="C510">
    <cfRule type="cellIs" dxfId="391" priority="809" operator="lessThan">
      <formula>0</formula>
    </cfRule>
  </conditionalFormatting>
  <conditionalFormatting sqref="D510:N510">
    <cfRule type="cellIs" dxfId="390" priority="810" operator="lessThan">
      <formula>0</formula>
    </cfRule>
  </conditionalFormatting>
  <conditionalFormatting sqref="C510">
    <cfRule type="expression" dxfId="389" priority="811">
      <formula>C510/B510&gt;1</formula>
    </cfRule>
  </conditionalFormatting>
  <conditionalFormatting sqref="C510">
    <cfRule type="expression" dxfId="388" priority="812">
      <formula>C510/B510&lt;1</formula>
    </cfRule>
  </conditionalFormatting>
  <conditionalFormatting sqref="D510:N510">
    <cfRule type="expression" dxfId="387" priority="813">
      <formula>D510/C510&gt;1</formula>
    </cfRule>
  </conditionalFormatting>
  <conditionalFormatting sqref="D510:N510">
    <cfRule type="expression" dxfId="386" priority="814">
      <formula>D510/C510&lt;1</formula>
    </cfRule>
  </conditionalFormatting>
  <conditionalFormatting sqref="B510">
    <cfRule type="cellIs" dxfId="385" priority="815" operator="lessThan">
      <formula>0</formula>
    </cfRule>
  </conditionalFormatting>
  <conditionalFormatting sqref="B510">
    <cfRule type="expression" dxfId="384" priority="816">
      <formula>B510/#REF!&gt;1</formula>
    </cfRule>
  </conditionalFormatting>
  <conditionalFormatting sqref="B510">
    <cfRule type="expression" dxfId="383" priority="817">
      <formula>B510/#REF!&lt;1</formula>
    </cfRule>
  </conditionalFormatting>
  <conditionalFormatting sqref="B520 B528">
    <cfRule type="cellIs" dxfId="382" priority="818" operator="lessThan">
      <formula>0</formula>
    </cfRule>
  </conditionalFormatting>
  <conditionalFormatting sqref="B520 B528">
    <cfRule type="expression" dxfId="381" priority="819">
      <formula>B520/#REF!&gt;1</formula>
    </cfRule>
  </conditionalFormatting>
  <conditionalFormatting sqref="B520 B528">
    <cfRule type="expression" dxfId="380" priority="820">
      <formula>B520/#REF!&lt;1</formula>
    </cfRule>
  </conditionalFormatting>
  <conditionalFormatting sqref="C520">
    <cfRule type="cellIs" dxfId="379" priority="821" operator="lessThan">
      <formula>0</formula>
    </cfRule>
  </conditionalFormatting>
  <conditionalFormatting sqref="C520">
    <cfRule type="expression" dxfId="378" priority="822">
      <formula>C520/B520&gt;1</formula>
    </cfRule>
  </conditionalFormatting>
  <conditionalFormatting sqref="C520">
    <cfRule type="expression" dxfId="377" priority="823">
      <formula>C520/B520&lt;1</formula>
    </cfRule>
  </conditionalFormatting>
  <conditionalFormatting sqref="C602:N602">
    <cfRule type="expression" dxfId="376" priority="824">
      <formula>C602/B602&gt;1</formula>
    </cfRule>
  </conditionalFormatting>
  <conditionalFormatting sqref="C602:N602">
    <cfRule type="expression" dxfId="375" priority="825">
      <formula>C602/B602&lt;1</formula>
    </cfRule>
  </conditionalFormatting>
  <conditionalFormatting sqref="I551:N551">
    <cfRule type="expression" dxfId="374" priority="826">
      <formula>I551/H551&gt;1</formula>
    </cfRule>
  </conditionalFormatting>
  <conditionalFormatting sqref="I551:N551">
    <cfRule type="expression" dxfId="373" priority="827">
      <formula>I551/H551&lt;1</formula>
    </cfRule>
  </conditionalFormatting>
  <conditionalFormatting sqref="I559:N559">
    <cfRule type="expression" dxfId="372" priority="828">
      <formula>I559/H559&gt;1</formula>
    </cfRule>
  </conditionalFormatting>
  <conditionalFormatting sqref="I559:N559">
    <cfRule type="expression" dxfId="371" priority="829">
      <formula>I559/H559&lt;1</formula>
    </cfRule>
  </conditionalFormatting>
  <conditionalFormatting sqref="B574:N574">
    <cfRule type="cellIs" dxfId="370" priority="830" operator="lessThan">
      <formula>0</formula>
    </cfRule>
  </conditionalFormatting>
  <conditionalFormatting sqref="B574:N574">
    <cfRule type="expression" dxfId="369" priority="831">
      <formula>B574/A574&gt;1</formula>
    </cfRule>
  </conditionalFormatting>
  <conditionalFormatting sqref="B574:N574">
    <cfRule type="expression" dxfId="368" priority="832">
      <formula>B574/A574&lt;1</formula>
    </cfRule>
  </conditionalFormatting>
  <conditionalFormatting sqref="B588:N588">
    <cfRule type="cellIs" dxfId="367" priority="833" operator="lessThan">
      <formula>0</formula>
    </cfRule>
  </conditionalFormatting>
  <conditionalFormatting sqref="B588:N588">
    <cfRule type="expression" dxfId="366" priority="834">
      <formula>B588/A588&gt;1</formula>
    </cfRule>
  </conditionalFormatting>
  <conditionalFormatting sqref="B588:N588">
    <cfRule type="expression" dxfId="365" priority="835">
      <formula>B588/A588&lt;1</formula>
    </cfRule>
  </conditionalFormatting>
  <conditionalFormatting sqref="N607">
    <cfRule type="cellIs" dxfId="364" priority="836" operator="lessThan">
      <formula>0</formula>
    </cfRule>
  </conditionalFormatting>
  <conditionalFormatting sqref="D520:N520">
    <cfRule type="cellIs" dxfId="363" priority="837" operator="lessThan">
      <formula>0</formula>
    </cfRule>
  </conditionalFormatting>
  <conditionalFormatting sqref="D520:N520">
    <cfRule type="expression" dxfId="362" priority="838">
      <formula>D520/C520&gt;1</formula>
    </cfRule>
  </conditionalFormatting>
  <conditionalFormatting sqref="D520:N520">
    <cfRule type="expression" dxfId="361" priority="839">
      <formula>D520/C520&lt;1</formula>
    </cfRule>
  </conditionalFormatting>
  <conditionalFormatting sqref="C528:N528">
    <cfRule type="cellIs" dxfId="360" priority="840" operator="lessThan">
      <formula>0</formula>
    </cfRule>
  </conditionalFormatting>
  <conditionalFormatting sqref="C528:N528">
    <cfRule type="expression" dxfId="359" priority="841">
      <formula>C528/B528&gt;1</formula>
    </cfRule>
  </conditionalFormatting>
  <conditionalFormatting sqref="C528:N528">
    <cfRule type="expression" dxfId="358" priority="842">
      <formula>C528/B528&lt;1</formula>
    </cfRule>
  </conditionalFormatting>
  <conditionalFormatting sqref="C581:N581">
    <cfRule type="expression" dxfId="357" priority="843">
      <formula>C581/B581&gt;1</formula>
    </cfRule>
  </conditionalFormatting>
  <conditionalFormatting sqref="C581:N581">
    <cfRule type="expression" dxfId="356" priority="844">
      <formula>C581/B581&lt;1</formula>
    </cfRule>
  </conditionalFormatting>
  <conditionalFormatting sqref="C536:N536">
    <cfRule type="expression" dxfId="355" priority="845">
      <formula>C536/B536&gt;1</formula>
    </cfRule>
  </conditionalFormatting>
  <conditionalFormatting sqref="C536:N536">
    <cfRule type="expression" dxfId="354" priority="846">
      <formula>C536/B536&lt;1</formula>
    </cfRule>
  </conditionalFormatting>
  <conditionalFormatting sqref="C567:N567">
    <cfRule type="expression" dxfId="353" priority="847">
      <formula>C567/B567&gt;1</formula>
    </cfRule>
  </conditionalFormatting>
  <conditionalFormatting sqref="C567:N567">
    <cfRule type="expression" dxfId="352" priority="848">
      <formula>C567/B567&lt;1</formula>
    </cfRule>
  </conditionalFormatting>
  <conditionalFormatting sqref="C607:M607">
    <cfRule type="expression" dxfId="351" priority="849">
      <formula>C607/B607&gt;1</formula>
    </cfRule>
  </conditionalFormatting>
  <conditionalFormatting sqref="C607:M607">
    <cfRule type="expression" dxfId="350" priority="850">
      <formula>C607/B607&lt;1</formula>
    </cfRule>
  </conditionalFormatting>
  <conditionalFormatting sqref="N607">
    <cfRule type="expression" dxfId="349" priority="851">
      <formula>N607/M607&gt;1</formula>
    </cfRule>
  </conditionalFormatting>
  <conditionalFormatting sqref="N607">
    <cfRule type="expression" dxfId="348" priority="852">
      <formula>N607/M607&lt;1</formula>
    </cfRule>
  </conditionalFormatting>
  <conditionalFormatting sqref="C607:M607">
    <cfRule type="cellIs" dxfId="347" priority="853" operator="lessThan">
      <formula>0</formula>
    </cfRule>
  </conditionalFormatting>
  <conditionalFormatting sqref="C607:M607">
    <cfRule type="cellIs" dxfId="346" priority="854" operator="lessThan">
      <formula>0</formula>
    </cfRule>
  </conditionalFormatting>
  <conditionalFormatting sqref="B581">
    <cfRule type="cellIs" dxfId="345" priority="855" operator="lessThan">
      <formula>0</formula>
    </cfRule>
  </conditionalFormatting>
  <conditionalFormatting sqref="B581">
    <cfRule type="expression" dxfId="344" priority="856">
      <formula>B581/#REF!&gt;1</formula>
    </cfRule>
  </conditionalFormatting>
  <conditionalFormatting sqref="B581">
    <cfRule type="expression" dxfId="343" priority="857">
      <formula>B581/#REF!&lt;1</formula>
    </cfRule>
  </conditionalFormatting>
  <conditionalFormatting sqref="C581:N581">
    <cfRule type="cellIs" dxfId="342" priority="858" operator="lessThan">
      <formula>0</formula>
    </cfRule>
  </conditionalFormatting>
  <conditionalFormatting sqref="C635:N636">
    <cfRule type="expression" dxfId="341" priority="859">
      <formula>C635/B635&gt;1</formula>
    </cfRule>
  </conditionalFormatting>
  <conditionalFormatting sqref="C635:N636">
    <cfRule type="expression" dxfId="340" priority="860">
      <formula>C635/B635&lt;1</formula>
    </cfRule>
  </conditionalFormatting>
  <conditionalFormatting sqref="C596:N596">
    <cfRule type="expression" dxfId="339" priority="861">
      <formula>C596/B596&gt;1</formula>
    </cfRule>
  </conditionalFormatting>
  <conditionalFormatting sqref="C596:N596">
    <cfRule type="expression" dxfId="338" priority="862">
      <formula>C596/B596&lt;1</formula>
    </cfRule>
  </conditionalFormatting>
  <conditionalFormatting sqref="N607">
    <cfRule type="cellIs" dxfId="337" priority="863" operator="lessThan">
      <formula>0</formula>
    </cfRule>
  </conditionalFormatting>
  <conditionalFormatting sqref="C607:M607">
    <cfRule type="cellIs" dxfId="336" priority="864" operator="lessThan">
      <formula>0</formula>
    </cfRule>
  </conditionalFormatting>
  <conditionalFormatting sqref="N607">
    <cfRule type="cellIs" dxfId="335" priority="865" operator="lessThan">
      <formula>0</formula>
    </cfRule>
  </conditionalFormatting>
  <conditionalFormatting sqref="B672:N675">
    <cfRule type="cellIs" dxfId="334" priority="866" operator="lessThan">
      <formula>0</formula>
    </cfRule>
  </conditionalFormatting>
  <conditionalFormatting sqref="P672:Q675 I674:N674">
    <cfRule type="cellIs" dxfId="333" priority="867" operator="lessThan">
      <formula>0</formula>
    </cfRule>
  </conditionalFormatting>
  <conditionalFormatting sqref="B676:N679">
    <cfRule type="cellIs" dxfId="332" priority="868" operator="lessThan">
      <formula>0</formula>
    </cfRule>
  </conditionalFormatting>
  <conditionalFormatting sqref="P676:Q679 I678:N678">
    <cfRule type="cellIs" dxfId="331" priority="869" operator="lessThan">
      <formula>0</formula>
    </cfRule>
  </conditionalFormatting>
  <conditionalFormatting sqref="B680:N683">
    <cfRule type="cellIs" dxfId="330" priority="870" operator="lessThan">
      <formula>0</formula>
    </cfRule>
  </conditionalFormatting>
  <conditionalFormatting sqref="P680:Q683 I682:N682">
    <cfRule type="cellIs" dxfId="329" priority="871" operator="lessThan">
      <formula>0</formula>
    </cfRule>
  </conditionalFormatting>
  <conditionalFormatting sqref="B684:N687">
    <cfRule type="cellIs" dxfId="328" priority="872" operator="lessThan">
      <formula>0</formula>
    </cfRule>
  </conditionalFormatting>
  <conditionalFormatting sqref="P684:Q687 I686:N686">
    <cfRule type="cellIs" dxfId="327" priority="873" operator="lessThan">
      <formula>0</formula>
    </cfRule>
  </conditionalFormatting>
  <conditionalFormatting sqref="B688:N691">
    <cfRule type="cellIs" dxfId="326" priority="874" operator="lessThan">
      <formula>0</formula>
    </cfRule>
  </conditionalFormatting>
  <conditionalFormatting sqref="P688:Q691 I690:N690">
    <cfRule type="cellIs" dxfId="325" priority="875" operator="lessThan">
      <formula>0</formula>
    </cfRule>
  </conditionalFormatting>
  <conditionalFormatting sqref="B692:N695">
    <cfRule type="cellIs" dxfId="324" priority="876" operator="lessThan">
      <formula>0</formula>
    </cfRule>
  </conditionalFormatting>
  <conditionalFormatting sqref="P692:Q695 I694:N694">
    <cfRule type="cellIs" dxfId="323" priority="877" operator="lessThan">
      <formula>0</formula>
    </cfRule>
  </conditionalFormatting>
  <conditionalFormatting sqref="B696:N699">
    <cfRule type="cellIs" dxfId="322" priority="878" operator="lessThan">
      <formula>0</formula>
    </cfRule>
  </conditionalFormatting>
  <conditionalFormatting sqref="P696:Q699 I698:N698">
    <cfRule type="cellIs" dxfId="321" priority="879" operator="lessThan">
      <formula>0</formula>
    </cfRule>
  </conditionalFormatting>
  <conditionalFormatting sqref="B700:N703">
    <cfRule type="cellIs" dxfId="320" priority="880" operator="lessThan">
      <formula>0</formula>
    </cfRule>
  </conditionalFormatting>
  <conditionalFormatting sqref="P700:Q703 I702:N702">
    <cfRule type="cellIs" dxfId="319" priority="881" operator="lessThan">
      <formula>0</formula>
    </cfRule>
  </conditionalFormatting>
  <conditionalFormatting sqref="B708:N711">
    <cfRule type="cellIs" dxfId="318" priority="882" operator="lessThan">
      <formula>0</formula>
    </cfRule>
  </conditionalFormatting>
  <conditionalFormatting sqref="P708:Q711 I710:N710">
    <cfRule type="cellIs" dxfId="317" priority="883" operator="lessThan">
      <formula>0</formula>
    </cfRule>
  </conditionalFormatting>
  <conditionalFormatting sqref="B712:N715">
    <cfRule type="cellIs" dxfId="316" priority="884" operator="lessThan">
      <formula>0</formula>
    </cfRule>
  </conditionalFormatting>
  <conditionalFormatting sqref="P712:Q715 I714:N714">
    <cfRule type="cellIs" dxfId="315" priority="885" operator="lessThan">
      <formula>0</formula>
    </cfRule>
  </conditionalFormatting>
  <conditionalFormatting sqref="P645">
    <cfRule type="cellIs" dxfId="314" priority="886" operator="lessThan">
      <formula>0</formula>
    </cfRule>
  </conditionalFormatting>
  <conditionalFormatting sqref="Q465">
    <cfRule type="cellIs" dxfId="313" priority="887" operator="lessThan">
      <formula>0</formula>
    </cfRule>
  </conditionalFormatting>
  <conditionalFormatting sqref="P465">
    <cfRule type="cellIs" dxfId="312" priority="888" operator="lessThan">
      <formula>0</formula>
    </cfRule>
  </conditionalFormatting>
  <conditionalFormatting sqref="B465:N465">
    <cfRule type="cellIs" dxfId="311" priority="889" operator="lessThan">
      <formula>0</formula>
    </cfRule>
  </conditionalFormatting>
  <conditionalFormatting sqref="B504:N504">
    <cfRule type="cellIs" dxfId="310" priority="890" operator="lessThan">
      <formula>0</formula>
    </cfRule>
  </conditionalFormatting>
  <conditionalFormatting sqref="B512:N512">
    <cfRule type="cellIs" dxfId="309" priority="891" operator="lessThan">
      <formula>0</formula>
    </cfRule>
  </conditionalFormatting>
  <conditionalFormatting sqref="B521:N521">
    <cfRule type="cellIs" dxfId="308" priority="892" operator="lessThan">
      <formula>0</formula>
    </cfRule>
  </conditionalFormatting>
  <conditionalFormatting sqref="B529:N529">
    <cfRule type="cellIs" dxfId="307" priority="893" operator="lessThan">
      <formula>0</formula>
    </cfRule>
  </conditionalFormatting>
  <conditionalFormatting sqref="B537:N537">
    <cfRule type="cellIs" dxfId="306" priority="894" operator="lessThan">
      <formula>0</formula>
    </cfRule>
  </conditionalFormatting>
  <conditionalFormatting sqref="B552:N552">
    <cfRule type="cellIs" dxfId="305" priority="895" operator="lessThan">
      <formula>0</formula>
    </cfRule>
  </conditionalFormatting>
  <conditionalFormatting sqref="B560:N560">
    <cfRule type="cellIs" dxfId="304" priority="896" operator="lessThan">
      <formula>0</formula>
    </cfRule>
  </conditionalFormatting>
  <conditionalFormatting sqref="B589:N589">
    <cfRule type="cellIs" dxfId="303" priority="897" operator="lessThan">
      <formula>0</formula>
    </cfRule>
  </conditionalFormatting>
  <conditionalFormatting sqref="B490 P490:Q490">
    <cfRule type="cellIs" dxfId="302" priority="898" operator="lessThan">
      <formula>0</formula>
    </cfRule>
  </conditionalFormatting>
  <conditionalFormatting sqref="Q491:Q495">
    <cfRule type="cellIs" dxfId="301" priority="899" operator="lessThan">
      <formula>0</formula>
    </cfRule>
  </conditionalFormatting>
  <conditionalFormatting sqref="P491:P494">
    <cfRule type="cellIs" dxfId="300" priority="900" operator="lessThan">
      <formula>0</formula>
    </cfRule>
  </conditionalFormatting>
  <conditionalFormatting sqref="P495">
    <cfRule type="cellIs" dxfId="299" priority="901" operator="lessThan">
      <formula>0</formula>
    </cfRule>
  </conditionalFormatting>
  <conditionalFormatting sqref="B472 P472:Q472">
    <cfRule type="cellIs" dxfId="298" priority="902" operator="lessThan">
      <formula>0</formula>
    </cfRule>
  </conditionalFormatting>
  <conditionalFormatting sqref="Q473:Q477">
    <cfRule type="cellIs" dxfId="297" priority="903" operator="lessThan">
      <formula>0</formula>
    </cfRule>
  </conditionalFormatting>
  <conditionalFormatting sqref="P473:P476">
    <cfRule type="cellIs" dxfId="296" priority="904" operator="lessThan">
      <formula>0</formula>
    </cfRule>
  </conditionalFormatting>
  <conditionalFormatting sqref="P477">
    <cfRule type="cellIs" dxfId="295" priority="905" operator="lessThan">
      <formula>0</formula>
    </cfRule>
  </conditionalFormatting>
  <conditionalFormatting sqref="B478 P478:Q478">
    <cfRule type="cellIs" dxfId="294" priority="906" operator="lessThan">
      <formula>0</formula>
    </cfRule>
  </conditionalFormatting>
  <conditionalFormatting sqref="Q479:Q483">
    <cfRule type="cellIs" dxfId="293" priority="907" operator="lessThan">
      <formula>0</formula>
    </cfRule>
  </conditionalFormatting>
  <conditionalFormatting sqref="P479:P482">
    <cfRule type="cellIs" dxfId="292" priority="908" operator="lessThan">
      <formula>0</formula>
    </cfRule>
  </conditionalFormatting>
  <conditionalFormatting sqref="P483">
    <cfRule type="cellIs" dxfId="291" priority="909" operator="lessThan">
      <formula>0</formula>
    </cfRule>
  </conditionalFormatting>
  <conditionalFormatting sqref="B484 P484:Q484">
    <cfRule type="cellIs" dxfId="290" priority="910" operator="lessThan">
      <formula>0</formula>
    </cfRule>
  </conditionalFormatting>
  <conditionalFormatting sqref="Q485:Q489">
    <cfRule type="cellIs" dxfId="289" priority="911" operator="lessThan">
      <formula>0</formula>
    </cfRule>
  </conditionalFormatting>
  <conditionalFormatting sqref="P485:P488">
    <cfRule type="cellIs" dxfId="288" priority="912" operator="lessThan">
      <formula>0</formula>
    </cfRule>
  </conditionalFormatting>
  <conditionalFormatting sqref="P489">
    <cfRule type="cellIs" dxfId="287" priority="913" operator="lessThan">
      <formula>0</formula>
    </cfRule>
  </conditionalFormatting>
  <conditionalFormatting sqref="B491:N495">
    <cfRule type="cellIs" dxfId="286" priority="914" operator="lessThan">
      <formula>0</formula>
    </cfRule>
  </conditionalFormatting>
  <conditionalFormatting sqref="B491:N495">
    <cfRule type="expression" dxfId="285" priority="915">
      <formula>B491/A491&gt;1</formula>
    </cfRule>
  </conditionalFormatting>
  <conditionalFormatting sqref="B491:N495">
    <cfRule type="expression" dxfId="284" priority="916">
      <formula>B491/A491&lt;1</formula>
    </cfRule>
  </conditionalFormatting>
  <conditionalFormatting sqref="O356:O358 O362:O364 O368:O370 O374:O376 O380:O382 O386:O388 O392:O394 O398:O400 O404:O406 O410:O412 O416:O418 O422:O424 O428:O430 O432 O434:O436 O440:O442 O447:O449 O453:O455 O503 O551 O559 O574 O588 O620:O623">
    <cfRule type="cellIs" dxfId="283" priority="917" operator="lessThan">
      <formula>0</formula>
    </cfRule>
  </conditionalFormatting>
  <conditionalFormatting sqref="O347">
    <cfRule type="cellIs" dxfId="282" priority="918" operator="lessThan">
      <formula>0</formula>
    </cfRule>
  </conditionalFormatting>
  <conditionalFormatting sqref="O347">
    <cfRule type="cellIs" dxfId="281" priority="919" operator="lessThan">
      <formula>0</formula>
    </cfRule>
  </conditionalFormatting>
  <conditionalFormatting sqref="O350:O353">
    <cfRule type="cellIs" dxfId="280" priority="920" operator="lessThan">
      <formula>0</formula>
    </cfRule>
  </conditionalFormatting>
  <conditionalFormatting sqref="O357">
    <cfRule type="cellIs" dxfId="279" priority="921" operator="lessThan">
      <formula>0</formula>
    </cfRule>
  </conditionalFormatting>
  <conditionalFormatting sqref="O362:O363">
    <cfRule type="cellIs" dxfId="278" priority="922" operator="lessThan">
      <formula>0</formula>
    </cfRule>
  </conditionalFormatting>
  <conditionalFormatting sqref="O368:O369">
    <cfRule type="cellIs" dxfId="277" priority="923" operator="lessThan">
      <formula>0</formula>
    </cfRule>
  </conditionalFormatting>
  <conditionalFormatting sqref="O374:O375">
    <cfRule type="cellIs" dxfId="276" priority="924" operator="lessThan">
      <formula>0</formula>
    </cfRule>
  </conditionalFormatting>
  <conditionalFormatting sqref="O380:O382">
    <cfRule type="cellIs" dxfId="275" priority="925" operator="lessThan">
      <formula>0</formula>
    </cfRule>
  </conditionalFormatting>
  <conditionalFormatting sqref="O354">
    <cfRule type="cellIs" dxfId="274" priority="926" operator="lessThan">
      <formula>0</formula>
    </cfRule>
  </conditionalFormatting>
  <conditionalFormatting sqref="O592:O594">
    <cfRule type="cellIs" dxfId="273" priority="927" operator="lessThan">
      <formula>0</formula>
    </cfRule>
  </conditionalFormatting>
  <conditionalFormatting sqref="O592:O594">
    <cfRule type="cellIs" dxfId="272" priority="928" operator="lessThan">
      <formula>0</formula>
    </cfRule>
  </conditionalFormatting>
  <conditionalFormatting sqref="O598 O600:O601">
    <cfRule type="cellIs" dxfId="271" priority="929" operator="lessThan">
      <formula>0</formula>
    </cfRule>
  </conditionalFormatting>
  <conditionalFormatting sqref="O598 O600:O601">
    <cfRule type="cellIs" dxfId="270" priority="930" operator="lessThan">
      <formula>0</formula>
    </cfRule>
  </conditionalFormatting>
  <conditionalFormatting sqref="O615:O618">
    <cfRule type="cellIs" dxfId="269" priority="931" operator="lessThan">
      <formula>0</formula>
    </cfRule>
  </conditionalFormatting>
  <conditionalFormatting sqref="O615:O618">
    <cfRule type="cellIs" dxfId="268" priority="932" operator="lessThan">
      <formula>0</formula>
    </cfRule>
  </conditionalFormatting>
  <conditionalFormatting sqref="O620:O623">
    <cfRule type="cellIs" dxfId="267" priority="933" operator="lessThan">
      <formula>0</formula>
    </cfRule>
  </conditionalFormatting>
  <conditionalFormatting sqref="O620:O623">
    <cfRule type="cellIs" dxfId="266" priority="934" operator="lessThan">
      <formula>0</formula>
    </cfRule>
  </conditionalFormatting>
  <conditionalFormatting sqref="O625:O628">
    <cfRule type="cellIs" dxfId="265" priority="935" operator="lessThan">
      <formula>0</formula>
    </cfRule>
  </conditionalFormatting>
  <conditionalFormatting sqref="O625:O628">
    <cfRule type="cellIs" dxfId="264" priority="936" operator="lessThan">
      <formula>0</formula>
    </cfRule>
  </conditionalFormatting>
  <conditionalFormatting sqref="O426">
    <cfRule type="cellIs" dxfId="263" priority="937" operator="lessThan">
      <formula>0</formula>
    </cfRule>
  </conditionalFormatting>
  <conditionalFormatting sqref="O610:O613">
    <cfRule type="cellIs" dxfId="262" priority="938" operator="lessThan">
      <formula>0</formula>
    </cfRule>
  </conditionalFormatting>
  <conditionalFormatting sqref="O604:O606">
    <cfRule type="cellIs" dxfId="261" priority="939" operator="lessThan">
      <formula>0</formula>
    </cfRule>
  </conditionalFormatting>
  <conditionalFormatting sqref="O604:O606">
    <cfRule type="cellIs" dxfId="260" priority="940" operator="lessThan">
      <formula>0</formula>
    </cfRule>
  </conditionalFormatting>
  <conditionalFormatting sqref="O610:O613">
    <cfRule type="cellIs" dxfId="259" priority="941" operator="lessThan">
      <formula>0</formula>
    </cfRule>
  </conditionalFormatting>
  <conditionalFormatting sqref="O426">
    <cfRule type="cellIs" dxfId="258" priority="942" operator="lessThan">
      <formula>0</formula>
    </cfRule>
  </conditionalFormatting>
  <conditionalFormatting sqref="O428">
    <cfRule type="cellIs" dxfId="257" priority="943" operator="lessThan">
      <formula>0</formula>
    </cfRule>
  </conditionalFormatting>
  <conditionalFormatting sqref="O428">
    <cfRule type="cellIs" dxfId="256" priority="944" operator="lessThan">
      <formula>0</formula>
    </cfRule>
  </conditionalFormatting>
  <conditionalFormatting sqref="O428">
    <cfRule type="cellIs" dxfId="255" priority="945" operator="lessThan">
      <formula>0</formula>
    </cfRule>
  </conditionalFormatting>
  <conditionalFormatting sqref="O428">
    <cfRule type="cellIs" dxfId="254" priority="946" operator="lessThan">
      <formula>0</formula>
    </cfRule>
  </conditionalFormatting>
  <conditionalFormatting sqref="O434">
    <cfRule type="cellIs" dxfId="253" priority="947" operator="lessThan">
      <formula>0</formula>
    </cfRule>
  </conditionalFormatting>
  <conditionalFormatting sqref="O438">
    <cfRule type="cellIs" dxfId="252" priority="948" operator="lessThan">
      <formula>0</formula>
    </cfRule>
  </conditionalFormatting>
  <conditionalFormatting sqref="O434">
    <cfRule type="cellIs" dxfId="251" priority="949" operator="lessThan">
      <formula>0</formula>
    </cfRule>
  </conditionalFormatting>
  <conditionalFormatting sqref="O434">
    <cfRule type="cellIs" dxfId="250" priority="950" operator="lessThan">
      <formula>0</formula>
    </cfRule>
  </conditionalFormatting>
  <conditionalFormatting sqref="O437">
    <cfRule type="cellIs" dxfId="249" priority="951" operator="lessThan">
      <formula>0</formula>
    </cfRule>
  </conditionalFormatting>
  <conditionalFormatting sqref="O434">
    <cfRule type="cellIs" dxfId="248" priority="952" operator="lessThan">
      <formula>0</formula>
    </cfRule>
  </conditionalFormatting>
  <conditionalFormatting sqref="O434">
    <cfRule type="cellIs" dxfId="247" priority="953" operator="lessThan">
      <formula>0</formula>
    </cfRule>
  </conditionalFormatting>
  <conditionalFormatting sqref="O438">
    <cfRule type="cellIs" dxfId="246" priority="954" operator="lessThan">
      <formula>0</formula>
    </cfRule>
  </conditionalFormatting>
  <conditionalFormatting sqref="O434">
    <cfRule type="cellIs" dxfId="245" priority="955" operator="lessThan">
      <formula>0</formula>
    </cfRule>
  </conditionalFormatting>
  <conditionalFormatting sqref="O641 O643:O644 O646:O652 O654:O657 O659:O666 O668:O671 O704:O707">
    <cfRule type="cellIs" dxfId="244" priority="956" operator="lessThan">
      <formula>0</formula>
    </cfRule>
  </conditionalFormatting>
  <conditionalFormatting sqref="O670">
    <cfRule type="cellIs" dxfId="243" priority="957" operator="lessThan">
      <formula>0</formula>
    </cfRule>
  </conditionalFormatting>
  <conditionalFormatting sqref="O453">
    <cfRule type="cellIs" dxfId="242" priority="958" operator="lessThan">
      <formula>0</formula>
    </cfRule>
  </conditionalFormatting>
  <conditionalFormatting sqref="O453">
    <cfRule type="cellIs" dxfId="241" priority="959" operator="lessThan">
      <formula>0</formula>
    </cfRule>
  </conditionalFormatting>
  <conditionalFormatting sqref="B638:O638">
    <cfRule type="cellIs" dxfId="240" priority="960" operator="lessThan">
      <formula>0</formula>
    </cfRule>
  </conditionalFormatting>
  <conditionalFormatting sqref="O453">
    <cfRule type="cellIs" dxfId="239" priority="961" operator="lessThan">
      <formula>0</formula>
    </cfRule>
  </conditionalFormatting>
  <conditionalFormatting sqref="O453">
    <cfRule type="cellIs" dxfId="238" priority="962" operator="lessThan">
      <formula>0</formula>
    </cfRule>
  </conditionalFormatting>
  <conditionalFormatting sqref="O453">
    <cfRule type="cellIs" dxfId="237" priority="963" operator="lessThan">
      <formula>0</formula>
    </cfRule>
  </conditionalFormatting>
  <conditionalFormatting sqref="O453">
    <cfRule type="cellIs" dxfId="236" priority="964" operator="lessThan">
      <formula>0</formula>
    </cfRule>
  </conditionalFormatting>
  <conditionalFormatting sqref="O453">
    <cfRule type="cellIs" dxfId="235" priority="965" operator="lessThan">
      <formula>0</formula>
    </cfRule>
  </conditionalFormatting>
  <conditionalFormatting sqref="O456">
    <cfRule type="cellIs" dxfId="234" priority="966" operator="lessThan">
      <formula>0</formula>
    </cfRule>
  </conditionalFormatting>
  <conditionalFormatting sqref="O453">
    <cfRule type="cellIs" dxfId="233" priority="967" operator="lessThan">
      <formula>0</formula>
    </cfRule>
  </conditionalFormatting>
  <conditionalFormatting sqref="O457">
    <cfRule type="cellIs" dxfId="232" priority="968" operator="lessThan">
      <formula>0</formula>
    </cfRule>
  </conditionalFormatting>
  <conditionalFormatting sqref="O457">
    <cfRule type="cellIs" dxfId="231" priority="969" operator="lessThan">
      <formula>0</formula>
    </cfRule>
  </conditionalFormatting>
  <conditionalFormatting sqref="O460:O463">
    <cfRule type="cellIs" dxfId="230" priority="970" operator="lessThan">
      <formula>0</formula>
    </cfRule>
  </conditionalFormatting>
  <conditionalFormatting sqref="O364">
    <cfRule type="cellIs" dxfId="229" priority="971" operator="lessThan">
      <formula>0</formula>
    </cfRule>
  </conditionalFormatting>
  <conditionalFormatting sqref="O370">
    <cfRule type="cellIs" dxfId="228" priority="972" operator="lessThan">
      <formula>0</formula>
    </cfRule>
  </conditionalFormatting>
  <conditionalFormatting sqref="O376">
    <cfRule type="cellIs" dxfId="227" priority="973" operator="lessThan">
      <formula>0</formula>
    </cfRule>
  </conditionalFormatting>
  <conditionalFormatting sqref="O358">
    <cfRule type="cellIs" dxfId="226" priority="974" operator="lessThan">
      <formula>0</formula>
    </cfRule>
  </conditionalFormatting>
  <conditionalFormatting sqref="O392">
    <cfRule type="cellIs" dxfId="225" priority="975" operator="lessThan">
      <formula>0</formula>
    </cfRule>
  </conditionalFormatting>
  <conditionalFormatting sqref="O386">
    <cfRule type="cellIs" dxfId="224" priority="976" operator="lessThan">
      <formula>0</formula>
    </cfRule>
  </conditionalFormatting>
  <conditionalFormatting sqref="O386">
    <cfRule type="cellIs" dxfId="223" priority="977" operator="lessThan">
      <formula>0</formula>
    </cfRule>
  </conditionalFormatting>
  <conditionalFormatting sqref="O389">
    <cfRule type="cellIs" dxfId="222" priority="978" operator="lessThan">
      <formula>0</formula>
    </cfRule>
  </conditionalFormatting>
  <conditionalFormatting sqref="O392">
    <cfRule type="cellIs" dxfId="221" priority="979" operator="lessThan">
      <formula>0</formula>
    </cfRule>
  </conditionalFormatting>
  <conditionalFormatting sqref="O377">
    <cfRule type="cellIs" dxfId="220" priority="980" operator="lessThan">
      <formula>0</formula>
    </cfRule>
  </conditionalFormatting>
  <conditionalFormatting sqref="O371">
    <cfRule type="cellIs" dxfId="219" priority="981" operator="lessThan">
      <formula>0</formula>
    </cfRule>
  </conditionalFormatting>
  <conditionalFormatting sqref="O386">
    <cfRule type="cellIs" dxfId="218" priority="982" operator="lessThan">
      <formula>0</formula>
    </cfRule>
  </conditionalFormatting>
  <conditionalFormatting sqref="O383">
    <cfRule type="cellIs" dxfId="217" priority="983" operator="lessThan">
      <formula>0</formula>
    </cfRule>
  </conditionalFormatting>
  <conditionalFormatting sqref="O386">
    <cfRule type="cellIs" dxfId="216" priority="984" operator="lessThan">
      <formula>0</formula>
    </cfRule>
  </conditionalFormatting>
  <conditionalFormatting sqref="O386">
    <cfRule type="cellIs" dxfId="215" priority="985" operator="lessThan">
      <formula>0</formula>
    </cfRule>
  </conditionalFormatting>
  <conditionalFormatting sqref="O359">
    <cfRule type="cellIs" dxfId="214" priority="986" operator="lessThan">
      <formula>0</formula>
    </cfRule>
  </conditionalFormatting>
  <conditionalFormatting sqref="O365">
    <cfRule type="cellIs" dxfId="213" priority="987" operator="lessThan">
      <formula>0</formula>
    </cfRule>
  </conditionalFormatting>
  <conditionalFormatting sqref="O386">
    <cfRule type="cellIs" dxfId="212" priority="988" operator="lessThan">
      <formula>0</formula>
    </cfRule>
  </conditionalFormatting>
  <conditionalFormatting sqref="O386">
    <cfRule type="cellIs" dxfId="211" priority="989" operator="lessThan">
      <formula>0</formula>
    </cfRule>
  </conditionalFormatting>
  <conditionalFormatting sqref="O386">
    <cfRule type="cellIs" dxfId="210" priority="990" operator="lessThan">
      <formula>0</formula>
    </cfRule>
  </conditionalFormatting>
  <conditionalFormatting sqref="O392">
    <cfRule type="cellIs" dxfId="209" priority="991" operator="lessThan">
      <formula>0</formula>
    </cfRule>
  </conditionalFormatting>
  <conditionalFormatting sqref="O392">
    <cfRule type="cellIs" dxfId="208" priority="992" operator="lessThan">
      <formula>0</formula>
    </cfRule>
  </conditionalFormatting>
  <conditionalFormatting sqref="O392">
    <cfRule type="cellIs" dxfId="207" priority="993" operator="lessThan">
      <formula>0</formula>
    </cfRule>
  </conditionalFormatting>
  <conditionalFormatting sqref="O392">
    <cfRule type="cellIs" dxfId="206" priority="994" operator="lessThan">
      <formula>0</formula>
    </cfRule>
  </conditionalFormatting>
  <conditionalFormatting sqref="O392">
    <cfRule type="cellIs" dxfId="205" priority="995" operator="lessThan">
      <formula>0</formula>
    </cfRule>
  </conditionalFormatting>
  <conditionalFormatting sqref="O392">
    <cfRule type="cellIs" dxfId="204" priority="996" operator="lessThan">
      <formula>0</formula>
    </cfRule>
  </conditionalFormatting>
  <conditionalFormatting sqref="O398">
    <cfRule type="cellIs" dxfId="203" priority="997" operator="lessThan">
      <formula>0</formula>
    </cfRule>
  </conditionalFormatting>
  <conditionalFormatting sqref="O395">
    <cfRule type="cellIs" dxfId="202" priority="998" operator="lessThan">
      <formula>0</formula>
    </cfRule>
  </conditionalFormatting>
  <conditionalFormatting sqref="O398">
    <cfRule type="cellIs" dxfId="201" priority="999" operator="lessThan">
      <formula>0</formula>
    </cfRule>
  </conditionalFormatting>
  <conditionalFormatting sqref="O398">
    <cfRule type="cellIs" dxfId="200" priority="1000" operator="lessThan">
      <formula>0</formula>
    </cfRule>
  </conditionalFormatting>
  <conditionalFormatting sqref="O398">
    <cfRule type="cellIs" dxfId="199" priority="1001" operator="lessThan">
      <formula>0</formula>
    </cfRule>
  </conditionalFormatting>
  <conditionalFormatting sqref="O398">
    <cfRule type="cellIs" dxfId="198" priority="1002" operator="lessThan">
      <formula>0</formula>
    </cfRule>
  </conditionalFormatting>
  <conditionalFormatting sqref="O398">
    <cfRule type="cellIs" dxfId="197" priority="1003" operator="lessThan">
      <formula>0</formula>
    </cfRule>
  </conditionalFormatting>
  <conditionalFormatting sqref="O398">
    <cfRule type="cellIs" dxfId="196" priority="1004" operator="lessThan">
      <formula>0</formula>
    </cfRule>
  </conditionalFormatting>
  <conditionalFormatting sqref="O398">
    <cfRule type="cellIs" dxfId="195" priority="1005" operator="lessThan">
      <formula>0</formula>
    </cfRule>
  </conditionalFormatting>
  <conditionalFormatting sqref="O401">
    <cfRule type="cellIs" dxfId="194" priority="1006" operator="lessThan">
      <formula>0</formula>
    </cfRule>
  </conditionalFormatting>
  <conditionalFormatting sqref="O354">
    <cfRule type="cellIs" dxfId="193" priority="1007" operator="lessThan">
      <formula>0</formula>
    </cfRule>
  </conditionalFormatting>
  <conditionalFormatting sqref="O360">
    <cfRule type="cellIs" dxfId="192" priority="1008" operator="lessThan">
      <formula>0</formula>
    </cfRule>
  </conditionalFormatting>
  <conditionalFormatting sqref="O360">
    <cfRule type="cellIs" dxfId="191" priority="1009" operator="lessThan">
      <formula>0</formula>
    </cfRule>
  </conditionalFormatting>
  <conditionalFormatting sqref="O366">
    <cfRule type="cellIs" dxfId="190" priority="1010" operator="lessThan">
      <formula>0</formula>
    </cfRule>
  </conditionalFormatting>
  <conditionalFormatting sqref="O366">
    <cfRule type="cellIs" dxfId="189" priority="1011" operator="lessThan">
      <formula>0</formula>
    </cfRule>
  </conditionalFormatting>
  <conditionalFormatting sqref="O372">
    <cfRule type="cellIs" dxfId="188" priority="1012" operator="lessThan">
      <formula>0</formula>
    </cfRule>
  </conditionalFormatting>
  <conditionalFormatting sqref="O372">
    <cfRule type="cellIs" dxfId="187" priority="1013" operator="lessThan">
      <formula>0</formula>
    </cfRule>
  </conditionalFormatting>
  <conditionalFormatting sqref="O378">
    <cfRule type="cellIs" dxfId="186" priority="1014" operator="lessThan">
      <formula>0</formula>
    </cfRule>
  </conditionalFormatting>
  <conditionalFormatting sqref="O378">
    <cfRule type="cellIs" dxfId="185" priority="1015" operator="lessThan">
      <formula>0</formula>
    </cfRule>
  </conditionalFormatting>
  <conditionalFormatting sqref="O384">
    <cfRule type="cellIs" dxfId="184" priority="1016" operator="lessThan">
      <formula>0</formula>
    </cfRule>
  </conditionalFormatting>
  <conditionalFormatting sqref="O384">
    <cfRule type="cellIs" dxfId="183" priority="1017" operator="lessThan">
      <formula>0</formula>
    </cfRule>
  </conditionalFormatting>
  <conditionalFormatting sqref="O390">
    <cfRule type="cellIs" dxfId="182" priority="1018" operator="lessThan">
      <formula>0</formula>
    </cfRule>
  </conditionalFormatting>
  <conditionalFormatting sqref="O390">
    <cfRule type="cellIs" dxfId="181" priority="1019" operator="lessThan">
      <formula>0</formula>
    </cfRule>
  </conditionalFormatting>
  <conditionalFormatting sqref="O396">
    <cfRule type="cellIs" dxfId="180" priority="1020" operator="lessThan">
      <formula>0</formula>
    </cfRule>
  </conditionalFormatting>
  <conditionalFormatting sqref="O396">
    <cfRule type="cellIs" dxfId="179" priority="1021" operator="lessThan">
      <formula>0</formula>
    </cfRule>
  </conditionalFormatting>
  <conditionalFormatting sqref="O404">
    <cfRule type="cellIs" dxfId="178" priority="1022" operator="lessThan">
      <formula>0</formula>
    </cfRule>
  </conditionalFormatting>
  <conditionalFormatting sqref="O404">
    <cfRule type="cellIs" dxfId="177" priority="1023" operator="lessThan">
      <formula>0</formula>
    </cfRule>
  </conditionalFormatting>
  <conditionalFormatting sqref="O404">
    <cfRule type="cellIs" dxfId="176" priority="1024" operator="lessThan">
      <formula>0</formula>
    </cfRule>
  </conditionalFormatting>
  <conditionalFormatting sqref="O404">
    <cfRule type="cellIs" dxfId="175" priority="1025" operator="lessThan">
      <formula>0</formula>
    </cfRule>
  </conditionalFormatting>
  <conditionalFormatting sqref="O404">
    <cfRule type="cellIs" dxfId="174" priority="1026" operator="lessThan">
      <formula>0</formula>
    </cfRule>
  </conditionalFormatting>
  <conditionalFormatting sqref="O404">
    <cfRule type="cellIs" dxfId="173" priority="1027" operator="lessThan">
      <formula>0</formula>
    </cfRule>
  </conditionalFormatting>
  <conditionalFormatting sqref="O404">
    <cfRule type="cellIs" dxfId="172" priority="1028" operator="lessThan">
      <formula>0</formula>
    </cfRule>
  </conditionalFormatting>
  <conditionalFormatting sqref="O404">
    <cfRule type="cellIs" dxfId="171" priority="1029" operator="lessThan">
      <formula>0</formula>
    </cfRule>
  </conditionalFormatting>
  <conditionalFormatting sqref="O407">
    <cfRule type="cellIs" dxfId="170" priority="1030" operator="lessThan">
      <formula>0</formula>
    </cfRule>
  </conditionalFormatting>
  <conditionalFormatting sqref="O408">
    <cfRule type="cellIs" dxfId="169" priority="1031" operator="lessThan">
      <formula>0</formula>
    </cfRule>
  </conditionalFormatting>
  <conditionalFormatting sqref="O408">
    <cfRule type="cellIs" dxfId="168" priority="1032" operator="lessThan">
      <formula>0</formula>
    </cfRule>
  </conditionalFormatting>
  <conditionalFormatting sqref="O410">
    <cfRule type="cellIs" dxfId="167" priority="1033" operator="lessThan">
      <formula>0</formula>
    </cfRule>
  </conditionalFormatting>
  <conditionalFormatting sqref="O410">
    <cfRule type="cellIs" dxfId="166" priority="1034" operator="lessThan">
      <formula>0</formula>
    </cfRule>
  </conditionalFormatting>
  <conditionalFormatting sqref="O410">
    <cfRule type="cellIs" dxfId="165" priority="1035" operator="lessThan">
      <formula>0</formula>
    </cfRule>
  </conditionalFormatting>
  <conditionalFormatting sqref="O410">
    <cfRule type="cellIs" dxfId="164" priority="1036" operator="lessThan">
      <formula>0</formula>
    </cfRule>
  </conditionalFormatting>
  <conditionalFormatting sqref="O410">
    <cfRule type="cellIs" dxfId="163" priority="1037" operator="lessThan">
      <formula>0</formula>
    </cfRule>
  </conditionalFormatting>
  <conditionalFormatting sqref="O410">
    <cfRule type="cellIs" dxfId="162" priority="1038" operator="lessThan">
      <formula>0</formula>
    </cfRule>
  </conditionalFormatting>
  <conditionalFormatting sqref="O410">
    <cfRule type="cellIs" dxfId="161" priority="1039" operator="lessThan">
      <formula>0</formula>
    </cfRule>
  </conditionalFormatting>
  <conditionalFormatting sqref="O410">
    <cfRule type="cellIs" dxfId="160" priority="1040" operator="lessThan">
      <formula>0</formula>
    </cfRule>
  </conditionalFormatting>
  <conditionalFormatting sqref="O413">
    <cfRule type="cellIs" dxfId="159" priority="1041" operator="lessThan">
      <formula>0</formula>
    </cfRule>
  </conditionalFormatting>
  <conditionalFormatting sqref="O414">
    <cfRule type="cellIs" dxfId="158" priority="1042" operator="lessThan">
      <formula>0</formula>
    </cfRule>
  </conditionalFormatting>
  <conditionalFormatting sqref="O414">
    <cfRule type="cellIs" dxfId="157" priority="1043" operator="lessThan">
      <formula>0</formula>
    </cfRule>
  </conditionalFormatting>
  <conditionalFormatting sqref="O416">
    <cfRule type="cellIs" dxfId="156" priority="1044" operator="lessThan">
      <formula>0</formula>
    </cfRule>
  </conditionalFormatting>
  <conditionalFormatting sqref="O416">
    <cfRule type="cellIs" dxfId="155" priority="1045" operator="lessThan">
      <formula>0</formula>
    </cfRule>
  </conditionalFormatting>
  <conditionalFormatting sqref="O416">
    <cfRule type="cellIs" dxfId="154" priority="1046" operator="lessThan">
      <formula>0</formula>
    </cfRule>
  </conditionalFormatting>
  <conditionalFormatting sqref="O416">
    <cfRule type="cellIs" dxfId="153" priority="1047" operator="lessThan">
      <formula>0</formula>
    </cfRule>
  </conditionalFormatting>
  <conditionalFormatting sqref="O416">
    <cfRule type="cellIs" dxfId="152" priority="1048" operator="lessThan">
      <formula>0</formula>
    </cfRule>
  </conditionalFormatting>
  <conditionalFormatting sqref="O416">
    <cfRule type="cellIs" dxfId="151" priority="1049" operator="lessThan">
      <formula>0</formula>
    </cfRule>
  </conditionalFormatting>
  <conditionalFormatting sqref="O416">
    <cfRule type="cellIs" dxfId="150" priority="1050" operator="lessThan">
      <formula>0</formula>
    </cfRule>
  </conditionalFormatting>
  <conditionalFormatting sqref="O416">
    <cfRule type="cellIs" dxfId="149" priority="1051" operator="lessThan">
      <formula>0</formula>
    </cfRule>
  </conditionalFormatting>
  <conditionalFormatting sqref="O419">
    <cfRule type="cellIs" dxfId="148" priority="1052" operator="lessThan">
      <formula>0</formula>
    </cfRule>
  </conditionalFormatting>
  <conditionalFormatting sqref="O420">
    <cfRule type="cellIs" dxfId="147" priority="1053" operator="lessThan">
      <formula>0</formula>
    </cfRule>
  </conditionalFormatting>
  <conditionalFormatting sqref="O420">
    <cfRule type="cellIs" dxfId="146" priority="1054" operator="lessThan">
      <formula>0</formula>
    </cfRule>
  </conditionalFormatting>
  <conditionalFormatting sqref="O422">
    <cfRule type="cellIs" dxfId="145" priority="1055" operator="lessThan">
      <formula>0</formula>
    </cfRule>
  </conditionalFormatting>
  <conditionalFormatting sqref="O422">
    <cfRule type="cellIs" dxfId="144" priority="1056" operator="lessThan">
      <formula>0</formula>
    </cfRule>
  </conditionalFormatting>
  <conditionalFormatting sqref="O422">
    <cfRule type="cellIs" dxfId="143" priority="1057" operator="lessThan">
      <formula>0</formula>
    </cfRule>
  </conditionalFormatting>
  <conditionalFormatting sqref="O422">
    <cfRule type="cellIs" dxfId="142" priority="1058" operator="lessThan">
      <formula>0</formula>
    </cfRule>
  </conditionalFormatting>
  <conditionalFormatting sqref="O422">
    <cfRule type="cellIs" dxfId="141" priority="1059" operator="lessThan">
      <formula>0</formula>
    </cfRule>
  </conditionalFormatting>
  <conditionalFormatting sqref="O422">
    <cfRule type="cellIs" dxfId="140" priority="1060" operator="lessThan">
      <formula>0</formula>
    </cfRule>
  </conditionalFormatting>
  <conditionalFormatting sqref="O422">
    <cfRule type="cellIs" dxfId="139" priority="1061" operator="lessThan">
      <formula>0</formula>
    </cfRule>
  </conditionalFormatting>
  <conditionalFormatting sqref="O422">
    <cfRule type="cellIs" dxfId="138" priority="1062" operator="lessThan">
      <formula>0</formula>
    </cfRule>
  </conditionalFormatting>
  <conditionalFormatting sqref="O425">
    <cfRule type="cellIs" dxfId="137" priority="1063" operator="lessThan">
      <formula>0</formula>
    </cfRule>
  </conditionalFormatting>
  <conditionalFormatting sqref="O536">
    <cfRule type="cellIs" dxfId="136" priority="1064" operator="lessThan">
      <formula>0</formula>
    </cfRule>
  </conditionalFormatting>
  <conditionalFormatting sqref="O567">
    <cfRule type="cellIs" dxfId="135" priority="1065" operator="lessThan">
      <formula>0</formula>
    </cfRule>
  </conditionalFormatting>
  <conditionalFormatting sqref="O551">
    <cfRule type="cellIs" dxfId="134" priority="1066" operator="lessThan">
      <formula>0</formula>
    </cfRule>
  </conditionalFormatting>
  <conditionalFormatting sqref="O559">
    <cfRule type="cellIs" dxfId="133" priority="1067" operator="lessThan">
      <formula>0</formula>
    </cfRule>
  </conditionalFormatting>
  <conditionalFormatting sqref="O428">
    <cfRule type="cellIs" dxfId="132" priority="1068" operator="lessThan">
      <formula>0</formula>
    </cfRule>
  </conditionalFormatting>
  <conditionalFormatting sqref="O428">
    <cfRule type="cellIs" dxfId="131" priority="1069" operator="lessThan">
      <formula>0</formula>
    </cfRule>
  </conditionalFormatting>
  <conditionalFormatting sqref="O428">
    <cfRule type="cellIs" dxfId="130" priority="1070" operator="lessThan">
      <formula>0</formula>
    </cfRule>
  </conditionalFormatting>
  <conditionalFormatting sqref="O428">
    <cfRule type="cellIs" dxfId="129" priority="1071" operator="lessThan">
      <formula>0</formula>
    </cfRule>
  </conditionalFormatting>
  <conditionalFormatting sqref="O431">
    <cfRule type="cellIs" dxfId="128" priority="1072" operator="lessThan">
      <formula>0</formula>
    </cfRule>
  </conditionalFormatting>
  <conditionalFormatting sqref="O434">
    <cfRule type="cellIs" dxfId="127" priority="1073" operator="lessThan">
      <formula>0</formula>
    </cfRule>
  </conditionalFormatting>
  <conditionalFormatting sqref="O434">
    <cfRule type="cellIs" dxfId="126" priority="1074" operator="lessThan">
      <formula>0</formula>
    </cfRule>
  </conditionalFormatting>
  <conditionalFormatting sqref="O635:O636">
    <cfRule type="cellIs" dxfId="125" priority="1075" operator="lessThan">
      <formula>0</formula>
    </cfRule>
  </conditionalFormatting>
  <conditionalFormatting sqref="O596">
    <cfRule type="cellIs" dxfId="124" priority="1076" operator="lessThan">
      <formula>0</formula>
    </cfRule>
  </conditionalFormatting>
  <conditionalFormatting sqref="O602">
    <cfRule type="cellIs" dxfId="123" priority="1077" operator="lessThan">
      <formula>0</formula>
    </cfRule>
  </conditionalFormatting>
  <conditionalFormatting sqref="O602">
    <cfRule type="cellIs" dxfId="122" priority="1078" operator="lessThan">
      <formula>0</formula>
    </cfRule>
  </conditionalFormatting>
  <conditionalFormatting sqref="O602">
    <cfRule type="cellIs" dxfId="121" priority="1079" operator="lessThan">
      <formula>0</formula>
    </cfRule>
  </conditionalFormatting>
  <conditionalFormatting sqref="O440">
    <cfRule type="cellIs" dxfId="120" priority="1080" operator="lessThan">
      <formula>0</formula>
    </cfRule>
  </conditionalFormatting>
  <conditionalFormatting sqref="O440">
    <cfRule type="cellIs" dxfId="119" priority="1081" operator="lessThan">
      <formula>0</formula>
    </cfRule>
  </conditionalFormatting>
  <conditionalFormatting sqref="O440">
    <cfRule type="cellIs" dxfId="118" priority="1082" operator="lessThan">
      <formula>0</formula>
    </cfRule>
  </conditionalFormatting>
  <conditionalFormatting sqref="O440">
    <cfRule type="cellIs" dxfId="117" priority="1083" operator="lessThan">
      <formula>0</formula>
    </cfRule>
  </conditionalFormatting>
  <conditionalFormatting sqref="O440">
    <cfRule type="cellIs" dxfId="116" priority="1084" operator="lessThan">
      <formula>0</formula>
    </cfRule>
  </conditionalFormatting>
  <conditionalFormatting sqref="O440">
    <cfRule type="cellIs" dxfId="115" priority="1085" operator="lessThan">
      <formula>0</formula>
    </cfRule>
  </conditionalFormatting>
  <conditionalFormatting sqref="O440">
    <cfRule type="cellIs" dxfId="114" priority="1086" operator="lessThan">
      <formula>0</formula>
    </cfRule>
  </conditionalFormatting>
  <conditionalFormatting sqref="O440">
    <cfRule type="cellIs" dxfId="113" priority="1087" operator="lessThan">
      <formula>0</formula>
    </cfRule>
  </conditionalFormatting>
  <conditionalFormatting sqref="O443">
    <cfRule type="cellIs" dxfId="112" priority="1088" operator="lessThan">
      <formula>0</formula>
    </cfRule>
  </conditionalFormatting>
  <conditionalFormatting sqref="O444">
    <cfRule type="cellIs" dxfId="111" priority="1089" operator="lessThan">
      <formula>0</formula>
    </cfRule>
  </conditionalFormatting>
  <conditionalFormatting sqref="O444">
    <cfRule type="cellIs" dxfId="110" priority="1090" operator="lessThan">
      <formula>0</formula>
    </cfRule>
  </conditionalFormatting>
  <conditionalFormatting sqref="O447">
    <cfRule type="cellIs" dxfId="109" priority="1091" operator="lessThan">
      <formula>0</formula>
    </cfRule>
  </conditionalFormatting>
  <conditionalFormatting sqref="O447">
    <cfRule type="cellIs" dxfId="108" priority="1092" operator="lessThan">
      <formula>0</formula>
    </cfRule>
  </conditionalFormatting>
  <conditionalFormatting sqref="O447">
    <cfRule type="cellIs" dxfId="107" priority="1093" operator="lessThan">
      <formula>0</formula>
    </cfRule>
  </conditionalFormatting>
  <conditionalFormatting sqref="O447">
    <cfRule type="cellIs" dxfId="106" priority="1094" operator="lessThan">
      <formula>0</formula>
    </cfRule>
  </conditionalFormatting>
  <conditionalFormatting sqref="O447">
    <cfRule type="cellIs" dxfId="105" priority="1095" operator="lessThan">
      <formula>0</formula>
    </cfRule>
  </conditionalFormatting>
  <conditionalFormatting sqref="O447">
    <cfRule type="cellIs" dxfId="104" priority="1096" operator="lessThan">
      <formula>0</formula>
    </cfRule>
  </conditionalFormatting>
  <conditionalFormatting sqref="O447">
    <cfRule type="cellIs" dxfId="103" priority="1097" operator="lessThan">
      <formula>0</formula>
    </cfRule>
  </conditionalFormatting>
  <conditionalFormatting sqref="O447">
    <cfRule type="cellIs" dxfId="102" priority="1098" operator="lessThan">
      <formula>0</formula>
    </cfRule>
  </conditionalFormatting>
  <conditionalFormatting sqref="O450">
    <cfRule type="cellIs" dxfId="101" priority="1099" operator="lessThan">
      <formula>0</formula>
    </cfRule>
  </conditionalFormatting>
  <conditionalFormatting sqref="O451">
    <cfRule type="cellIs" dxfId="100" priority="1100" operator="lessThan">
      <formula>0</formula>
    </cfRule>
  </conditionalFormatting>
  <conditionalFormatting sqref="O451">
    <cfRule type="cellIs" dxfId="99" priority="1101" operator="lessThan">
      <formula>0</formula>
    </cfRule>
  </conditionalFormatting>
  <conditionalFormatting sqref="O460:O463">
    <cfRule type="expression" dxfId="98" priority="1102">
      <formula>O460/N460&gt;1</formula>
    </cfRule>
  </conditionalFormatting>
  <conditionalFormatting sqref="O460:O463">
    <cfRule type="expression" dxfId="97" priority="1103">
      <formula>O460/N460&lt;1</formula>
    </cfRule>
  </conditionalFormatting>
  <conditionalFormatting sqref="O551 O559 O574 O588">
    <cfRule type="expression" dxfId="96" priority="1104">
      <formula>O551/#REF!&gt;1</formula>
    </cfRule>
  </conditionalFormatting>
  <conditionalFormatting sqref="O551 O559 O574 O588">
    <cfRule type="expression" dxfId="95" priority="1105">
      <formula>O551/#REF!&lt;1</formula>
    </cfRule>
  </conditionalFormatting>
  <conditionalFormatting sqref="O511">
    <cfRule type="cellIs" dxfId="94" priority="1106" operator="lessThan">
      <formula>0</formula>
    </cfRule>
  </conditionalFormatting>
  <conditionalFormatting sqref="O511">
    <cfRule type="expression" dxfId="93" priority="1107">
      <formula>O511/N511&gt;1</formula>
    </cfRule>
  </conditionalFormatting>
  <conditionalFormatting sqref="O511">
    <cfRule type="expression" dxfId="92" priority="1108">
      <formula>O511/N511&lt;1</formula>
    </cfRule>
  </conditionalFormatting>
  <conditionalFormatting sqref="O595">
    <cfRule type="cellIs" dxfId="91" priority="1109" operator="lessThan">
      <formula>0</formula>
    </cfRule>
  </conditionalFormatting>
  <conditionalFormatting sqref="O599">
    <cfRule type="cellIs" dxfId="90" priority="1110" operator="lessThan">
      <formula>0</formula>
    </cfRule>
  </conditionalFormatting>
  <conditionalFormatting sqref="O599">
    <cfRule type="cellIs" dxfId="89" priority="1111" operator="lessThan">
      <formula>0</formula>
    </cfRule>
  </conditionalFormatting>
  <conditionalFormatting sqref="O706">
    <cfRule type="cellIs" dxfId="88" priority="1112" operator="lessThan">
      <formula>0</formula>
    </cfRule>
  </conditionalFormatting>
  <conditionalFormatting sqref="O631:O633 O639:O640 O645">
    <cfRule type="expression" dxfId="87" priority="1113">
      <formula>O631/N631&gt;1</formula>
    </cfRule>
  </conditionalFormatting>
  <conditionalFormatting sqref="O631:O633 O639:O640 O645">
    <cfRule type="expression" dxfId="86" priority="1114">
      <formula>O631/N631&lt;1</formula>
    </cfRule>
  </conditionalFormatting>
  <conditionalFormatting sqref="O506:O509">
    <cfRule type="cellIs" dxfId="85" priority="1115" operator="lessThan">
      <formula>0</formula>
    </cfRule>
  </conditionalFormatting>
  <conditionalFormatting sqref="O506:O509">
    <cfRule type="expression" dxfId="84" priority="1116">
      <formula>O506/N506&gt;1</formula>
    </cfRule>
  </conditionalFormatting>
  <conditionalFormatting sqref="O506:O509">
    <cfRule type="expression" dxfId="83" priority="1117">
      <formula>O506/N506&lt;1</formula>
    </cfRule>
  </conditionalFormatting>
  <conditionalFormatting sqref="O550 O558 O573 O587">
    <cfRule type="cellIs" dxfId="82" priority="1118" operator="lessThan">
      <formula>0</formula>
    </cfRule>
  </conditionalFormatting>
  <conditionalFormatting sqref="O546:O549 O554:O557 O569:O572 O583:O586">
    <cfRule type="cellIs" dxfId="81" priority="1119" operator="lessThan">
      <formula>0</formula>
    </cfRule>
  </conditionalFormatting>
  <conditionalFormatting sqref="O546:O549 O554:O557 O569:O572 O583:O586">
    <cfRule type="expression" dxfId="80" priority="1120">
      <formula>O546/N546&gt;1</formula>
    </cfRule>
  </conditionalFormatting>
  <conditionalFormatting sqref="O546:O549 O554:O557 O569:O572 O583:O586">
    <cfRule type="expression" dxfId="79" priority="1121">
      <formula>O546/N546&lt;1</formula>
    </cfRule>
  </conditionalFormatting>
  <conditionalFormatting sqref="O550 O558 O573 O587">
    <cfRule type="cellIs" dxfId="78" priority="1122" operator="lessThan">
      <formula>0</formula>
    </cfRule>
  </conditionalFormatting>
  <conditionalFormatting sqref="O550 O558 O573 O587">
    <cfRule type="expression" dxfId="77" priority="1123">
      <formula>O550/N550&gt;1</formula>
    </cfRule>
  </conditionalFormatting>
  <conditionalFormatting sqref="O550 O558 O573 O587">
    <cfRule type="expression" dxfId="76" priority="1124">
      <formula>O550/N550&lt;1</formula>
    </cfRule>
  </conditionalFormatting>
  <conditionalFormatting sqref="O631:O633 O639:O640 O645">
    <cfRule type="cellIs" dxfId="75" priority="1125" operator="lessThan">
      <formula>0</formula>
    </cfRule>
  </conditionalFormatting>
  <conditionalFormatting sqref="O503">
    <cfRule type="expression" dxfId="74" priority="1126">
      <formula>O503/#REF!&gt;1</formula>
    </cfRule>
  </conditionalFormatting>
  <conditionalFormatting sqref="O503">
    <cfRule type="expression" dxfId="73" priority="1127">
      <formula>O503/#REF!&lt;1</formula>
    </cfRule>
  </conditionalFormatting>
  <conditionalFormatting sqref="O464">
    <cfRule type="cellIs" dxfId="72" priority="1128" operator="lessThan">
      <formula>0</formula>
    </cfRule>
  </conditionalFormatting>
  <conditionalFormatting sqref="O464">
    <cfRule type="expression" dxfId="71" priority="1129">
      <formula>O464/N464&gt;1</formula>
    </cfRule>
  </conditionalFormatting>
  <conditionalFormatting sqref="O464">
    <cfRule type="expression" dxfId="70" priority="1130">
      <formula>O464/N464&lt;1</formula>
    </cfRule>
  </conditionalFormatting>
  <conditionalFormatting sqref="O510">
    <cfRule type="cellIs" dxfId="69" priority="1131" operator="lessThan">
      <formula>0</formula>
    </cfRule>
  </conditionalFormatting>
  <conditionalFormatting sqref="O510">
    <cfRule type="expression" dxfId="68" priority="1132">
      <formula>O510/N510&gt;1</formula>
    </cfRule>
  </conditionalFormatting>
  <conditionalFormatting sqref="O510">
    <cfRule type="expression" dxfId="67" priority="1133">
      <formula>O510/N510&lt;1</formula>
    </cfRule>
  </conditionalFormatting>
  <conditionalFormatting sqref="O602">
    <cfRule type="expression" dxfId="66" priority="1134">
      <formula>O602/N602&gt;1</formula>
    </cfRule>
  </conditionalFormatting>
  <conditionalFormatting sqref="O602">
    <cfRule type="expression" dxfId="65" priority="1135">
      <formula>O602/N602&lt;1</formula>
    </cfRule>
  </conditionalFormatting>
  <conditionalFormatting sqref="O551">
    <cfRule type="expression" dxfId="64" priority="1136">
      <formula>O551/N551&gt;1</formula>
    </cfRule>
  </conditionalFormatting>
  <conditionalFormatting sqref="O551">
    <cfRule type="expression" dxfId="63" priority="1137">
      <formula>O551/N551&lt;1</formula>
    </cfRule>
  </conditionalFormatting>
  <conditionalFormatting sqref="O559">
    <cfRule type="expression" dxfId="62" priority="1138">
      <formula>O559/N559&gt;1</formula>
    </cfRule>
  </conditionalFormatting>
  <conditionalFormatting sqref="O559">
    <cfRule type="expression" dxfId="61" priority="1139">
      <formula>O559/N559&lt;1</formula>
    </cfRule>
  </conditionalFormatting>
  <conditionalFormatting sqref="O574">
    <cfRule type="cellIs" dxfId="60" priority="1140" operator="lessThan">
      <formula>0</formula>
    </cfRule>
  </conditionalFormatting>
  <conditionalFormatting sqref="O574">
    <cfRule type="expression" dxfId="59" priority="1141">
      <formula>O574/N574&gt;1</formula>
    </cfRule>
  </conditionalFormatting>
  <conditionalFormatting sqref="O574">
    <cfRule type="expression" dxfId="58" priority="1142">
      <formula>O574/N574&lt;1</formula>
    </cfRule>
  </conditionalFormatting>
  <conditionalFormatting sqref="O588">
    <cfRule type="cellIs" dxfId="57" priority="1143" operator="lessThan">
      <formula>0</formula>
    </cfRule>
  </conditionalFormatting>
  <conditionalFormatting sqref="O588">
    <cfRule type="expression" dxfId="56" priority="1144">
      <formula>O588/N588&gt;1</formula>
    </cfRule>
  </conditionalFormatting>
  <conditionalFormatting sqref="O588">
    <cfRule type="expression" dxfId="55" priority="1145">
      <formula>O588/N588&lt;1</formula>
    </cfRule>
  </conditionalFormatting>
  <conditionalFormatting sqref="O607">
    <cfRule type="cellIs" dxfId="54" priority="1146" operator="lessThan">
      <formula>0</formula>
    </cfRule>
  </conditionalFormatting>
  <conditionalFormatting sqref="O520">
    <cfRule type="cellIs" dxfId="53" priority="1147" operator="lessThan">
      <formula>0</formula>
    </cfRule>
  </conditionalFormatting>
  <conditionalFormatting sqref="O520">
    <cfRule type="expression" dxfId="52" priority="1148">
      <formula>O520/N520&gt;1</formula>
    </cfRule>
  </conditionalFormatting>
  <conditionalFormatting sqref="O520">
    <cfRule type="expression" dxfId="51" priority="1149">
      <formula>O520/N520&lt;1</formula>
    </cfRule>
  </conditionalFormatting>
  <conditionalFormatting sqref="O528">
    <cfRule type="cellIs" dxfId="50" priority="1150" operator="lessThan">
      <formula>0</formula>
    </cfRule>
  </conditionalFormatting>
  <conditionalFormatting sqref="O528">
    <cfRule type="expression" dxfId="49" priority="1151">
      <formula>O528/N528&gt;1</formula>
    </cfRule>
  </conditionalFormatting>
  <conditionalFormatting sqref="O528">
    <cfRule type="expression" dxfId="48" priority="1152">
      <formula>O528/N528&lt;1</formula>
    </cfRule>
  </conditionalFormatting>
  <conditionalFormatting sqref="O581">
    <cfRule type="expression" dxfId="47" priority="1153">
      <formula>O581/N581&gt;1</formula>
    </cfRule>
  </conditionalFormatting>
  <conditionalFormatting sqref="O581">
    <cfRule type="expression" dxfId="46" priority="1154">
      <formula>O581/N581&lt;1</formula>
    </cfRule>
  </conditionalFormatting>
  <conditionalFormatting sqref="O536">
    <cfRule type="expression" dxfId="45" priority="1155">
      <formula>O536/N536&gt;1</formula>
    </cfRule>
  </conditionalFormatting>
  <conditionalFormatting sqref="O536">
    <cfRule type="expression" dxfId="44" priority="1156">
      <formula>O536/N536&lt;1</formula>
    </cfRule>
  </conditionalFormatting>
  <conditionalFormatting sqref="O567">
    <cfRule type="expression" dxfId="43" priority="1157">
      <formula>O567/N567&gt;1</formula>
    </cfRule>
  </conditionalFormatting>
  <conditionalFormatting sqref="O567">
    <cfRule type="expression" dxfId="42" priority="1158">
      <formula>O567/N567&lt;1</formula>
    </cfRule>
  </conditionalFormatting>
  <conditionalFormatting sqref="O607">
    <cfRule type="expression" dxfId="41" priority="1159">
      <formula>O607/N607&gt;1</formula>
    </cfRule>
  </conditionalFormatting>
  <conditionalFormatting sqref="O607">
    <cfRule type="expression" dxfId="40" priority="1160">
      <formula>O607/N607&lt;1</formula>
    </cfRule>
  </conditionalFormatting>
  <conditionalFormatting sqref="O581">
    <cfRule type="cellIs" dxfId="39" priority="1161" operator="lessThan">
      <formula>0</formula>
    </cfRule>
  </conditionalFormatting>
  <conditionalFormatting sqref="O635:O636">
    <cfRule type="expression" dxfId="38" priority="1162">
      <formula>O635/N635&gt;1</formula>
    </cfRule>
  </conditionalFormatting>
  <conditionalFormatting sqref="O635:O636">
    <cfRule type="expression" dxfId="37" priority="1163">
      <formula>O635/N635&lt;1</formula>
    </cfRule>
  </conditionalFormatting>
  <conditionalFormatting sqref="O596">
    <cfRule type="expression" dxfId="36" priority="1164">
      <formula>O596/N596&gt;1</formula>
    </cfRule>
  </conditionalFormatting>
  <conditionalFormatting sqref="O596">
    <cfRule type="expression" dxfId="35" priority="1165">
      <formula>O596/N596&lt;1</formula>
    </cfRule>
  </conditionalFormatting>
  <conditionalFormatting sqref="O607">
    <cfRule type="cellIs" dxfId="34" priority="1166" operator="lessThan">
      <formula>0</formula>
    </cfRule>
  </conditionalFormatting>
  <conditionalFormatting sqref="O607">
    <cfRule type="cellIs" dxfId="33" priority="1167" operator="lessThan">
      <formula>0</formula>
    </cfRule>
  </conditionalFormatting>
  <conditionalFormatting sqref="O672:O675">
    <cfRule type="cellIs" dxfId="32" priority="1168" operator="lessThan">
      <formula>0</formula>
    </cfRule>
  </conditionalFormatting>
  <conditionalFormatting sqref="O674">
    <cfRule type="cellIs" dxfId="31" priority="1169" operator="lessThan">
      <formula>0</formula>
    </cfRule>
  </conditionalFormatting>
  <conditionalFormatting sqref="O676:O679">
    <cfRule type="cellIs" dxfId="30" priority="1170" operator="lessThan">
      <formula>0</formula>
    </cfRule>
  </conditionalFormatting>
  <conditionalFormatting sqref="O678">
    <cfRule type="cellIs" dxfId="29" priority="1171" operator="lessThan">
      <formula>0</formula>
    </cfRule>
  </conditionalFormatting>
  <conditionalFormatting sqref="O680:O683">
    <cfRule type="cellIs" dxfId="28" priority="1172" operator="lessThan">
      <formula>0</formula>
    </cfRule>
  </conditionalFormatting>
  <conditionalFormatting sqref="O682">
    <cfRule type="cellIs" dxfId="27" priority="1173" operator="lessThan">
      <formula>0</formula>
    </cfRule>
  </conditionalFormatting>
  <conditionalFormatting sqref="O684:O687">
    <cfRule type="cellIs" dxfId="26" priority="1174" operator="lessThan">
      <formula>0</formula>
    </cfRule>
  </conditionalFormatting>
  <conditionalFormatting sqref="O686">
    <cfRule type="cellIs" dxfId="25" priority="1175" operator="lessThan">
      <formula>0</formula>
    </cfRule>
  </conditionalFormatting>
  <conditionalFormatting sqref="O688:O691">
    <cfRule type="cellIs" dxfId="24" priority="1176" operator="lessThan">
      <formula>0</formula>
    </cfRule>
  </conditionalFormatting>
  <conditionalFormatting sqref="O690">
    <cfRule type="cellIs" dxfId="23" priority="1177" operator="lessThan">
      <formula>0</formula>
    </cfRule>
  </conditionalFormatting>
  <conditionalFormatting sqref="O692:O695">
    <cfRule type="cellIs" dxfId="22" priority="1178" operator="lessThan">
      <formula>0</formula>
    </cfRule>
  </conditionalFormatting>
  <conditionalFormatting sqref="O694">
    <cfRule type="cellIs" dxfId="21" priority="1179" operator="lessThan">
      <formula>0</formula>
    </cfRule>
  </conditionalFormatting>
  <conditionalFormatting sqref="O696:O699">
    <cfRule type="cellIs" dxfId="20" priority="1180" operator="lessThan">
      <formula>0</formula>
    </cfRule>
  </conditionalFormatting>
  <conditionalFormatting sqref="O698">
    <cfRule type="cellIs" dxfId="19" priority="1181" operator="lessThan">
      <formula>0</formula>
    </cfRule>
  </conditionalFormatting>
  <conditionalFormatting sqref="O700:O703">
    <cfRule type="cellIs" dxfId="18" priority="1182" operator="lessThan">
      <formula>0</formula>
    </cfRule>
  </conditionalFormatting>
  <conditionalFormatting sqref="O702">
    <cfRule type="cellIs" dxfId="17" priority="1183" operator="lessThan">
      <formula>0</formula>
    </cfRule>
  </conditionalFormatting>
  <conditionalFormatting sqref="O708:O711">
    <cfRule type="cellIs" dxfId="16" priority="1184" operator="lessThan">
      <formula>0</formula>
    </cfRule>
  </conditionalFormatting>
  <conditionalFormatting sqref="O710">
    <cfRule type="cellIs" dxfId="15" priority="1185" operator="lessThan">
      <formula>0</formula>
    </cfRule>
  </conditionalFormatting>
  <conditionalFormatting sqref="O712:O715">
    <cfRule type="cellIs" dxfId="14" priority="1186" operator="lessThan">
      <formula>0</formula>
    </cfRule>
  </conditionalFormatting>
  <conditionalFormatting sqref="O714">
    <cfRule type="cellIs" dxfId="13" priority="1187" operator="lessThan">
      <formula>0</formula>
    </cfRule>
  </conditionalFormatting>
  <conditionalFormatting sqref="O465">
    <cfRule type="cellIs" dxfId="12" priority="1188" operator="lessThan">
      <formula>0</formula>
    </cfRule>
  </conditionalFormatting>
  <conditionalFormatting sqref="O504">
    <cfRule type="cellIs" dxfId="11" priority="1189" operator="lessThan">
      <formula>0</formula>
    </cfRule>
  </conditionalFormatting>
  <conditionalFormatting sqref="O512">
    <cfRule type="cellIs" dxfId="10" priority="1190" operator="lessThan">
      <formula>0</formula>
    </cfRule>
  </conditionalFormatting>
  <conditionalFormatting sqref="O521">
    <cfRule type="cellIs" dxfId="9" priority="1191" operator="lessThan">
      <formula>0</formula>
    </cfRule>
  </conditionalFormatting>
  <conditionalFormatting sqref="O529">
    <cfRule type="cellIs" dxfId="8" priority="1192" operator="lessThan">
      <formula>0</formula>
    </cfRule>
  </conditionalFormatting>
  <conditionalFormatting sqref="O537">
    <cfRule type="cellIs" dxfId="7" priority="1193" operator="lessThan">
      <formula>0</formula>
    </cfRule>
  </conditionalFormatting>
  <conditionalFormatting sqref="O552">
    <cfRule type="cellIs" dxfId="6" priority="1194" operator="lessThan">
      <formula>0</formula>
    </cfRule>
  </conditionalFormatting>
  <conditionalFormatting sqref="O560">
    <cfRule type="cellIs" dxfId="5" priority="1195" operator="lessThan">
      <formula>0</formula>
    </cfRule>
  </conditionalFormatting>
  <conditionalFormatting sqref="O589">
    <cfRule type="cellIs" dxfId="4" priority="1196" operator="lessThan">
      <formula>0</formula>
    </cfRule>
  </conditionalFormatting>
  <conditionalFormatting sqref="O491:O495">
    <cfRule type="cellIs" dxfId="3" priority="1197" operator="lessThan">
      <formula>0</formula>
    </cfRule>
  </conditionalFormatting>
  <conditionalFormatting sqref="O491:O495">
    <cfRule type="expression" dxfId="2" priority="1198">
      <formula>O491/N491&gt;1</formula>
    </cfRule>
  </conditionalFormatting>
  <conditionalFormatting sqref="O491:O495">
    <cfRule type="expression" dxfId="1" priority="1199">
      <formula>O491/N491&lt;1</formula>
    </cfRule>
  </conditionalFormatting>
  <conditionalFormatting sqref="A130">
    <cfRule type="cellIs" dxfId="0" priority="1200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FSMART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NBDHopital</dc:creator>
  <cp:lastModifiedBy>NBDHopital</cp:lastModifiedBy>
  <dcterms:created xsi:type="dcterms:W3CDTF">2021-06-10T07:41:42Z</dcterms:created>
  <dcterms:modified xsi:type="dcterms:W3CDTF">2021-06-10T08:00:00Z</dcterms:modified>
</cp:coreProperties>
</file>